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d.docs.live.net/ab1934ea745059db/Desktop/TPJA/Periode 3 2022/"/>
    </mc:Choice>
  </mc:AlternateContent>
  <xr:revisionPtr revIDLastSave="5" documentId="8_{7A3C49BF-BAA1-43A0-9985-5E9AD7517AB9}" xr6:coauthVersionLast="47" xr6:coauthVersionMax="47" xr10:uidLastSave="{95F0D315-EF5F-4218-85A9-AB948EA40000}"/>
  <bookViews>
    <workbookView xWindow="-96" yWindow="-96" windowWidth="18192" windowHeight="11472" firstSheet="1" activeTab="6" xr2:uid="{00000000-000D-0000-FFFF-FFFF00000000}"/>
  </bookViews>
  <sheets>
    <sheet name="PERSYARATAN ADMINISTRASI" sheetId="16" r:id="rId1"/>
    <sheet name="PAK" sheetId="17" r:id="rId2"/>
    <sheet name="DUPAK" sheetId="7" r:id="rId3"/>
    <sheet name="PENDIDIKAN" sheetId="8" r:id="rId4"/>
    <sheet name="PENELITIAN" sheetId="18" r:id="rId5"/>
    <sheet name="PENGABDIAN" sheetId="10" r:id="rId6"/>
    <sheet name="PENUNJANG" sheetId="11" r:id="rId7"/>
    <sheet name="Resume PENILAIAN TPJA UNAND " sheetId="14" r:id="rId8"/>
  </sheets>
  <definedNames>
    <definedName name="_xlnm.Print_Area" localSheetId="2">DUPAK!$A$1:$M$301</definedName>
    <definedName name="_xlnm.Print_Area" localSheetId="1">PAK!$A$1:$H$50</definedName>
    <definedName name="_xlnm.Print_Area" localSheetId="3">PENDIDIKAN!$A$1:$M$632</definedName>
    <definedName name="_xlnm.Print_Area" localSheetId="4">PENELITIAN!$A$1:$N$794</definedName>
    <definedName name="_xlnm.Print_Area" localSheetId="5">PENGABDIAN!$A$1:$N$91</definedName>
    <definedName name="_xlnm.Print_Area" localSheetId="6">PENUNJANG!$A$1:$N$111</definedName>
    <definedName name="_xlnm.Print_Area" localSheetId="0">'PERSYARATAN ADMINISTRASI'!$A$1:$E$45</definedName>
    <definedName name="_xlnm.Print_Area" localSheetId="7">'Resume PENILAIAN TPJA UNAND '!$A$1:$N$69</definedName>
    <definedName name="_xlnm.Print_Titles" localSheetId="3">PENDIDIKAN!$19:$19</definedName>
    <definedName name="_xlnm.Print_Titles" localSheetId="4">PENELITIAN!$19:$19</definedName>
    <definedName name="_xlnm.Print_Titles" localSheetId="5">PENGABDIAN!$20:$21</definedName>
    <definedName name="_xlnm.Print_Titles" localSheetId="6">PENUNJANG!$20:$21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547" i="18" l="1"/>
  <c r="N291" i="18"/>
  <c r="N97" i="18"/>
  <c r="L64" i="10"/>
  <c r="L63" i="10"/>
  <c r="L62" i="10"/>
  <c r="K602" i="8" l="1"/>
  <c r="K600" i="8"/>
  <c r="K598" i="8"/>
  <c r="K596" i="8"/>
  <c r="K594" i="8"/>
  <c r="K592" i="8"/>
  <c r="K604" i="8"/>
  <c r="L65" i="10" l="1"/>
  <c r="L61" i="10"/>
  <c r="L60" i="10"/>
  <c r="L59" i="10"/>
  <c r="L52" i="10"/>
  <c r="I536" i="8" l="1"/>
  <c r="K535" i="8"/>
  <c r="K534" i="8"/>
  <c r="K533" i="8"/>
  <c r="K528" i="8"/>
  <c r="K529" i="8"/>
  <c r="I531" i="8"/>
  <c r="K530" i="8"/>
  <c r="K527" i="8"/>
  <c r="I525" i="8"/>
  <c r="K524" i="8"/>
  <c r="K525" i="8" s="1"/>
  <c r="I516" i="8"/>
  <c r="K515" i="8"/>
  <c r="K520" i="8"/>
  <c r="K507" i="8"/>
  <c r="I512" i="8"/>
  <c r="K511" i="8"/>
  <c r="K502" i="8"/>
  <c r="K501" i="8"/>
  <c r="K500" i="8"/>
  <c r="K495" i="8"/>
  <c r="K494" i="8"/>
  <c r="K493" i="8"/>
  <c r="K492" i="8"/>
  <c r="K481" i="8"/>
  <c r="K486" i="8"/>
  <c r="K487" i="8"/>
  <c r="I472" i="8"/>
  <c r="K471" i="8"/>
  <c r="K470" i="8"/>
  <c r="I468" i="8"/>
  <c r="K467" i="8"/>
  <c r="K468" i="8" s="1"/>
  <c r="I465" i="8"/>
  <c r="K464" i="8"/>
  <c r="K463" i="8"/>
  <c r="K536" i="8" l="1"/>
  <c r="K531" i="8"/>
  <c r="K472" i="8"/>
  <c r="K465" i="8"/>
  <c r="K454" i="8"/>
  <c r="I454" i="8"/>
  <c r="K451" i="8"/>
  <c r="I451" i="8"/>
  <c r="K446" i="8"/>
  <c r="I446" i="8"/>
  <c r="K443" i="8"/>
  <c r="I443" i="8"/>
  <c r="I436" i="8" l="1"/>
  <c r="K436" i="8"/>
  <c r="I287" i="8" l="1"/>
  <c r="K287" i="8"/>
  <c r="I425" i="8"/>
  <c r="K424" i="8"/>
  <c r="K423" i="8"/>
  <c r="K422" i="8"/>
  <c r="K419" i="8"/>
  <c r="I420" i="8"/>
  <c r="K418" i="8"/>
  <c r="K414" i="8"/>
  <c r="K413" i="8"/>
  <c r="I416" i="8"/>
  <c r="K415" i="8"/>
  <c r="K412" i="8"/>
  <c r="I410" i="8"/>
  <c r="K409" i="8"/>
  <c r="K408" i="8"/>
  <c r="I395" i="8"/>
  <c r="K393" i="8"/>
  <c r="K394" i="8"/>
  <c r="I390" i="8"/>
  <c r="K389" i="8"/>
  <c r="I382" i="8"/>
  <c r="K381" i="8"/>
  <c r="K380" i="8"/>
  <c r="K379" i="8"/>
  <c r="K376" i="8"/>
  <c r="K377" i="8" s="1"/>
  <c r="K373" i="8"/>
  <c r="K374" i="8" s="1"/>
  <c r="I371" i="8"/>
  <c r="K370" i="8"/>
  <c r="K371" i="8" s="1"/>
  <c r="K384" i="8"/>
  <c r="K385" i="8"/>
  <c r="I386" i="8"/>
  <c r="K356" i="8"/>
  <c r="I356" i="8"/>
  <c r="K279" i="8"/>
  <c r="I279" i="8"/>
  <c r="K273" i="8"/>
  <c r="I273" i="8"/>
  <c r="K240" i="8"/>
  <c r="K239" i="8"/>
  <c r="K238" i="8"/>
  <c r="K237" i="8"/>
  <c r="K236" i="8"/>
  <c r="I241" i="8"/>
  <c r="K235" i="8"/>
  <c r="K234" i="8"/>
  <c r="K233" i="8"/>
  <c r="K232" i="8"/>
  <c r="K410" i="8" l="1"/>
  <c r="K386" i="8"/>
  <c r="K425" i="8"/>
  <c r="K420" i="8"/>
  <c r="K416" i="8"/>
  <c r="K382" i="8"/>
  <c r="K241" i="8"/>
  <c r="M530" i="18"/>
  <c r="R17" i="18" l="1"/>
  <c r="M272" i="18"/>
  <c r="M741" i="18" l="1"/>
  <c r="N31" i="18" l="1"/>
  <c r="N740" i="18"/>
  <c r="N725" i="18"/>
  <c r="N724" i="18" s="1"/>
  <c r="M726" i="18"/>
  <c r="M513" i="18" l="1"/>
  <c r="M479" i="18"/>
  <c r="M394" i="18"/>
  <c r="M253" i="18" l="1"/>
  <c r="M76" i="18"/>
  <c r="M234" i="18"/>
  <c r="K366" i="8" l="1"/>
  <c r="K367" i="8" s="1"/>
  <c r="I367" i="8"/>
  <c r="I364" i="8"/>
  <c r="K363" i="8"/>
  <c r="K364" i="8" s="1"/>
  <c r="I345" i="8"/>
  <c r="K345" i="8"/>
  <c r="K342" i="8"/>
  <c r="I342" i="8"/>
  <c r="K339" i="8"/>
  <c r="I339" i="8"/>
  <c r="K334" i="8"/>
  <c r="I334" i="8"/>
  <c r="K329" i="8"/>
  <c r="I329" i="8"/>
  <c r="K314" i="8"/>
  <c r="I314" i="8"/>
  <c r="K305" i="8"/>
  <c r="I305" i="8"/>
  <c r="K300" i="8"/>
  <c r="I300" i="8"/>
  <c r="K291" i="8"/>
  <c r="I291" i="8"/>
  <c r="K361" i="8" l="1"/>
  <c r="K295" i="8"/>
  <c r="I295" i="8"/>
  <c r="K284" i="8"/>
  <c r="I284" i="8"/>
  <c r="K359" i="8" l="1"/>
  <c r="K360" i="8" s="1"/>
  <c r="I360" i="8"/>
  <c r="K269" i="8"/>
  <c r="I269" i="8"/>
  <c r="K249" i="8"/>
  <c r="I249" i="8"/>
  <c r="K266" i="8"/>
  <c r="I266" i="8"/>
  <c r="K357" i="8" l="1"/>
  <c r="M496" i="18"/>
  <c r="M377" i="18" l="1"/>
  <c r="M360" i="18"/>
  <c r="M309" i="18"/>
  <c r="M596" i="18" l="1"/>
  <c r="M343" i="18"/>
  <c r="M292" i="18" l="1"/>
  <c r="M708" i="18"/>
  <c r="M692" i="18"/>
  <c r="M676" i="18"/>
  <c r="M660" i="18"/>
  <c r="Q17" i="18"/>
  <c r="P17" i="18"/>
  <c r="M462" i="18"/>
  <c r="M445" i="18"/>
  <c r="M428" i="18"/>
  <c r="M411" i="18"/>
  <c r="M214" i="18" l="1"/>
  <c r="M117" i="18" l="1"/>
  <c r="I230" i="8" l="1"/>
  <c r="K225" i="8"/>
  <c r="K224" i="8"/>
  <c r="K223" i="8"/>
  <c r="K228" i="8"/>
  <c r="K206" i="8"/>
  <c r="K207" i="8"/>
  <c r="K208" i="8"/>
  <c r="K209" i="8"/>
  <c r="K210" i="8"/>
  <c r="K211" i="8"/>
  <c r="K212" i="8"/>
  <c r="K213" i="8"/>
  <c r="K229" i="8" l="1"/>
  <c r="K227" i="8"/>
  <c r="K226" i="8"/>
  <c r="I182" i="8"/>
  <c r="K181" i="8"/>
  <c r="K169" i="8"/>
  <c r="K168" i="8"/>
  <c r="I170" i="8"/>
  <c r="K124" i="8"/>
  <c r="K123" i="8"/>
  <c r="K122" i="8"/>
  <c r="I125" i="8"/>
  <c r="I87" i="8"/>
  <c r="K86" i="8"/>
  <c r="K85" i="8"/>
  <c r="I77" i="8"/>
  <c r="K76" i="8"/>
  <c r="K75" i="8"/>
  <c r="K66" i="8"/>
  <c r="K65" i="8"/>
  <c r="I67" i="8"/>
  <c r="I45" i="8"/>
  <c r="K44" i="8"/>
  <c r="K43" i="8"/>
  <c r="K42" i="8"/>
  <c r="K191" i="8"/>
  <c r="K190" i="8"/>
  <c r="K189" i="8"/>
  <c r="K178" i="8"/>
  <c r="K179" i="8"/>
  <c r="K180" i="8"/>
  <c r="K167" i="8"/>
  <c r="K166" i="8"/>
  <c r="K159" i="8"/>
  <c r="K158" i="8"/>
  <c r="K157" i="8"/>
  <c r="K156" i="8"/>
  <c r="K155" i="8"/>
  <c r="K230" i="8" l="1"/>
  <c r="K141" i="8"/>
  <c r="K140" i="8"/>
  <c r="K139" i="8"/>
  <c r="K138" i="8"/>
  <c r="K137" i="8"/>
  <c r="K136" i="8"/>
  <c r="K135" i="8"/>
  <c r="K134" i="8"/>
  <c r="K133" i="8"/>
  <c r="K132" i="8"/>
  <c r="K131" i="8"/>
  <c r="K130" i="8"/>
  <c r="K129" i="8"/>
  <c r="K128" i="8"/>
  <c r="K127" i="8"/>
  <c r="K116" i="8" l="1"/>
  <c r="K117" i="8"/>
  <c r="K121" i="8"/>
  <c r="K120" i="8"/>
  <c r="K119" i="8"/>
  <c r="K118" i="8"/>
  <c r="K112" i="8"/>
  <c r="K111" i="8"/>
  <c r="I113" i="8"/>
  <c r="K109" i="8"/>
  <c r="K108" i="8"/>
  <c r="K107" i="8"/>
  <c r="K106" i="8"/>
  <c r="K105" i="8"/>
  <c r="K104" i="8"/>
  <c r="K90" i="8"/>
  <c r="K91" i="8"/>
  <c r="K92" i="8"/>
  <c r="K93" i="8"/>
  <c r="K94" i="8"/>
  <c r="K95" i="8"/>
  <c r="K96" i="8"/>
  <c r="K97" i="8"/>
  <c r="K84" i="8"/>
  <c r="K73" i="8"/>
  <c r="K72" i="8"/>
  <c r="K63" i="8"/>
  <c r="K62" i="8"/>
  <c r="K55" i="8"/>
  <c r="I59" i="8"/>
  <c r="K58" i="8"/>
  <c r="K57" i="8"/>
  <c r="K56" i="8"/>
  <c r="K54" i="8"/>
  <c r="K53" i="8"/>
  <c r="I51" i="8"/>
  <c r="K50" i="8"/>
  <c r="K49" i="8"/>
  <c r="K48" i="8"/>
  <c r="K47" i="8"/>
  <c r="K41" i="8"/>
  <c r="K40" i="8"/>
  <c r="K39" i="8"/>
  <c r="K38" i="8"/>
  <c r="K37" i="8"/>
  <c r="I35" i="8"/>
  <c r="K34" i="8"/>
  <c r="K33" i="8"/>
  <c r="K32" i="8"/>
  <c r="K31" i="8"/>
  <c r="K30" i="8"/>
  <c r="K29" i="8"/>
  <c r="F25" i="17"/>
  <c r="K45" i="8" l="1"/>
  <c r="K51" i="8"/>
  <c r="K59" i="8"/>
  <c r="K35" i="8"/>
  <c r="L58" i="10" l="1"/>
  <c r="L46" i="11" l="1"/>
  <c r="L45" i="11"/>
  <c r="M136" i="18" l="1"/>
  <c r="M644" i="18" l="1"/>
  <c r="M628" i="18"/>
  <c r="M612" i="18"/>
  <c r="M580" i="18"/>
  <c r="M564" i="18"/>
  <c r="M548" i="18"/>
  <c r="M326" i="18"/>
  <c r="M194" i="18"/>
  <c r="M175" i="18"/>
  <c r="M156" i="18"/>
  <c r="M98" i="18"/>
  <c r="M54" i="18"/>
  <c r="M32" i="18" l="1"/>
  <c r="K590" i="8" l="1"/>
  <c r="K580" i="8" s="1"/>
  <c r="K542" i="8"/>
  <c r="K541" i="8" s="1"/>
  <c r="I540" i="8"/>
  <c r="K539" i="8"/>
  <c r="I522" i="8"/>
  <c r="K521" i="8"/>
  <c r="K519" i="8"/>
  <c r="I504" i="8"/>
  <c r="K503" i="8"/>
  <c r="I477" i="8"/>
  <c r="K476" i="8"/>
  <c r="K475" i="8"/>
  <c r="K460" i="8" l="1"/>
  <c r="I460" i="8"/>
  <c r="K440" i="8"/>
  <c r="I440" i="8"/>
  <c r="I406" i="8"/>
  <c r="K405" i="8"/>
  <c r="I351" i="8"/>
  <c r="K351" i="8"/>
  <c r="I262" i="8"/>
  <c r="K262" i="8"/>
  <c r="K257" i="8"/>
  <c r="I257" i="8"/>
  <c r="K253" i="8"/>
  <c r="I253" i="8"/>
  <c r="K202" i="8"/>
  <c r="K201" i="8"/>
  <c r="K200" i="8"/>
  <c r="K197" i="8"/>
  <c r="K196" i="8"/>
  <c r="K195" i="8"/>
  <c r="K194" i="8"/>
  <c r="K188" i="8"/>
  <c r="I98" i="8"/>
  <c r="K246" i="8" l="1"/>
  <c r="L56" i="10"/>
  <c r="L47" i="11" l="1"/>
  <c r="L44" i="11"/>
  <c r="L43" i="11"/>
  <c r="L41" i="11"/>
  <c r="L37" i="11"/>
  <c r="L36" i="11"/>
  <c r="L57" i="10"/>
  <c r="L55" i="10"/>
  <c r="L54" i="10"/>
  <c r="L53" i="10"/>
  <c r="L42" i="10" l="1"/>
  <c r="L43" i="10"/>
  <c r="L44" i="10"/>
  <c r="L45" i="10"/>
  <c r="L46" i="10"/>
  <c r="L47" i="10"/>
  <c r="L48" i="10"/>
  <c r="L49" i="10"/>
  <c r="L50" i="10"/>
  <c r="L51" i="10"/>
  <c r="L40" i="11" l="1"/>
  <c r="L30" i="11" l="1"/>
  <c r="L29" i="11"/>
  <c r="L28" i="11"/>
  <c r="L27" i="11" l="1"/>
  <c r="L25" i="11"/>
  <c r="L26" i="11"/>
  <c r="J111" i="11"/>
  <c r="J110" i="11"/>
  <c r="J91" i="10"/>
  <c r="J90" i="10"/>
  <c r="J794" i="18" l="1"/>
  <c r="J793" i="18"/>
  <c r="K538" i="8" l="1"/>
  <c r="K540" i="8" s="1"/>
  <c r="K518" i="8"/>
  <c r="K522" i="8" s="1"/>
  <c r="K514" i="8"/>
  <c r="K516" i="8" s="1"/>
  <c r="K510" i="8"/>
  <c r="K512" i="8" s="1"/>
  <c r="I508" i="8"/>
  <c r="K506" i="8"/>
  <c r="K499" i="8"/>
  <c r="K504" i="8" s="1"/>
  <c r="I497" i="8"/>
  <c r="K496" i="8"/>
  <c r="K491" i="8"/>
  <c r="I489" i="8"/>
  <c r="K488" i="8"/>
  <c r="K485" i="8"/>
  <c r="I483" i="8"/>
  <c r="K482" i="8"/>
  <c r="K480" i="8"/>
  <c r="K479" i="8"/>
  <c r="K457" i="8"/>
  <c r="I457" i="8"/>
  <c r="K404" i="8"/>
  <c r="K406" i="8" s="1"/>
  <c r="I402" i="8"/>
  <c r="K401" i="8"/>
  <c r="K398" i="8"/>
  <c r="I399" i="8"/>
  <c r="K397" i="8"/>
  <c r="K392" i="8"/>
  <c r="K395" i="8" s="1"/>
  <c r="K388" i="8"/>
  <c r="K390" i="8" s="1"/>
  <c r="K489" i="8" l="1"/>
  <c r="K483" i="8"/>
  <c r="K497" i="8"/>
  <c r="K508" i="8"/>
  <c r="K402" i="8"/>
  <c r="K399" i="8"/>
  <c r="K368" i="8" s="1"/>
  <c r="I326" i="8" l="1"/>
  <c r="I321" i="8"/>
  <c r="K326" i="8" l="1"/>
  <c r="K321" i="8"/>
  <c r="K280" i="8" l="1"/>
  <c r="K244" i="8" s="1"/>
  <c r="I221" i="8"/>
  <c r="K220" i="8"/>
  <c r="K219" i="8"/>
  <c r="K218" i="8"/>
  <c r="K217" i="8"/>
  <c r="K216" i="8"/>
  <c r="I214" i="8"/>
  <c r="K205" i="8"/>
  <c r="K199" i="8"/>
  <c r="I203" i="8"/>
  <c r="K198" i="8"/>
  <c r="K221" i="8" l="1"/>
  <c r="K214" i="8"/>
  <c r="K203" i="8"/>
  <c r="K187" i="8" l="1"/>
  <c r="K185" i="8"/>
  <c r="K184" i="8"/>
  <c r="I192" i="8"/>
  <c r="K186" i="8"/>
  <c r="K177" i="8"/>
  <c r="K176" i="8"/>
  <c r="K175" i="8"/>
  <c r="K174" i="8"/>
  <c r="K173" i="8"/>
  <c r="K172" i="8"/>
  <c r="K165" i="8"/>
  <c r="K164" i="8"/>
  <c r="K163" i="8"/>
  <c r="K162" i="8"/>
  <c r="I160" i="8"/>
  <c r="K154" i="8"/>
  <c r="K148" i="8"/>
  <c r="K147" i="8"/>
  <c r="K146" i="8"/>
  <c r="K145" i="8"/>
  <c r="I152" i="8"/>
  <c r="K151" i="8"/>
  <c r="K150" i="8"/>
  <c r="K149" i="8"/>
  <c r="K144" i="8"/>
  <c r="I142" i="8"/>
  <c r="K115" i="8"/>
  <c r="K125" i="8" s="1"/>
  <c r="K103" i="8"/>
  <c r="K102" i="8"/>
  <c r="K101" i="8"/>
  <c r="K110" i="8"/>
  <c r="K100" i="8"/>
  <c r="K182" i="8" l="1"/>
  <c r="K170" i="8"/>
  <c r="K113" i="8"/>
  <c r="K192" i="8"/>
  <c r="K160" i="8"/>
  <c r="K152" i="8"/>
  <c r="K142" i="8"/>
  <c r="K89" i="8" l="1"/>
  <c r="K83" i="8"/>
  <c r="K82" i="8"/>
  <c r="K81" i="8"/>
  <c r="K80" i="8"/>
  <c r="K79" i="8"/>
  <c r="K74" i="8"/>
  <c r="K71" i="8"/>
  <c r="K70" i="8"/>
  <c r="K69" i="8"/>
  <c r="K64" i="8"/>
  <c r="K61" i="8"/>
  <c r="K67" i="8" l="1"/>
  <c r="K77" i="8"/>
  <c r="K87" i="8"/>
  <c r="K98" i="8"/>
  <c r="K27" i="8" l="1"/>
  <c r="L41" i="10"/>
  <c r="L40" i="10"/>
  <c r="L39" i="10"/>
  <c r="L38" i="10"/>
  <c r="L37" i="10"/>
  <c r="L42" i="11"/>
  <c r="L39" i="11"/>
  <c r="L38" i="11"/>
  <c r="L35" i="11"/>
  <c r="L34" i="11"/>
  <c r="L33" i="11"/>
  <c r="L32" i="11"/>
  <c r="J786" i="18" l="1"/>
  <c r="J787" i="18"/>
  <c r="J785" i="18"/>
  <c r="J103" i="11"/>
  <c r="J104" i="11"/>
  <c r="J102" i="11"/>
  <c r="J83" i="10"/>
  <c r="J84" i="10"/>
  <c r="J82" i="10"/>
  <c r="G16" i="11"/>
  <c r="G15" i="11"/>
  <c r="G13" i="11"/>
  <c r="G14" i="11"/>
  <c r="G12" i="11"/>
  <c r="G9" i="11"/>
  <c r="G8" i="11"/>
  <c r="G6" i="11"/>
  <c r="G7" i="11"/>
  <c r="G5" i="11"/>
  <c r="G16" i="10"/>
  <c r="G15" i="10"/>
  <c r="G13" i="10"/>
  <c r="G14" i="10"/>
  <c r="G12" i="10"/>
  <c r="G9" i="10"/>
  <c r="G8" i="10"/>
  <c r="G6" i="10"/>
  <c r="G7" i="10"/>
  <c r="G5" i="10"/>
  <c r="I6" i="18"/>
  <c r="I7" i="18"/>
  <c r="I8" i="18"/>
  <c r="I9" i="18"/>
  <c r="I12" i="18"/>
  <c r="I13" i="18"/>
  <c r="I14" i="18"/>
  <c r="I15" i="18"/>
  <c r="I16" i="18"/>
  <c r="I5" i="18"/>
  <c r="H20" i="7"/>
  <c r="H21" i="7"/>
  <c r="N776" i="18" l="1"/>
  <c r="N757" i="18"/>
  <c r="N754" i="18"/>
  <c r="N769" i="18"/>
  <c r="N760" i="18"/>
  <c r="N723" i="18" l="1"/>
  <c r="I121" i="7"/>
  <c r="I178" i="7"/>
  <c r="I176" i="7"/>
  <c r="H28" i="7" l="1"/>
  <c r="H27" i="7"/>
  <c r="L28" i="10" l="1"/>
  <c r="I243" i="7"/>
  <c r="D244" i="7"/>
  <c r="C243" i="7"/>
  <c r="H29" i="7"/>
  <c r="H26" i="7"/>
  <c r="H25" i="7"/>
  <c r="H24" i="7"/>
  <c r="H23" i="7"/>
  <c r="H22" i="7"/>
  <c r="H18" i="7"/>
  <c r="H187" i="7"/>
  <c r="H154" i="7"/>
  <c r="I16" i="14"/>
  <c r="I15" i="14"/>
  <c r="I14" i="14"/>
  <c r="I13" i="14"/>
  <c r="I12" i="14"/>
  <c r="K24" i="14"/>
  <c r="I24" i="14"/>
  <c r="C24" i="14"/>
  <c r="C38" i="14" s="1"/>
  <c r="H105" i="7"/>
  <c r="H42" i="7"/>
  <c r="K22" i="8"/>
  <c r="I36" i="7" s="1"/>
  <c r="H36" i="7"/>
  <c r="C42" i="17"/>
  <c r="F28" i="17"/>
  <c r="F29" i="17" s="1"/>
  <c r="D24" i="14"/>
  <c r="L23" i="11"/>
  <c r="K21" i="8" l="1"/>
  <c r="K474" i="8"/>
  <c r="K477" i="8" s="1"/>
  <c r="K461" i="8" s="1"/>
  <c r="D25" i="14" l="1"/>
  <c r="I241" i="7"/>
  <c r="L33" i="14" s="1"/>
  <c r="I237" i="7"/>
  <c r="L32" i="14" s="1"/>
  <c r="I228" i="7"/>
  <c r="L31" i="14" s="1"/>
  <c r="I219" i="7"/>
  <c r="L30" i="14" s="1"/>
  <c r="I209" i="7"/>
  <c r="L28" i="14" s="1"/>
  <c r="I207" i="7"/>
  <c r="L27" i="14" s="1"/>
  <c r="I198" i="7"/>
  <c r="L26" i="14" s="1"/>
  <c r="I191" i="7"/>
  <c r="L25" i="14" s="1"/>
  <c r="I188" i="7"/>
  <c r="I174" i="7"/>
  <c r="J28" i="14" s="1"/>
  <c r="I170" i="7"/>
  <c r="J27" i="14" s="1"/>
  <c r="I157" i="7"/>
  <c r="J25" i="14" s="1"/>
  <c r="I155" i="7"/>
  <c r="J24" i="14" s="1"/>
  <c r="H28" i="14"/>
  <c r="H26" i="14"/>
  <c r="H25" i="14"/>
  <c r="I92" i="7"/>
  <c r="F36" i="14" s="1"/>
  <c r="I89" i="7"/>
  <c r="I86" i="7"/>
  <c r="F34" i="14" s="1"/>
  <c r="I75" i="7"/>
  <c r="I72" i="7"/>
  <c r="F32" i="14" s="1"/>
  <c r="I70" i="7"/>
  <c r="F30" i="14" s="1"/>
  <c r="J36" i="7"/>
  <c r="G24" i="14"/>
  <c r="E24" i="14"/>
  <c r="L24" i="14" l="1"/>
  <c r="H245" i="7"/>
  <c r="H181" i="7"/>
  <c r="L41" i="14" l="1"/>
  <c r="J41" i="14"/>
  <c r="H41" i="14"/>
  <c r="F41" i="14"/>
  <c r="N39" i="14"/>
  <c r="K38" i="14"/>
  <c r="I38" i="14"/>
  <c r="G38" i="14"/>
  <c r="E38" i="14"/>
  <c r="D37" i="14" l="1"/>
  <c r="M38" i="14"/>
  <c r="M41" i="14" s="1"/>
  <c r="D40" i="14" l="1"/>
  <c r="I68" i="7" l="1"/>
  <c r="F29" i="14" s="1"/>
  <c r="I430" i="8" l="1"/>
  <c r="K430" i="8"/>
  <c r="K427" i="8" s="1"/>
  <c r="I66" i="7" l="1"/>
  <c r="H27" i="14" l="1"/>
  <c r="I47" i="7" l="1"/>
  <c r="F26" i="14" s="1"/>
  <c r="L36" i="10"/>
  <c r="L32" i="10" l="1"/>
  <c r="L27" i="10" s="1"/>
  <c r="L69" i="11"/>
  <c r="L22" i="11" s="1"/>
  <c r="G27" i="17" s="1"/>
  <c r="L22" i="10" l="1"/>
  <c r="I159" i="7"/>
  <c r="I154" i="7" s="1"/>
  <c r="G28" i="17"/>
  <c r="H27" i="17"/>
  <c r="H28" i="17" s="1"/>
  <c r="I212" i="7"/>
  <c r="I187" i="7" s="1"/>
  <c r="L98" i="11"/>
  <c r="I77" i="7"/>
  <c r="F33" i="14" s="1"/>
  <c r="L78" i="10" l="1"/>
  <c r="G24" i="17"/>
  <c r="H24" i="17" s="1"/>
  <c r="L29" i="14"/>
  <c r="L37" i="14" s="1"/>
  <c r="L40" i="14" s="1"/>
  <c r="J26" i="14"/>
  <c r="J37" i="14" s="1"/>
  <c r="J40" i="14" s="1"/>
  <c r="J154" i="7"/>
  <c r="I67" i="7" l="1"/>
  <c r="J187" i="7"/>
  <c r="J245" i="7" s="1"/>
  <c r="I245" i="7"/>
  <c r="K426" i="8" l="1"/>
  <c r="I65" i="7" s="1"/>
  <c r="F28" i="14" s="1"/>
  <c r="I55" i="7"/>
  <c r="I45" i="7" l="1"/>
  <c r="F25" i="14" s="1"/>
  <c r="I43" i="7"/>
  <c r="F24" i="14" s="1"/>
  <c r="K26" i="8" l="1"/>
  <c r="K619" i="8" s="1"/>
  <c r="I49" i="7"/>
  <c r="I42" i="7" s="1"/>
  <c r="I50" i="7"/>
  <c r="F27" i="14" l="1"/>
  <c r="F37" i="14" s="1"/>
  <c r="F40" i="14" s="1"/>
  <c r="G22" i="17"/>
  <c r="H22" i="17" s="1"/>
  <c r="J42" i="7"/>
  <c r="N30" i="18"/>
  <c r="I114" i="7" s="1"/>
  <c r="N23" i="18" l="1"/>
  <c r="N22" i="18" s="1"/>
  <c r="I106" i="7" l="1"/>
  <c r="N21" i="18"/>
  <c r="N781" i="18" s="1"/>
  <c r="H24" i="14" l="1"/>
  <c r="H37" i="14" s="1"/>
  <c r="I105" i="7"/>
  <c r="I181" i="7" l="1"/>
  <c r="J105" i="7"/>
  <c r="J181" i="7" s="1"/>
  <c r="G23" i="17"/>
  <c r="H40" i="14"/>
  <c r="N40" i="14" s="1"/>
  <c r="N37" i="14"/>
  <c r="H23" i="17" l="1"/>
  <c r="H25" i="17" s="1"/>
  <c r="H29" i="17" s="1"/>
  <c r="G25" i="17"/>
  <c r="G29" i="17" s="1"/>
</calcChain>
</file>

<file path=xl/sharedStrings.xml><?xml version="1.0" encoding="utf-8"?>
<sst xmlns="http://schemas.openxmlformats.org/spreadsheetml/2006/main" count="4753" uniqueCount="1820">
  <si>
    <t>a.</t>
  </si>
  <si>
    <t>NO</t>
  </si>
  <si>
    <t>a</t>
  </si>
  <si>
    <t>b</t>
  </si>
  <si>
    <t>c</t>
  </si>
  <si>
    <t>I</t>
  </si>
  <si>
    <t>II</t>
  </si>
  <si>
    <t>PENDIDIKAN</t>
  </si>
  <si>
    <t>III</t>
  </si>
  <si>
    <t>B</t>
  </si>
  <si>
    <t>A</t>
  </si>
  <si>
    <t>C</t>
  </si>
  <si>
    <t>IV</t>
  </si>
  <si>
    <t>D</t>
  </si>
  <si>
    <t>20 (dua puluh) tahun</t>
  </si>
  <si>
    <t>10 (sepuluh) tahun</t>
  </si>
  <si>
    <t>G</t>
  </si>
  <si>
    <t>Doktor (S3)</t>
  </si>
  <si>
    <t>Magister (S2)</t>
  </si>
  <si>
    <t>Pendidikan dan pelatihan Prajabatan</t>
  </si>
  <si>
    <t>1.</t>
  </si>
  <si>
    <t>b.</t>
  </si>
  <si>
    <t>2.</t>
  </si>
  <si>
    <t>Ketua</t>
  </si>
  <si>
    <t>Anggota</t>
  </si>
  <si>
    <t>c.</t>
  </si>
  <si>
    <t>30 (tiga puluh) tahun</t>
  </si>
  <si>
    <t>Ketua/Wakil Ketua</t>
  </si>
  <si>
    <t>3.</t>
  </si>
  <si>
    <t xml:space="preserve">PERATURAN BERSAMA </t>
  </si>
  <si>
    <t>KEPALA BADAN KEPEGAWAIAN NEGARA</t>
  </si>
  <si>
    <t>TENTANG</t>
  </si>
  <si>
    <t>CONTOH</t>
  </si>
  <si>
    <t>DAFTAR USUL PENETAPAN ANGKA KREDIT</t>
  </si>
  <si>
    <t xml:space="preserve">MASA PENILAIAN :   </t>
  </si>
  <si>
    <t>KETERANGAN PERORANGAN</t>
  </si>
  <si>
    <t xml:space="preserve"> Nama</t>
  </si>
  <si>
    <t xml:space="preserve"> Nomor Seri Kartu Pegawai</t>
  </si>
  <si>
    <t>4.</t>
  </si>
  <si>
    <t xml:space="preserve"> Tempat dan Tanggal Lahir</t>
  </si>
  <si>
    <t>5.</t>
  </si>
  <si>
    <t xml:space="preserve"> Jenis Kelamin</t>
  </si>
  <si>
    <t>6.</t>
  </si>
  <si>
    <t xml:space="preserve"> Pendidikan yang diperhitungkan angka kreditnya</t>
  </si>
  <si>
    <t>7.</t>
  </si>
  <si>
    <t>8.</t>
  </si>
  <si>
    <t xml:space="preserve"> Masa kerja golongan lama</t>
  </si>
  <si>
    <t>9.</t>
  </si>
  <si>
    <t xml:space="preserve"> Masa kerja golongan baru</t>
  </si>
  <si>
    <t>10.</t>
  </si>
  <si>
    <t xml:space="preserve"> Unit Kerja </t>
  </si>
  <si>
    <t>UNSUR YANG DINILAI</t>
  </si>
  <si>
    <t>UNSUR, SUB UNSUR DAN BUTIR KEGIATAN</t>
  </si>
  <si>
    <t>ANGKA KREDIT MENURUT</t>
  </si>
  <si>
    <t>INSTANSI PENGUSUL</t>
  </si>
  <si>
    <t>TIM PENILAI</t>
  </si>
  <si>
    <t>LAMA</t>
  </si>
  <si>
    <t>BARU</t>
  </si>
  <si>
    <t>JUMLAH</t>
  </si>
  <si>
    <t>JUMLAH UNSUR PENUNJANG</t>
  </si>
  <si>
    <t>LAMPIRAN PENDUKUNG DUPAK :</t>
  </si>
  <si>
    <t>dan seterusnya</t>
  </si>
  <si>
    <t>…………………….,…………………………</t>
  </si>
  <si>
    <t>NIP.</t>
  </si>
  <si>
    <t>Catatan Pejabat Pengusul :</t>
  </si>
  <si>
    <t>……</t>
  </si>
  <si>
    <t xml:space="preserve">NIP. </t>
  </si>
  <si>
    <t>V</t>
  </si>
  <si>
    <t>Catatan Anggota Tim Penilai :</t>
  </si>
  <si>
    <t>( Nama Penilai  I  )</t>
  </si>
  <si>
    <t>(Nama Penilai  II )</t>
  </si>
  <si>
    <t>VI</t>
  </si>
  <si>
    <t>Catatan  Ketua Tim Penilai :</t>
  </si>
  <si>
    <t xml:space="preserve">Ketua  Tim Penilai, </t>
  </si>
  <si>
    <t xml:space="preserve"> ( N a m a  )</t>
  </si>
  <si>
    <t>NIP .</t>
  </si>
  <si>
    <t xml:space="preserve">Surat pernyataan melakukan kegiatan penunjang </t>
  </si>
  <si>
    <t>LAMPIRAN III</t>
  </si>
  <si>
    <t>MENTERI PENDIDIKAN DAN KEBUDAYAAN DAN</t>
  </si>
  <si>
    <t>JABATAN AKADEMIK DOSEN</t>
  </si>
  <si>
    <t>Pendidikan formal</t>
  </si>
  <si>
    <t>Melaksanakan perkulihan/ tutorial dan membimbing, menguji serta menyelenggarakan pendidikan di laboratorium, praktek keguruan bengkel/ studio/kebun percobaan/teknologi pengajaran dan praktek lapangan</t>
  </si>
  <si>
    <t>Membimbing seminar</t>
  </si>
  <si>
    <t>Membimbing mahasiswa seminar</t>
  </si>
  <si>
    <t xml:space="preserve">Membing kuliah kerja nyata, pratek kerja nyata, praktek kerja lapangan </t>
  </si>
  <si>
    <t xml:space="preserve">Membimbing mahasiswa kuliah kerja nyata, pratek kerja nyata, praktek kerja lapangan </t>
  </si>
  <si>
    <t>Membimbing dan ikut membimbing dalam menghasilkan disertasi, thesis, skripsi dan laporan akhir studi</t>
  </si>
  <si>
    <t xml:space="preserve">Pembimbing utama </t>
  </si>
  <si>
    <t>Disertasi</t>
  </si>
  <si>
    <t>Thesis</t>
  </si>
  <si>
    <t>Skripsi</t>
  </si>
  <si>
    <t>d.</t>
  </si>
  <si>
    <t>Laporan akhir</t>
  </si>
  <si>
    <t>Pembimbing pendamping/pembantu</t>
  </si>
  <si>
    <t>E</t>
  </si>
  <si>
    <t>Bertugas sebagai penguji pada ujian akhir</t>
  </si>
  <si>
    <t>Ketua penguji</t>
  </si>
  <si>
    <t>Anggota penguji</t>
  </si>
  <si>
    <t>F</t>
  </si>
  <si>
    <t>Membina kegiatan mahasiswa</t>
  </si>
  <si>
    <t>Melakukan pembinaan kegiatan mahasiswa di bidang Akademik dan kemahasiswaan</t>
  </si>
  <si>
    <t>Mengembangkan program kuliah</t>
  </si>
  <si>
    <t>Melakukan kegiatan pengembangan program kuliah</t>
  </si>
  <si>
    <t>H</t>
  </si>
  <si>
    <t>Mengembangkan bahan pengajaran</t>
  </si>
  <si>
    <t>Buku ajar</t>
  </si>
  <si>
    <t>Menyampaikan orasi ilmiah</t>
  </si>
  <si>
    <t xml:space="preserve">Melakukan kegiatan orasi ilmiah pada perguruan tinggi tiap tahun </t>
  </si>
  <si>
    <t>J</t>
  </si>
  <si>
    <t>Menduduki jabatan pimpinan perguruan tinggi</t>
  </si>
  <si>
    <t>Rektor</t>
  </si>
  <si>
    <t>Pembantu rektor/dekan/direktur program pasca sarjana</t>
  </si>
  <si>
    <t>Ketua sekolah tinggi/pembantu dekan/asisten direktur program pasca sarjana/direktur politeknik</t>
  </si>
  <si>
    <t xml:space="preserve">Pembantu ketua sekolah tinggi/pembantu direktur politeknik </t>
  </si>
  <si>
    <t>Direktur akademi</t>
  </si>
  <si>
    <t>Ketua jurusan pada politeknik/akademi/sekretaris jurusan/bagian pada universitas/institut/sekolah tinggi</t>
  </si>
  <si>
    <t>Sekretaris jurusan pada politeknik/akademik dan kepala laboratorium universitas/institut/sekolah tinggi/politeknik/akademi</t>
  </si>
  <si>
    <t>K</t>
  </si>
  <si>
    <t>Membimbing Akademik Dosen yang lebih rendah jabatannya</t>
  </si>
  <si>
    <t>Pembimbing pencangkokan</t>
  </si>
  <si>
    <t>Reguler</t>
  </si>
  <si>
    <t>L</t>
  </si>
  <si>
    <t>Melaksanakan kegiatan Detasering dan pencangkokan Akademik Dosen</t>
  </si>
  <si>
    <t>Detasering</t>
  </si>
  <si>
    <t>Pencangkokan</t>
  </si>
  <si>
    <t>Lamanya lebih dari 960 jam</t>
  </si>
  <si>
    <t>Lamanya 641-960 jam</t>
  </si>
  <si>
    <t>Lamanya 481-640 jam</t>
  </si>
  <si>
    <t>Lamanya 161-480 jam</t>
  </si>
  <si>
    <t>Lamanya 81-160 jam</t>
  </si>
  <si>
    <t>Lamanya 31-80 jam</t>
  </si>
  <si>
    <t>Lamanya 10-30 jam</t>
  </si>
  <si>
    <t>M</t>
  </si>
  <si>
    <t>1)</t>
  </si>
  <si>
    <t>Monograf</t>
  </si>
  <si>
    <t>2)</t>
  </si>
  <si>
    <t>Internasional</t>
  </si>
  <si>
    <t>3)</t>
  </si>
  <si>
    <t>Diterbitkan dan diedarkan secara nasional.</t>
  </si>
  <si>
    <t>Nasional</t>
  </si>
  <si>
    <t>Tingkat internasional</t>
  </si>
  <si>
    <t>Tingkat nasional</t>
  </si>
  <si>
    <t>Tingkat lokal</t>
  </si>
  <si>
    <t>Menduduki jabatan pimpinan</t>
  </si>
  <si>
    <t>Menduduki jabatan pimpinan pada lembaga pemerintahan/pejabat negara yang harus dibebaskan dari jabatan organiknya</t>
  </si>
  <si>
    <t>Melaksankan pengembangan hasil pendidikan dan penelitian</t>
  </si>
  <si>
    <t>Melaksanakan pengembangan hasil pendidikan dan penelitian yang dapat dimanfaatkan oleh masyarakat</t>
  </si>
  <si>
    <t>Terjadwal/terprogram</t>
  </si>
  <si>
    <t>Dalam satu semester atau lebih</t>
  </si>
  <si>
    <t>Kurang dari satu semester dan minimal satu bulan</t>
  </si>
  <si>
    <t>Insidental</t>
  </si>
  <si>
    <t>Memberi pelayanan kepada masyarakat atau kegiatan lain yang menunjang pelaksanaan tugas umum pemerintah dan pembangunan</t>
  </si>
  <si>
    <t>Berdasarkan bidang keahlian</t>
  </si>
  <si>
    <t>Berdasarkan penugasan lembaga perguruan tinggi</t>
  </si>
  <si>
    <t>Berdasarkan fungsi/jabatan</t>
  </si>
  <si>
    <t xml:space="preserve">Membuat/menulis karya pengabdian </t>
  </si>
  <si>
    <t>Membuat/menulis karya pengabdian pada masyarakat yang tidak dipublikasikan</t>
  </si>
  <si>
    <t>Menjadi anggota dalam suatu Panitia/Badan pada perguruan tinggi</t>
  </si>
  <si>
    <t>Sebagai ketua/wakil ketua merangkap anggota</t>
  </si>
  <si>
    <t>Sebagai anggota</t>
  </si>
  <si>
    <t>Menjadi anggota panitia/badan pada lembaga pemerintah</t>
  </si>
  <si>
    <t>Panitia pusat</t>
  </si>
  <si>
    <t>Panitia daerah</t>
  </si>
  <si>
    <t>Menjadi anggota organisasi profesi</t>
  </si>
  <si>
    <t>Pengurus</t>
  </si>
  <si>
    <t>Anggota atas permintaan</t>
  </si>
  <si>
    <t>Mewakili perguruan tinggi/lembaga pemerintah</t>
  </si>
  <si>
    <t>Mewakili perguruan tinggi/lembaga pemerintah duduk dalam panitia antar lembaga</t>
  </si>
  <si>
    <t>Menjadi anggota delegasi nasional ke pertemuan internasional</t>
  </si>
  <si>
    <t>Sebagai ketua delegasi</t>
  </si>
  <si>
    <t>Sebagai anggota delegasi</t>
  </si>
  <si>
    <t>Berperan serta aktif dalam pertemuan ilmiah</t>
  </si>
  <si>
    <t>Tingkat internasional/nasional/regional sebagai :</t>
  </si>
  <si>
    <t>Di lingkungan perguruan tinggi sebagai :</t>
  </si>
  <si>
    <t>Mendapat penghargaan/ tanda jasa</t>
  </si>
  <si>
    <t>Penghargaan/tanda jasa Satya Lancana Karya Satya</t>
  </si>
  <si>
    <t>Memperoleh penghargaan lainnya</t>
  </si>
  <si>
    <t>Tingkat provinsi</t>
  </si>
  <si>
    <t>Buku SD atau setingkat</t>
  </si>
  <si>
    <t>Mempunyai prestasi di bidang olahraga/humaniora</t>
  </si>
  <si>
    <t>Tingkat daerah/lokal</t>
  </si>
  <si>
    <t xml:space="preserve">Keanggotaan dalam tim penilaian </t>
  </si>
  <si>
    <t>Menjadi anggota tim penilaian  jabatan Akademik Dosen</t>
  </si>
  <si>
    <t>PELAKSANAAN PENELITIAN</t>
  </si>
  <si>
    <t>PELAKSANAAN PENDIDIKAN</t>
  </si>
  <si>
    <t>PELAKSANAAN PENGABDIAN KEPADA MASYARAKAT</t>
  </si>
  <si>
    <t xml:space="preserve">JUMLAH UNSUR UTAMA </t>
  </si>
  <si>
    <t>Pembantu direktur akademi/ketua jurusan/bagian pada Universitas/institut/sekolah tinggi</t>
  </si>
  <si>
    <t>Surat pernyataan telah melaksanakan kegiatan pendidikan</t>
  </si>
  <si>
    <t>Surat pernyataan telah melakukan kegiatan pengajaran</t>
  </si>
  <si>
    <t>Surat pernyataan telah melakukan kegiatan pengabdian kepada masyarakat</t>
  </si>
  <si>
    <t>Pendidikan dan pelatihan Prajabatan golongan III</t>
  </si>
  <si>
    <t xml:space="preserve">Diktat, modul, petunjuk praktikum, model, alat bantu, audio visual, naskah tutorial </t>
  </si>
  <si>
    <t>Melakukan kegiatan pengembangan diri untuk meningkatkan kompetensi</t>
  </si>
  <si>
    <t>Memberi latihan/penyuluhan/penataran/ceramah pada masyarakat</t>
  </si>
  <si>
    <t>Menulis buku pelajaran SLTA ke bawah yang diterbitkan dan diedarkan secara nasional</t>
  </si>
  <si>
    <t>Buku SLTA atau setingkat</t>
  </si>
  <si>
    <t>Buku SLTP atau setingkat</t>
  </si>
  <si>
    <t>Melaksanakan perkulihan/tutorial dan membimbing, menguji serta menyelenggarakan pendidikan di Laboratorium, Praktik Keguruan Bengkel/Studio/ Kebun pada Fakultas/Sekolah Tinggi/Akademi/ Politeknik sendiri, pada fakultas lain dalam lingkungan Universitas/Institut sendiri, maupun di luar perguruan tinggi sendiri secara melembaga paling banyak 12 sks per semester</t>
  </si>
  <si>
    <t xml:space="preserve">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   </t>
  </si>
  <si>
    <t xml:space="preserve"> Jabatan Akademik Dosen/TMT</t>
  </si>
  <si>
    <t>Hasil penelitian atau pemikiran yang dipublikasikan</t>
  </si>
  <si>
    <t>PENUNJANG TUGAS DOSEN</t>
  </si>
  <si>
    <t>SALINAN</t>
  </si>
  <si>
    <t xml:space="preserve">NOMOR : 4/VIII/PB/2014        </t>
  </si>
  <si>
    <t xml:space="preserve">NOMOR : 24 TAHUN 2014 </t>
  </si>
  <si>
    <t>INSTANSI : UNIVERSITAS ANDALAS</t>
  </si>
  <si>
    <t xml:space="preserve">SURAT PERNYATAAN </t>
  </si>
  <si>
    <t>Yang bertanda tangan di bawah ini    :</t>
  </si>
  <si>
    <t xml:space="preserve">Nama                               </t>
  </si>
  <si>
    <t>:</t>
  </si>
  <si>
    <t xml:space="preserve">NIP                                                    </t>
  </si>
  <si>
    <t>Pangkat/Golongan Ruang</t>
  </si>
  <si>
    <t>Jabatan Fungsional</t>
  </si>
  <si>
    <t>Unit Kerja</t>
  </si>
  <si>
    <t>Menyatakan bahwa  :</t>
  </si>
  <si>
    <t>Nama</t>
  </si>
  <si>
    <t>NIP</t>
  </si>
  <si>
    <t>No.</t>
  </si>
  <si>
    <t>Tanggal</t>
  </si>
  <si>
    <t>Keterangan/ Bukti Fisik</t>
  </si>
  <si>
    <t>JUMLAH TOTAL</t>
  </si>
  <si>
    <t>MELAKSANAKAN PENDIDIKAN</t>
  </si>
  <si>
    <t>Uraian Kegiatan</t>
  </si>
  <si>
    <t>Satuan Hasil</t>
  </si>
  <si>
    <t>Jumlah
Volume
Kegiatan</t>
  </si>
  <si>
    <t>Angka Kredit</t>
  </si>
  <si>
    <t>Jumlah
Angka
Kredit</t>
  </si>
  <si>
    <t>MELAKSANAKAN PENELITIAN</t>
  </si>
  <si>
    <t>Telah melaksanakan penelitian sebagai berikut :</t>
  </si>
  <si>
    <t>Telah melaksanakan pendidikan sebagai berikut :</t>
  </si>
  <si>
    <t>MELAKSANAKAN PENGABDIAN KEPADA MASYARAKAT</t>
  </si>
  <si>
    <t>Telah melakukan melaksanakan pengabdian kepada masyarakat sebagai berikut :</t>
  </si>
  <si>
    <t>MELAKSANAKAN PENUNJANG TUGAS DOSEN</t>
  </si>
  <si>
    <t>Telah melaksanakan penunjang tugas Dosen sebagai berikut :</t>
  </si>
  <si>
    <t>Menduduki jabatan pimpinan.</t>
  </si>
  <si>
    <t>Kurang dari satu semester dan minimal satu bulan.</t>
  </si>
  <si>
    <t>Memberi pelayanan kepada masyarakat atau kegiatan lain yang menunjang pelaksanaan tugas umum pemerintah dan pembangunan.</t>
  </si>
  <si>
    <t>Membuat/menulis karya pengabdian pada masyarakat yang tidak dipublikasikan.</t>
  </si>
  <si>
    <t>Berdasarkan penugasan lembaga perguruan tinggi.</t>
  </si>
  <si>
    <t>Berdasarkan bidang keahlian.</t>
  </si>
  <si>
    <t>Berdasarkan fungsi/jabatan.</t>
  </si>
  <si>
    <t>Membuat/menulis karya pengabdian.</t>
  </si>
  <si>
    <t xml:space="preserve"> </t>
  </si>
  <si>
    <t>PENETAPAN ANGKA KREDIT</t>
  </si>
  <si>
    <t>I.</t>
  </si>
  <si>
    <t>Tempat dan Tanggal Lahir</t>
  </si>
  <si>
    <t>Jenis Kelamin</t>
  </si>
  <si>
    <t>Pangkat dan Golongan Ruang/TMT</t>
  </si>
  <si>
    <t>Jabatan Fungsional/TMT</t>
  </si>
  <si>
    <t>UNSUR UTAMA</t>
  </si>
  <si>
    <t>A.</t>
  </si>
  <si>
    <t>B.</t>
  </si>
  <si>
    <t>UNSUR PENUNJANG</t>
  </si>
  <si>
    <t>JUMLAH UNSUR UTAMA DAN UNSUR PENUNJANG</t>
  </si>
  <si>
    <t>Universitas Andalas</t>
  </si>
  <si>
    <t xml:space="preserve">Kepada </t>
  </si>
  <si>
    <t xml:space="preserve">Alamat </t>
  </si>
  <si>
    <t>Kampus Universitas Andalas Limau Manis Padang</t>
  </si>
  <si>
    <t>Tembusan disampaikan dengan hormat kepada :</t>
  </si>
  <si>
    <t>1. Pimpinan Unit Kerja Dosen yang bersangkutan</t>
  </si>
  <si>
    <t>2. Kepala Badan Kepegawaian Negara</t>
  </si>
  <si>
    <t>3. Sekretaris Tim Penilai yang bersangkutan</t>
  </si>
  <si>
    <t>4. Pertinggal pada pejabat yang menetapkan angka kredit tersebut</t>
  </si>
  <si>
    <t xml:space="preserve">Masa Penilaian : </t>
  </si>
  <si>
    <t>C.</t>
  </si>
  <si>
    <t>D.</t>
  </si>
  <si>
    <t>Pendidikan Terakhir</t>
  </si>
  <si>
    <t>Lama</t>
  </si>
  <si>
    <t>Baru</t>
  </si>
  <si>
    <t>Pendidikan</t>
  </si>
  <si>
    <t>Ketua jurusan pada politeknik/akademi/ sekretaris jurusan/bagian pada universitas/ institut/sekolah tinggi</t>
  </si>
  <si>
    <t>Pelaksanaan pendidikan</t>
  </si>
  <si>
    <t>Pelaksanaan penelitian</t>
  </si>
  <si>
    <t>Pelaksanaan pengabdian kepada masyarakat</t>
  </si>
  <si>
    <t>Jumlah Unsur Utama</t>
  </si>
  <si>
    <t>Jumlah Unsur Penunjang</t>
  </si>
  <si>
    <t>Penunjang tugas Dosen</t>
  </si>
  <si>
    <t xml:space="preserve">II. </t>
  </si>
  <si>
    <t>Jabatan</t>
  </si>
  <si>
    <t>Hasil penelitian atau hasil pemikiran yang dipublikasikan dalam bentuk buku</t>
  </si>
  <si>
    <t>Buku Referensi</t>
  </si>
  <si>
    <t>Hasil penelitian atau hasil pemikiran dalam buku yang dipublikasikan dan berisi berbagai tulisan dari berbagai penulis (book chapter):</t>
  </si>
  <si>
    <t>a)</t>
  </si>
  <si>
    <t>b)</t>
  </si>
  <si>
    <t>c)</t>
  </si>
  <si>
    <t>4)</t>
  </si>
  <si>
    <t>5)</t>
  </si>
  <si>
    <t>6)</t>
  </si>
  <si>
    <t>Menghasilkan karya ilmiah sesuai dengan bidang ilmunya:</t>
  </si>
  <si>
    <t>Hasil penelitian atau hasil pemikiran yang didesiminasikan :</t>
  </si>
  <si>
    <t>Dipresentasikan secara oral dan dimuat dalam prosiding yang dipublikasikan (ber ISSN/ISBN):</t>
  </si>
  <si>
    <t>Disajikan dalam bentuk poster dan dimuat dalam prosiding yang dipublikasikan:</t>
  </si>
  <si>
    <t>Disajikan dalam seminar/simposium/ lokakarya, tetapi tidak dimuat dalam prosiding yang dipublikasikan:</t>
  </si>
  <si>
    <t>Hasil penelitian/pemikiran yang tidak disajikan dalam seminar/simposium/ lokakarya, tetapi dimuat dalam prosiding:</t>
  </si>
  <si>
    <t>Hasil penelitian/pemikiran yang disajikan dalam koran/majalah populer/umum</t>
  </si>
  <si>
    <t>Hasil penelitian atau pemikiran atau kerjasama industri yang tidak dipublikasikan (tersimpan dalam perpustakaan)</t>
  </si>
  <si>
    <t>Menerjemahkan/menyadur buku ilmiah yang diterbitkan (ber ISBN)</t>
  </si>
  <si>
    <t>Mengedit/menyunting karya ilmiah dalam bentuk buku yang diterbitkan (ber ISBN)</t>
  </si>
  <si>
    <t>Membuat rancangan dan karya teknologi/ seni yang dipatenkan secara nasional atau internasional</t>
  </si>
  <si>
    <t>Internasional (paling sedikit diakui oleh 4 Negara)</t>
  </si>
  <si>
    <t>Membuat rancangan dan karya teknologi yang tidak dipatenkan; rancangan dan karya seni monumental/seni pertunjukan; karya sastra:</t>
  </si>
  <si>
    <t>Demikian pernyataan ini dibuat untuk dapat dipergunakan sebagaimana mestinya.</t>
  </si>
  <si>
    <t>Melaksanakan perkulihan / tutorial dan membimbing, menguji serta menyelenggarakan pendidikan di laboratorium, praktek keguruan bengkel/ studio/kebun percobaan/teknologi pengajaran dan praktek lapangan.</t>
  </si>
  <si>
    <t>Sub total per semester</t>
  </si>
  <si>
    <t>Membimbing seminar (maksimum 1 kum per semester)</t>
  </si>
  <si>
    <t>Membimbing dan ikut membimbing dalam menghasilkan disertasi, thesis, skripsi dan laporan akhir studi (maksimum 32 kum per semester)</t>
  </si>
  <si>
    <t>Sub total pembimbing utama</t>
  </si>
  <si>
    <t>Pembimbing 1</t>
  </si>
  <si>
    <t>Sub total pembimbing Pendamping</t>
  </si>
  <si>
    <t>Anggota Penguji</t>
  </si>
  <si>
    <t>Kegiatan</t>
  </si>
  <si>
    <t xml:space="preserve">Membimbing kuliah kerja nyata, pratek kerja nyata, praktek kerja lapangan </t>
  </si>
  <si>
    <t>Pembimbing Utama (Skripsi)</t>
  </si>
  <si>
    <t>Sub total Ketua Penguji</t>
  </si>
  <si>
    <t>Penasehat Akademik</t>
  </si>
  <si>
    <t>RESUME USUL PENETAPAN ANGKA KREDIT</t>
  </si>
  <si>
    <t>JABATAN AKADEMIK DOSEN UNIVERSITAS ANDALAS</t>
  </si>
  <si>
    <t>Jurusan</t>
  </si>
  <si>
    <t xml:space="preserve">Tanggal Penilaian </t>
  </si>
  <si>
    <t>KETERANGAN  PERORANGAN</t>
  </si>
  <si>
    <t>N a m a</t>
  </si>
  <si>
    <t>Pangkat dan Golongan Ruang / TMT</t>
  </si>
  <si>
    <t>Fakultas</t>
  </si>
  <si>
    <t xml:space="preserve">Diusulkan menjadi </t>
  </si>
  <si>
    <t>Sub Unsur</t>
  </si>
  <si>
    <t>BIDANG DAN BUTIR KEGIATAN YANG DINILAI</t>
  </si>
  <si>
    <t xml:space="preserve">Pendidikan Sekolah </t>
  </si>
  <si>
    <t>Penelitian</t>
  </si>
  <si>
    <t>Pengabdian</t>
  </si>
  <si>
    <t>Penunjang</t>
  </si>
  <si>
    <t>Jumlah</t>
  </si>
  <si>
    <t>Jml Usul Angka Kredit</t>
  </si>
  <si>
    <t>Kelebihan AK yang lalu</t>
  </si>
  <si>
    <t>Kelebihan yang Diakui Kelompok C - Pelaksanaan Penelitian Sebesar 80 %</t>
  </si>
  <si>
    <t>Jml AK Seluruhnya</t>
  </si>
  <si>
    <t>Jml AK Seharusnya</t>
  </si>
  <si>
    <t>≤ 10 %</t>
  </si>
  <si>
    <t>Tanda Centang</t>
  </si>
  <si>
    <t xml:space="preserve">1. </t>
  </si>
  <si>
    <t>Karena Telah Memenuhi Seluruh Persyaratan.</t>
  </si>
  <si>
    <t>Menyetujui :</t>
  </si>
  <si>
    <t>Lampiran IV.e.</t>
  </si>
  <si>
    <t>Dalam Bidang Ilmu</t>
  </si>
  <si>
    <t>Pertimbangan TPJA Fakultas</t>
  </si>
  <si>
    <t>Nama Tim Penilai</t>
  </si>
  <si>
    <t>Tanda Tangan</t>
  </si>
  <si>
    <t>......................</t>
  </si>
  <si>
    <t>setelah melengkapi persyaratan sbb :</t>
  </si>
  <si>
    <t>Keterangan :</t>
  </si>
  <si>
    <t>Kolom Warna Kuning :  Angka Kredit Kumulatif Inpasing Dosen (sesuai Lampiran III)</t>
  </si>
  <si>
    <t>URL Peer Review</t>
  </si>
  <si>
    <t>URL Dokumen/ Bukti Fisik</t>
  </si>
  <si>
    <t>Artikel/ Jurnal</t>
  </si>
  <si>
    <t>Jurnal Internasional Bereputasi</t>
  </si>
  <si>
    <t>Jurnal Internasional</t>
  </si>
  <si>
    <t>Pembimbing Pendamping/Pembantu (Skripsi)</t>
  </si>
  <si>
    <t xml:space="preserve">Ketua Penguji </t>
  </si>
  <si>
    <t>Sub total Anggota Penguji</t>
  </si>
  <si>
    <t>Jabatan/ Semester</t>
  </si>
  <si>
    <t>Laporan PKM</t>
  </si>
  <si>
    <t>:  .............................</t>
  </si>
  <si>
    <t>_______________________</t>
  </si>
  <si>
    <t xml:space="preserve"> NIP ............................</t>
  </si>
  <si>
    <t>Kolom Warna Biru : Diisi oleh sesuai dengan hasil penilaian angka kredit Tim TPJA.</t>
  </si>
  <si>
    <t>Ketua TPJA</t>
  </si>
  <si>
    <t>Jenis Dokumen</t>
  </si>
  <si>
    <t>URL Dokumen</t>
  </si>
  <si>
    <t>SCAN SK Jabatan Terakhir</t>
  </si>
  <si>
    <t>SCAN SK Pangkat Terakhir</t>
  </si>
  <si>
    <t>SCAN Persetujuan/Pertimbangan Senat Fakultas</t>
  </si>
  <si>
    <t>SCAN Daftar Hadir Anggota Senat Fakultas</t>
  </si>
  <si>
    <t>SCAN Surat Pernyataan Keabsahan Karya Ilmiah</t>
  </si>
  <si>
    <t>SCAN Sertifikat Pendidik (Serdos)</t>
  </si>
  <si>
    <t>9</t>
  </si>
  <si>
    <t>PERSYARATAN ADMINSITRASI (FORMAT PDF UKURAN FILE MAKSIMAL 2 MB)</t>
  </si>
  <si>
    <t>A. Persyaratan Umum</t>
  </si>
  <si>
    <t>Petunjuk Pengisian</t>
  </si>
  <si>
    <t>SCAN Ijazah Terakhir, Sertifikat Akreditasi Prodi (Khusus S3 lulusan Dalam Negeri), dan Penyetaraan Ijazah (untuk lulusan Luar Negeri)</t>
  </si>
  <si>
    <t>Dokumen disusun sesuai urutan dalam bentuk 1 (satu) file dengan format PDF dan  URL Dokumen direct link ke https://drive.google.com/</t>
  </si>
  <si>
    <t>SCAN Surat Keputusan Pemberian Tugas Belajar/Izin Belajar (Bila Mengusulkan Ijazah Baru)</t>
  </si>
  <si>
    <t>Dokumen dalam bentuk 1 (satu) file dengan format PDF dan URL Dokumen direct link ke https://drive.google.com/</t>
  </si>
  <si>
    <t>SCAN Surat Keputusan Pengaktifan Kembali (Bila Tugas Belajar)</t>
  </si>
  <si>
    <t>PDF Ringkasan (dilengkapi dengan cover, lembar pengesahan, daftar isi) Disertasi/Thesis (sesuai pendidikan terakhir)</t>
  </si>
  <si>
    <t>SCAN Penetapan Angka Kredit Terakhir</t>
  </si>
  <si>
    <t xml:space="preserve"> SCAN PPKP (DP3) 2 Tahun Terakhir</t>
  </si>
  <si>
    <t>SCAN Surat Pernyataan Pengesahan Hasil Validasi Karya Ilmiah dari Dekan</t>
  </si>
  <si>
    <t>Dokumen dalam bentuk 1 (satu) file dengan format PDF yang telah ditandatangan diatas materai Rp. 6.000,- dan URL Dokumen direct link ke https://drive.google.com/</t>
  </si>
  <si>
    <t>SCAN SK Pengangkatan Pertama dalam Jabatan Asisten Ahli</t>
  </si>
  <si>
    <t>B. Persyaratan Khusus</t>
  </si>
  <si>
    <t>Deskripsi</t>
  </si>
  <si>
    <t>Kuantitas/ Angka Kredit</t>
  </si>
  <si>
    <t>Usulan Kenaikan Jabatan Akademik ke Profesor</t>
  </si>
  <si>
    <t>Deskripsi berisi informasi/penjelasan secara kuantitas atau keterangan tambahan dari masing-masing kegiatan yang diajukan.</t>
  </si>
  <si>
    <t>Dokumen disusun sesuai urutan tahun kegiatan dalam bentuk 1 (satu) file dengan format PDF dan  URL Dokumen direct link ke https://drive.google.com/</t>
  </si>
  <si>
    <t>Bukti sebagai reviewer sekurang-kurangnya pada 2 (dua) jurnal internasional bereputasi yang berbeda.</t>
  </si>
  <si>
    <t>Usulan Kenaikan Jabatan Akademik ke Lektor Kepala dengan masa kerja kurang 8 (delapan) tahun sejak pengangkatan pertama dalam jabatan Asisten Ahli</t>
  </si>
  <si>
    <t>Membimbing Skripsi/Tugas Akhir</t>
  </si>
  <si>
    <t>Dokumen disusun sesuai urutan tanggal kegiatan dalam bentuk 1 (satu) file dengan format PDF dan  URL Dokumen direct link ke https://drive.google.com/</t>
  </si>
  <si>
    <t>Membimbing Tesis/Disertasi</t>
  </si>
  <si>
    <t>Membimbing KKN</t>
  </si>
  <si>
    <t>Membimbing PKL</t>
  </si>
  <si>
    <t>e.</t>
  </si>
  <si>
    <t>Membimbing KKL</t>
  </si>
  <si>
    <t>f.</t>
  </si>
  <si>
    <t>Membimbing Kegiatan Mahasiswa</t>
  </si>
  <si>
    <t>Usulan Kenaikan Jabatan Akademik dari Lektor Kepala ke Profesor dengan masa kerja 10 (sepuluh) sampai 20 (dua puluh) tahun</t>
  </si>
  <si>
    <t>Nama legkap dengan gelar (termasuk Gelar Ijazah yang akan diusulkan)</t>
  </si>
  <si>
    <t>NIP/NIDN/NIDK</t>
  </si>
  <si>
    <t>NIP dan NIDN/NIDK</t>
  </si>
  <si>
    <t>Nomor Seri Kartu Pegawai</t>
  </si>
  <si>
    <t>Harus diisi</t>
  </si>
  <si>
    <t>SK Jabatan Akademik/Fungsional terakhir dan TMT (Terhitung Mulai Tanggal) SK</t>
  </si>
  <si>
    <t>SK Pangkat terakhir (kalau SK Pangkat sebelumnya berstatus CPNS maka di input TMT CPNS)</t>
  </si>
  <si>
    <t>Masa Kerja Golongan</t>
  </si>
  <si>
    <t>Lihat masa karja Golongan pada SK Pangkat Terakhir (Harus sama)</t>
  </si>
  <si>
    <t>Dihitung dari selisih TMT CPNS Ybs. sampai bulan dan tahun pengusulan DUPAK ini.</t>
  </si>
  <si>
    <t xml:space="preserve">Ketentuan Pengisian Penetapan Angka Kredit LAMA (Kolom Kuning): </t>
  </si>
  <si>
    <t>Pendidikan Sekolah</t>
  </si>
  <si>
    <t>2. Apabila SK  jabatan akademik/fungsional terakhir Pengusul diterbitkan setelah tahun 2014  dan berdasarkan Peraturan Menteri PAN dan RB Nomor 17 Tahun 2013 (lihat pada konsideran SK tsb), maka Penetapan Angka Kredit LAMA di input sama dengan Kolom Jumlah pada SK Jabatan tsb, dan sesuai ketentuan terbaru dapat dipergunanakan 80% dari kebutuhan minimal unsur penelitian dalam usulan kenaikan jabatan/pangkat berikutnya.</t>
  </si>
  <si>
    <t>Dalam Mata Kuliah (untuk usul Asisten Ahli, Lektor, dan Lektor Kepala ) dan Dalam Bidang Ilmu (untuk usulan ke Guru Besar/Profesor) Wajib di isi sesuai dengan pertimbangan Ketua Jurusan/Bagian masing-masing sesuai dengan ketentuan yang berlaku.</t>
  </si>
  <si>
    <t xml:space="preserve">pada tanggal : </t>
  </si>
  <si>
    <t>Kolom biru harus disi</t>
  </si>
  <si>
    <t>Berita Acara Ujian</t>
  </si>
  <si>
    <t>Tanggal Terbit/ Publish</t>
  </si>
  <si>
    <t>Menghasilkan karya ilmiah:</t>
  </si>
  <si>
    <t>Hasil penelitian atau hasil pemikiran yang dipublikasikan dalam bentuk buku:</t>
  </si>
  <si>
    <t>Penerbit</t>
  </si>
  <si>
    <t>Penulis</t>
  </si>
  <si>
    <t>Hasil penelitian atau hasil pemikiran yang dipublikasikan dalam bentuk jurnal ilmiah :</t>
  </si>
  <si>
    <t>Nama Jurnal</t>
  </si>
  <si>
    <t>Volume Jurnal</t>
  </si>
  <si>
    <t>Nomor Jurnal</t>
  </si>
  <si>
    <t>Tahun Terbit</t>
  </si>
  <si>
    <t>Halaman</t>
  </si>
  <si>
    <t>ISSN</t>
  </si>
  <si>
    <t>DOI</t>
  </si>
  <si>
    <t>Alamat Web Jurnal</t>
  </si>
  <si>
    <t>URL Index Jurnal</t>
  </si>
  <si>
    <t>URL Dokumen Bukti Korespondensi</t>
  </si>
  <si>
    <t>Apakah ini syarat khusus?</t>
  </si>
  <si>
    <t>Keterangan Tambahan</t>
  </si>
  <si>
    <t>Judul Artikel</t>
  </si>
  <si>
    <t>tidak</t>
  </si>
  <si>
    <t>Jurnal Nasional Terakreditasi/Peringkat 1 dan 2 (SINTA)</t>
  </si>
  <si>
    <t>Jurnal Nasional DOAJ/CABI/Copernicus/Peringkat 3 dan 4 (SINTA)</t>
  </si>
  <si>
    <t>Jurnal Nasional Peringkat 5 dan 6 (SINTA)</t>
  </si>
  <si>
    <t>Dipresentasikan secara oral dan dimuat dalam prosiding yang dipublikasikan (ber ISSN/ISBN) :</t>
  </si>
  <si>
    <t>Internasional terindeks pada Scimagojr dan Scopus</t>
  </si>
  <si>
    <t>Internasional terindeks pada Scopus, IEEE, SPIE</t>
  </si>
  <si>
    <t xml:space="preserve"> Internasional</t>
  </si>
  <si>
    <t xml:space="preserve">Hasil penelitian/pemikiran yang disajikan dalam koran/majalah populer/umum: </t>
  </si>
  <si>
    <t>Hasil penelitian atau hasil pemikiran yang tidak di publikasikan (tersimpan di perpustakaan perguruan tinggi) :</t>
  </si>
  <si>
    <t>Membuat rancangan dan karya teknologi yang dipatenkan atau seni yang yang terdaftar di HAKI secara nasional dan internasional</t>
  </si>
  <si>
    <t xml:space="preserve">Internasional yang sudah diimplementasikan di industri (paling sedikit diakui oleh 4 Negara) </t>
  </si>
  <si>
    <t xml:space="preserve">Internasional yang belum diimplementasikan di industri (paling sedikit diakui oleh 4 Negara) </t>
  </si>
  <si>
    <t>Nasional yang sudah diimplementasikan di industri</t>
  </si>
  <si>
    <t>Nasional yang belum diimplementasikan di industri</t>
  </si>
  <si>
    <t>Nasional, dalam bentuk Paten Sederhana yang memiliki sertifikat dari Direktorat Jenderal Kekayaan Intelektual, Kemenkumham.</t>
  </si>
  <si>
    <t>Karya ciptaan, desain industri, indikasi geografis yang memiliki sertifikat dari Direktorat Jenderal Kekayaan Intelektual, Kemenkumham (Sertifikat Penciptaan)</t>
  </si>
  <si>
    <t xml:space="preserve">Membuat rancangan dan karya teknologi yang tidak dipatenkan; rancangan dan karya seni monumental yang tidak terdaftar di HKI tetapi telah dipresentasikan pada forum yang teragenda: </t>
  </si>
  <si>
    <t xml:space="preserve">NIP/NIDN/NIDK </t>
  </si>
  <si>
    <t>Jabatan Akademik Dosen / TMT</t>
  </si>
  <si>
    <t xml:space="preserve"> NIP/NIDN/NIDK</t>
  </si>
  <si>
    <t>Keanggotaan dalam tim penilai jabatan akademik dosen (tiap semester)</t>
  </si>
  <si>
    <t>Menjadi Asesor kegiatan seperti PAK, BKD, Hibah Penelitian dan Pengabdian (tiap kegiatan)</t>
  </si>
  <si>
    <t>Menjadi Asesor</t>
  </si>
  <si>
    <t>Hasil kegiatan pengabdian kepada masyarakat yang dipublikasikan di sebuah terbitan berkala/jurnal pengabdian kepada masyarakat atau teknologi tepat guna, merupakan diseminasi dari luaran program kegiatan Pengabdian kepada masvarakat, tiap karya</t>
  </si>
  <si>
    <t>Hasil kegiatan pengabdian kepada masyarakat yang dipublikasikan</t>
  </si>
  <si>
    <t>Berperan serta aktif dalam pengelolaan jurnal ilmiah (per-tahun)</t>
  </si>
  <si>
    <t>Editor/dewan penyunting/dewan redaksi jurnal ilmiah internasional</t>
  </si>
  <si>
    <t>Editor/dewan penyunting/dewan redaksi jurnal ilmiah nasional</t>
  </si>
  <si>
    <t>Tingkat internasional, tiap program</t>
  </si>
  <si>
    <t>Tingkat nasional, tiap program</t>
  </si>
  <si>
    <t>Tingkat lokal, tiap program</t>
  </si>
  <si>
    <t>Memberi latihan/penyuluhan/penataran/ ceramah pada masyarakat terjadwal/ terpogram</t>
  </si>
  <si>
    <t>Melaksanakan pengembangan hasil pendidikan, dan penelitian yang dapat dimanfaatkan oleh masyarakat/indusri, setiap program</t>
  </si>
  <si>
    <t>Menduduki jabatan pimpinan pada lembaga pemerintahan/pejabat negara yang harus dibebaskan dari jabatan organiknya, setiap semester</t>
  </si>
  <si>
    <t>jabatan/ semester</t>
  </si>
  <si>
    <t>Perempuan</t>
  </si>
  <si>
    <t>Fakultas MIPA Universitas Andalas</t>
  </si>
  <si>
    <t>1. Apabila SK jabatan akademik/fungsional terakhir Pengusul diterbitkan sebelum tahun 2014 dan berdasarkan Keputusan Menkowasbangpan Nomor 38/Kep/Mk.Waspan/8/1999 (lihat pada konsideran SK tsb), maka Angka Kredit Lama dikenakan kebijakan penyesuaian/inpassing sehingga seluruh kelebihan angka kredit sebelumnya tidak diakui dan angka kredit lama disesuaikan dengan Jumlah Angka Kredit Kumulatif Inpassing sesuai Lampiran III Buku Pedoman PAK Unand tahun 2017 URL: http://repo.unand.ac.id/5581/</t>
  </si>
  <si>
    <t>Fakultas MIPA</t>
  </si>
  <si>
    <t>Sekretaris jurusan pada politeknik/ akademik dan kepala laboratorium universitas/ institut/ sekolah tinggi/ politeknik/ akademi</t>
  </si>
  <si>
    <r>
      <t>Hasil penelitian atau hasil pemikiran dalam buku yang dipublikasikan dan berisi berbagai tulisan dari berbagai penulis (</t>
    </r>
    <r>
      <rPr>
        <b/>
        <i/>
        <sz val="10"/>
        <rFont val="Bookman Old Style"/>
        <family val="1"/>
      </rPr>
      <t>book chapter</t>
    </r>
    <r>
      <rPr>
        <b/>
        <sz val="10"/>
        <rFont val="Bookman Old Style"/>
        <family val="1"/>
      </rPr>
      <t>):</t>
    </r>
  </si>
  <si>
    <t>Jurnal Nasional DOAJ/ CABI/ Copernicus/ Peringkat 3 dan 4 (SINTA)</t>
  </si>
  <si>
    <t>Jurnal Nasional di Luar Peringkat 1-6</t>
  </si>
  <si>
    <t>Melaksanakan pengembangan hasil pendidikan dan penelitian.</t>
  </si>
  <si>
    <t xml:space="preserve">Internasional </t>
  </si>
  <si>
    <t>d)</t>
  </si>
  <si>
    <t>e)</t>
  </si>
  <si>
    <t>f)</t>
  </si>
  <si>
    <t>g)</t>
  </si>
  <si>
    <t>h)</t>
  </si>
  <si>
    <t>Asian Network for Scientific Information</t>
  </si>
  <si>
    <t>i)</t>
  </si>
  <si>
    <t>j)</t>
  </si>
  <si>
    <t>Jurnal Nasional/Nasional di Luar Peringkat 1-6</t>
  </si>
  <si>
    <t>Jurnal Biologi Universitas Andalas</t>
  </si>
  <si>
    <t xml:space="preserve">Jurusan Biologi FMIPA Universitas Andalas    </t>
  </si>
  <si>
    <t>Fakultas MIPA Univesitas Andalas</t>
  </si>
  <si>
    <t>28/12/2018</t>
  </si>
  <si>
    <t>07/04/2015</t>
  </si>
  <si>
    <t>15/04/2015</t>
  </si>
  <si>
    <t>04/09/2017</t>
  </si>
  <si>
    <t>20/02/2018</t>
  </si>
  <si>
    <t>18/06/2018</t>
  </si>
  <si>
    <t>29/06/2018</t>
  </si>
  <si>
    <t>18/12/2018</t>
  </si>
  <si>
    <t>Penyuluhan dan Penanaman Pohon Pelindung di Hutan Kota di Sikapak Barat Pariaman</t>
  </si>
  <si>
    <t>Sosialisasi Fish Apartment Untuk Masyarakat Nelayan Kota Pariaman Dalam Upaya Rehabilitasi Ekosistem Pantai Untuk Peningkatan Populasi Ikan</t>
  </si>
  <si>
    <t>Tim Penyusun Borang dan Evaluasi Diri Program Studi Magister (S2) Biologi Fakultas MIPA Universitas Andalas Tahun 2018</t>
  </si>
  <si>
    <t xml:space="preserve">SJR (Opsional) </t>
  </si>
  <si>
    <t>URL Dokumen Cek Similarity</t>
  </si>
  <si>
    <t>No</t>
  </si>
  <si>
    <t xml:space="preserve">URL Dokumen Cek Similarity </t>
  </si>
  <si>
    <t>SK Dekan FMIPA Unand No.: 107/XIII/D/FMIPA-2014</t>
  </si>
  <si>
    <t>Semester Ganjil 2013/2014</t>
  </si>
  <si>
    <t>Semester Genap 2013/2014</t>
  </si>
  <si>
    <t>SK Dekan FMIPA Unand No.: 310/XIII/D/FMIPA-2014</t>
  </si>
  <si>
    <t>Semester Ganjil 2014/2015</t>
  </si>
  <si>
    <t>SK Dekan FMIPA Unand No.: 78/XIII/D/FMIPA-2015</t>
  </si>
  <si>
    <t>Semester Genap 2014/2015</t>
  </si>
  <si>
    <t>SK Dekan FMIPA Unand No.: 496/XIII/D/FMIPA-2015</t>
  </si>
  <si>
    <t>Impact Factor(Opsional)</t>
  </si>
  <si>
    <t>Semester Ganjil 2015/2016</t>
  </si>
  <si>
    <t>SK Dekan FMIPA Unand No.: 161/XIII/D/FMIPA-2016</t>
  </si>
  <si>
    <t>Semester Genap 2015/2016</t>
  </si>
  <si>
    <t>Semester Ganjil 2016/2017</t>
  </si>
  <si>
    <t>SK Dekan FMIPA Unand No.: 76/XIII/D/FMIPA-2017</t>
  </si>
  <si>
    <t>Semester Genap 2016/2017</t>
  </si>
  <si>
    <t>SK Dekan FMIPA Unand No.: 375/XIII/D/FMIPA-2017</t>
  </si>
  <si>
    <t>SK Dekan FMIPA Unand No.: 158/XIII/D/FMIPA-2018</t>
  </si>
  <si>
    <t>Semester Ganjil 2017/2018</t>
  </si>
  <si>
    <t>Semester Genap 2017/2018</t>
  </si>
  <si>
    <t>SK Dekan FMIPA Unand No.: 225/XIII/D/FMIPA-2018</t>
  </si>
  <si>
    <t>Semester Ganjil 2018/2019</t>
  </si>
  <si>
    <t>SK Dekan FMIPA Unand No.: 548/XIII/D/FMIPA-2018</t>
  </si>
  <si>
    <t>SK Dekan FMIPA Unand No.: 201/XIII/D/FMIPA-2019</t>
  </si>
  <si>
    <t>SK Dekan FMIPA Unand No.: 473/XIII/D/FMIPA-2019</t>
  </si>
  <si>
    <t>Semester Ganjil 2019/2020</t>
  </si>
  <si>
    <t>Semester Genap 2018/2019</t>
  </si>
  <si>
    <t>SK Dekan FMIPA Unand No.: 106/UN16.03.D/KPT/2020</t>
  </si>
  <si>
    <t>SK Dekan FMIPA Unand No.: 304/UN16.03.D/KPT/2020</t>
  </si>
  <si>
    <t>Semester Ganjil 2020/2021</t>
  </si>
  <si>
    <t>27/01/2014</t>
  </si>
  <si>
    <t>Lembar pengesahan Tesis</t>
  </si>
  <si>
    <t>25/10/2017</t>
  </si>
  <si>
    <t>28/04/2015</t>
  </si>
  <si>
    <t>Pembimbing Utama (Disertasi)</t>
  </si>
  <si>
    <t>Pembimbing Utama (Tesis)</t>
  </si>
  <si>
    <t>Pembimbing Pendamping/Pembantu (Disertasi)</t>
  </si>
  <si>
    <t>Pembimbing Pendamping/Pembantu (Tesis)</t>
  </si>
  <si>
    <t>07/05/2014</t>
  </si>
  <si>
    <t>22/07/2014</t>
  </si>
  <si>
    <t>08/01/2018</t>
  </si>
  <si>
    <t>15/01/2019</t>
  </si>
  <si>
    <t>SK Dekan FMIPA Unand No: 517/XIII/D/FMIPA-2013</t>
  </si>
  <si>
    <t>SK Dekan FMIPA Unand No: 393/XIII/D/FMIPA-2014</t>
  </si>
  <si>
    <t>SK Dekan FMIPA Unand No: 463/XIII/D/FMIPA-2015</t>
  </si>
  <si>
    <t>SK Dekan FMIPA Unand No: 449/XIII/D/FMIPA-2017</t>
  </si>
  <si>
    <t>SK Dekan FMIPA Unand No: 129/XIII/D/FMIPA-2019</t>
  </si>
  <si>
    <t>SK Dekan FMIPA Unand No: 353/XIII/D/FMIPA-2019</t>
  </si>
  <si>
    <t>SK Dekan FMIPA Unand No: 245/XIII/D/FMIPA-2018</t>
  </si>
  <si>
    <t>SK Dekan FMIPA Unand No:65/UN16.03.D/XIII/KPT/2020</t>
  </si>
  <si>
    <t>16/01/2020</t>
  </si>
  <si>
    <t>13/08/2019</t>
  </si>
  <si>
    <t>07/01/2019</t>
  </si>
  <si>
    <t>03/08/2017</t>
  </si>
  <si>
    <t>01/09/2015</t>
  </si>
  <si>
    <t>01/09/2014</t>
  </si>
  <si>
    <t>12/08/2013</t>
  </si>
  <si>
    <t>SK Dekan FMIPA Unand No:276/UN16.03.D/XIII/KPT/2020</t>
  </si>
  <si>
    <t>18/08/2020</t>
  </si>
  <si>
    <t>SK Rektor Unand No: 1401/XIII/R/KPT/2018</t>
  </si>
  <si>
    <t>MIPA</t>
  </si>
  <si>
    <t>Biologi</t>
  </si>
  <si>
    <t>: MIPA</t>
  </si>
  <si>
    <t xml:space="preserve">Ditetapkan di : </t>
  </si>
  <si>
    <t>__________________________________</t>
  </si>
  <si>
    <t>https://www.scimagojr.com/journalsearch.php?q=3900148614&amp;tip=sid&amp;clean=0</t>
  </si>
  <si>
    <t>197402212005012001</t>
  </si>
  <si>
    <t>19711103 199802 1 001</t>
  </si>
  <si>
    <t>NIP. 19711103 199802 1 001</t>
  </si>
  <si>
    <t>ya</t>
  </si>
  <si>
    <t>METAMORFOSA Journal of Biological Sciences</t>
  </si>
  <si>
    <t>2302-5697</t>
  </si>
  <si>
    <t>terakreditasi Sinta Peringkat 3</t>
  </si>
  <si>
    <t>Sosialisasi Dan Konservasi Tanaman Andalas Sebagai Maskot Flora Sumatera Barat Di Bukik Bulek Kenagarian Taram Kabupaten Limapuluh Kota</t>
  </si>
  <si>
    <t>02/01/2018</t>
  </si>
  <si>
    <t>12/03/2018</t>
  </si>
  <si>
    <t>07/09/2018</t>
  </si>
  <si>
    <t>15/07/2019</t>
  </si>
  <si>
    <t>SK Dekan FMIPA Unand No: 213/XIII/D/FMIPA-2015</t>
  </si>
  <si>
    <t>SK Dekan FMIPA Unand No: 380/XIII/D/FMIPA-2018</t>
  </si>
  <si>
    <t>SK Dekan FMIPA Unand No: 262/XIII/D/FMIPA-2018</t>
  </si>
  <si>
    <t>SK Dekan FMIPA Unand No: 368/XIII/D/FMIPA-2018</t>
  </si>
  <si>
    <t>12/01/2016</t>
  </si>
  <si>
    <t>04/12/2018</t>
  </si>
  <si>
    <t>Panitia Lomba Biologi dan Karya Tulis llmiah XV Tingkat SMP, SMA dan Umum Se-lndonesia Tahun 2016</t>
  </si>
  <si>
    <t>Tim Gugus Kendali Mutu (GKM) Jurusan Biologi Fakultas MIPA Universitas Andalas Tahun 2019</t>
  </si>
  <si>
    <t>Panitia Workshop Pengembangan Kurikulum Program Studi Jurusan Biologi Fakultas MIPA Universitas Andalas Tahun 2018</t>
  </si>
  <si>
    <t>Tim Gugus Kendali Mutu (GKM) Jurusan Biologi Fakultas MIPA Universitas Andalas Tahun 2018</t>
  </si>
  <si>
    <t>Tim Gugus Kendali Mutu (GKM) Jurusan Biologi Fakultas MIPA Universitas Andalas Tahun 2015</t>
  </si>
  <si>
    <t>Tim Penyusun Borang Akreditasi/ Self Assesment Report AUN-QA Jurusan Biologi Fakultas MIPA Universitas Andalas Tahun 2018</t>
  </si>
  <si>
    <t>Tim Biology Study Program Academic Staff for AUN-QA Interview Jurusan Biologi Fakultas MIPA Universitas Andalas Tahun 2018</t>
  </si>
  <si>
    <t>SK Dekan FMIPA Unand No: 177/XIII/D/FMIPA-2015</t>
  </si>
  <si>
    <t>Surat Tugas Dekan FMIPA Unand No: 120/UN.16.3.D/PP/2016</t>
  </si>
  <si>
    <t>SK Dekan FMIPA Unand No: 035/XIII/D/FMIPA-2016</t>
  </si>
  <si>
    <t>SK Dekan FMIPA Unand No: 340/XIII/D/FMIPA-2017</t>
  </si>
  <si>
    <t>SK Dekan FMIPA Unand No: 291/XIII/D/FMIPA-2018</t>
  </si>
  <si>
    <t>SK Dekan FMIPA Unand No: 309 /XIII/D/FMIPA-2018</t>
  </si>
  <si>
    <t>SK Dekan FMIPA Unand No: 126/XIII/D/FMIPA-2018</t>
  </si>
  <si>
    <t>SK Dekan FMIPA Unand No: 295/XIII/D/FMIPA-2018</t>
  </si>
  <si>
    <t>SK Dekan FMIPA Unand No: 623/XIII/D/FMIPA-2018</t>
  </si>
  <si>
    <t>SK Dekan FMIPA Unand No: 619/XIII/D/FMIPA-2018</t>
  </si>
  <si>
    <t>SK Dekan FMIPA Unand No: 522/XIII/D/FMIPA-2018</t>
  </si>
  <si>
    <t>Tim Gugus Kendali Mutu (GKM) Jurusan Biologi Fakultas MIPA Universitas Andalas Tahun 2020</t>
  </si>
  <si>
    <t>Tim Gugus Kendali Mutu (GKM) Jurusan Biologi Fakultas MIPA Universitas Andalas Tahun 2021</t>
  </si>
  <si>
    <t>SK Dekan FMIPA Unand No: 283/XIII/D/FMIPA-2019</t>
  </si>
  <si>
    <t>SK Dekan FMIPA Unand No: 53/UN16.03.D/XIII/KPT/2020</t>
  </si>
  <si>
    <t>SK Dekan FMIPA Unand No: 71/UN16.03.D/XIII/KPT/2021</t>
  </si>
  <si>
    <t>02/01/2021</t>
  </si>
  <si>
    <t>Pengurus Pusat Studi Alam Sumatera (Sumatera Nature Studi Center) Universitas Andalas Periode 2016 s/d 2019</t>
  </si>
  <si>
    <t>Pakistan Journal of Biological Sciences</t>
  </si>
  <si>
    <t>Praktikum Dasar-Dasar Biologi Untuk Siswa SMAN 4 Bukitinggi</t>
  </si>
  <si>
    <t>Pengolahan Sampah Dan Edukasi Kesehatan Di Lingkungan Nelayan Pasir Jambak, Padang</t>
  </si>
  <si>
    <t>Panitia Dies Natalis Fakultas MIPA Universitas Andalas ke-62 Tahun 2017</t>
  </si>
  <si>
    <t>Panitia Dies Natalis Fakultas MIPA Universitas Andalas ke-63 Tahun 2018</t>
  </si>
  <si>
    <t>Tim Penyusunan Rubrik Penilaian Tata Nilai dan Softskills Fakultas MIPA Universitas Andalas Tahun 2018</t>
  </si>
  <si>
    <t>Panitia Seminar Nasional Biologi BioETI 5 dan Internasional Wildlife Symposium 5 Jurusan Biologi Fakultas MIPA Universitas Andalas Tahun 2019</t>
  </si>
  <si>
    <t>16/09/2019</t>
  </si>
  <si>
    <t>SK Dekan FMIPA Unand No: 472/XIII/D/FMIPA-2019</t>
  </si>
  <si>
    <t>Pengurus Pusat Studi Alam Sumatera (Sumatera Nature Studi Center) Universitas Andalas Periode 2020 s/d 2024</t>
  </si>
  <si>
    <t>12/08/2020</t>
  </si>
  <si>
    <t>15/01/2016 s.d 15/01/2019</t>
  </si>
  <si>
    <t>SK Dekan FMIPA Unand No: 163/UN16.03.D/XIII/KPT/2020</t>
  </si>
  <si>
    <t>Penata Tk. I / III.d</t>
  </si>
  <si>
    <t>LK 550</t>
  </si>
  <si>
    <t>LK 700</t>
  </si>
  <si>
    <t>8. Semester Genap 2016/2017 (Februari 2017 s/d Juli 2017)</t>
  </si>
  <si>
    <t>10. Semester Genap 2017/2018 (Februari 2018 s/d Juli 2018)</t>
  </si>
  <si>
    <t>7. Semester Ganjil 2016/2017 (Agustus 2016 s/d Januari 2017)</t>
  </si>
  <si>
    <t>9. Semester Ganjil 2017/2018 (Agustus 2017 s/d Januari 2018)</t>
  </si>
  <si>
    <t>11. Semester Ganjil 2018/2019 (Agustus 2018 s/d Januari 2019)</t>
  </si>
  <si>
    <t>12. Semester Genap 2018/2019 (Februari 2019 s/d Juli 2019)</t>
  </si>
  <si>
    <t>13. Semester Ganjil 2019/2020 (Agustus 2019 s/d Januari 2020)</t>
  </si>
  <si>
    <t>5. Semester Genap 2015/2016 (Februari 2016 s/d Juli 2016)</t>
  </si>
  <si>
    <t>14. Semester Ganjil 2020/2021 (Agustus 2020 s/d Januari 2021)</t>
  </si>
  <si>
    <t>Lembar pengesahan Skripsi</t>
  </si>
  <si>
    <t>2. Semester Genap 2014/2015 (Februari 2015 s/d Juli 2015)</t>
  </si>
  <si>
    <t>24/07/2015</t>
  </si>
  <si>
    <t>26/10/2016</t>
  </si>
  <si>
    <t>27/07/2018</t>
  </si>
  <si>
    <t>16/10/2018</t>
  </si>
  <si>
    <t>25/07/2019</t>
  </si>
  <si>
    <t>28/10/2014</t>
  </si>
  <si>
    <t>03/05/2019</t>
  </si>
  <si>
    <t>18/11/2020</t>
  </si>
  <si>
    <t>Astari Lolita, S1 (BP.1110422022)</t>
  </si>
  <si>
    <t>Dwi Ahsani Anugrah, S1 (BP.1210422009)</t>
  </si>
  <si>
    <t>06/11/2013</t>
  </si>
  <si>
    <t>29/07/2015</t>
  </si>
  <si>
    <t>Feby Zulya, S1 (BP.0910423111)</t>
  </si>
  <si>
    <t>Wenny Rahma Gusni, S1 (BP.0910421016)</t>
  </si>
  <si>
    <t>Nailul Rahmi Aulya, S1 (BP.1010423009)</t>
  </si>
  <si>
    <t>Shinta Kamela, S1 (BP.1110423018)</t>
  </si>
  <si>
    <t>Alponsin, S1 (BP.1110422021)</t>
  </si>
  <si>
    <t>28/04/2016</t>
  </si>
  <si>
    <t>19/07/2019</t>
  </si>
  <si>
    <t>22/01/2020</t>
  </si>
  <si>
    <t>12. Semester Ganjil 2020/2021 (Agustus 2020 s/d Januari 2021)</t>
  </si>
  <si>
    <t>Tim Open Lab. Lomba Biologi dan Karya Tulis llmiah Jurusan Biologi Fakultas MIPA Universitas Andalas Tahun 2015</t>
  </si>
  <si>
    <r>
      <t xml:space="preserve">Melampirkan bukti  proses  pembimbingan  </t>
    </r>
    <r>
      <rPr>
        <b/>
        <sz val="11"/>
        <rFont val="Bookman Old Style"/>
        <family val="1"/>
      </rPr>
      <t xml:space="preserve">paling  sedikit  setara  40  (empat  puluh)  </t>
    </r>
    <r>
      <rPr>
        <sz val="11"/>
        <rFont val="Bookman Old Style"/>
        <family val="1"/>
      </rPr>
      <t>angka kredit  yang  berasal dari :</t>
    </r>
  </si>
  <si>
    <r>
      <t xml:space="preserve">Melampirkan  bukti  proses  pembimbingan  </t>
    </r>
    <r>
      <rPr>
        <b/>
        <sz val="11"/>
        <rFont val="Bookman Old Style"/>
        <family val="1"/>
      </rPr>
      <t xml:space="preserve">paling  sedikit  setara  80 (delapan puluh) </t>
    </r>
    <r>
      <rPr>
        <sz val="11"/>
        <rFont val="Bookman Old Style"/>
        <family val="1"/>
      </rPr>
      <t>angka kredit yang berasal dari:</t>
    </r>
  </si>
  <si>
    <t>1028-8880</t>
  </si>
  <si>
    <t>Reviewer 1</t>
  </si>
  <si>
    <t>Reviewer 2</t>
  </si>
  <si>
    <t>Lektor Kepala</t>
  </si>
  <si>
    <t>Fisiologi Hewan</t>
  </si>
  <si>
    <t>≥ 40 %</t>
  </si>
  <si>
    <t>DISETUJUI/DIUSULKAN menjadi Lektor Kepala (700 Kum)</t>
  </si>
  <si>
    <t>DITOLAK DIUSULKAN menjadi Lektor Kepala (700 Kum) dengan alasan sbb:</t>
  </si>
  <si>
    <t>Tim Focus Group Discussion Pengembangan Mutu Pelaksanaan Pembelajarn pada Semester Ganjl 2017/2018 Fakultas MIPA Universitas Andalas Tahun 2018</t>
  </si>
  <si>
    <t>Panitia Visitasi Akreditasi Program Magister Jurusan Biologi Fakultas MIPA Universitas Andalas Tahun 2018</t>
  </si>
  <si>
    <t>Tim Penyusunan Formulir Layanan Pendidikan Program Magister Jurusan Biologi Fakultas MIPA Universitas Andalas Tahun 2018</t>
  </si>
  <si>
    <t>Panitia Webinar Series Hari Lingkungan Hidup "Restorasi Ekosistem Sebagai Antisipasi Permasalahan Lingkungan Hidup Masa Depan" Jurusan Biologi FMIPA Universitas Andalas Tahun 2021</t>
  </si>
  <si>
    <t>23/06/2021</t>
  </si>
  <si>
    <t>SK Dekan FMIPA Unand No: 138/UN16.03.D/XIII/KPT/2021</t>
  </si>
  <si>
    <t>Tim Ad-Hoc Pengembangan Kurikulum Prodi S1 Jurusan Biologi Jurusan Biologi FMIPA Universitas Andalas Tahun 2021</t>
  </si>
  <si>
    <t>03/06/2021</t>
  </si>
  <si>
    <t>SK Dekan FMIPA Unand No: 182/UN16.03.D/XIII/KPT/2021</t>
  </si>
  <si>
    <t>Dekan Fakultas MIPA Universitas Andalas</t>
  </si>
  <si>
    <t>NIP. 196609181991031005</t>
  </si>
  <si>
    <t>F. 199358</t>
  </si>
  <si>
    <t>196408261991032002/ 0026086407</t>
  </si>
  <si>
    <t>Padang, 26 Agustus 1964</t>
  </si>
  <si>
    <t>Doktor (S3) tahun 2004</t>
  </si>
  <si>
    <t>Lektor Kepala/1 April 2011</t>
  </si>
  <si>
    <t>20 tahun 1 bulan</t>
  </si>
  <si>
    <t>Penata Tk. I, III.d / 1 Oktober 2011</t>
  </si>
  <si>
    <r>
      <t xml:space="preserve">DAPAT DIPERTIMBANGKAN UNTUK DIANGKAT/DINAIKKAN DALAM 
JABATAN AKADEMIK </t>
    </r>
    <r>
      <rPr>
        <b/>
        <sz val="11"/>
        <rFont val="Bookman Old Style"/>
        <family val="1"/>
      </rPr>
      <t>LEKTOR KEPALA</t>
    </r>
    <r>
      <rPr>
        <sz val="11"/>
        <rFont val="Bookman Old Style"/>
        <family val="1"/>
      </rPr>
      <t xml:space="preserve"> / PANGKAT </t>
    </r>
    <r>
      <rPr>
        <b/>
        <sz val="11"/>
        <rFont val="Bookman Old Style"/>
        <family val="1"/>
      </rPr>
      <t>PEMBINA (IV/a)</t>
    </r>
    <r>
      <rPr>
        <sz val="11"/>
        <rFont val="Bookman Old Style"/>
        <family val="1"/>
      </rPr>
      <t xml:space="preserve">, DALAM MATA KULIAH </t>
    </r>
    <r>
      <rPr>
        <b/>
        <sz val="11"/>
        <rFont val="Bookman Old Style"/>
        <family val="1"/>
        <charset val="204"/>
      </rPr>
      <t>FISIOLOGI TUMBUHAN</t>
    </r>
    <r>
      <rPr>
        <sz val="11"/>
        <rFont val="Bookman Old Style"/>
        <family val="1"/>
      </rPr>
      <t>, TMT ……………….</t>
    </r>
  </si>
  <si>
    <t>19640826 199103 2 002</t>
  </si>
  <si>
    <t>1) Kepala Laboratorium Riset Fisilogi Tumbuhan, Jurusan Biologi Fakultas MIPA Universitas Andalas Periode 2018-2022</t>
  </si>
  <si>
    <t>SK Dekan FMIPA Unand No.: 006/XIII/D/FMIPA-2012</t>
  </si>
  <si>
    <t>Semester Ganjil 2011/2012</t>
  </si>
  <si>
    <t>1. Semester Ganjil 2011/2012 (Agustus 2011 s/d Januari 2012)  maksimum 11  SKS per semester</t>
  </si>
  <si>
    <t xml:space="preserve"> SKS</t>
  </si>
  <si>
    <t xml:space="preserve">  SKS</t>
  </si>
  <si>
    <t>SK Dekan FMIPA Unand No.: 630/XIII/D/FMIPA-2012</t>
  </si>
  <si>
    <t>Semester Genap 2011/2012</t>
  </si>
  <si>
    <t>Kuliah Fisologi Tumbuhan, Kls. A (4 Dosen, 3 SKS)</t>
  </si>
  <si>
    <t>Kuliah Kultur Jaringan Tumbuhan, Kls. A (3 Dosen, 3 SKS)</t>
  </si>
  <si>
    <t>Kuliah Nutrisi Tumbuhan, Kls. A (2 Dosen, 3 SKS)</t>
  </si>
  <si>
    <t>Kuliah Biostatistik, Kls. A (3 Dosen, 3 SKS)</t>
  </si>
  <si>
    <t>Kuliah Biostatistik, Kls. B (3 Dosen, 3 SKS)</t>
  </si>
  <si>
    <t>Kuliah Bahasa Inggris II, Kls. B (3 Dosen, 2 SKS)</t>
  </si>
  <si>
    <t>Kuliah Bahasa Inggris II, Kls. A (3 Dosen, 2 SKS)</t>
  </si>
  <si>
    <t>Kuliah Fisologi Tumbuhan, Kls. B (4 Dosen, 3 SKS)</t>
  </si>
  <si>
    <t>Kuliah Pengantar Bioteknologi, Kls. A (4 Dosen, 2 SKS)</t>
  </si>
  <si>
    <t>Kuliah Pengantar Bioteknologi, Kls. B (4 Dosen, 2 SKS)</t>
  </si>
  <si>
    <t>Kuliah Biologi Mikoriza, Kls. A (1 Dosen, 3 SKS)</t>
  </si>
  <si>
    <t>2. Semester Genap 2011/2012 (Februari 2012 s/d Juli 2012)  maksimum 11  SKS per semester</t>
  </si>
  <si>
    <t>3. Semester Ganjil 2012/2013 (Agustus 2012 s/d Januari 2013)  maksimum 11  SKS per semester</t>
  </si>
  <si>
    <t>Semester Ganjil 2012/2013</t>
  </si>
  <si>
    <t>4. Semester Genap 2012/2013 (Februari 2013 s/d Juli 2013)  maksimum 11  SKS per semester</t>
  </si>
  <si>
    <t>SK Dekan FMIPA Unand No.: 178/XIII/D/FMIPA-2013</t>
  </si>
  <si>
    <t>SK Dekan FMIPA Unand No.: 346/XIII/D/FMIPA-2013</t>
  </si>
  <si>
    <t>Semester Genap 2012/2013</t>
  </si>
  <si>
    <t>Kuliah Fisologi Tumbuhan, Kls. A (3 Dosen, 3 SKS)</t>
  </si>
  <si>
    <t>Kuliah Fisologi Tumbuhan, Kls. B (3 Dosen, 3 SKS)</t>
  </si>
  <si>
    <t>Praktikum Fisologi Tumbuhan, Kls. A (2 Dosen, 1 SKS)</t>
  </si>
  <si>
    <t>5. Semester Ganjil 2013/2014 (Agustus 2013 s/d Januari 2014)  maksimum 11  SKS per semester</t>
  </si>
  <si>
    <t>Kuliah Biologi Umum, Kls. C (2 Dosen, 3  SKS)</t>
  </si>
  <si>
    <t>Kuliah Kultur Jaringan Tumbuhan, Kls. A (2 Dosen, 3 SKS)</t>
  </si>
  <si>
    <t>6. Semester Genap 2013/2014 (Februari 2014 s/d Juli 2014)  maksimum 11  SKS per semester</t>
  </si>
  <si>
    <t>Kuliah Fisologi Tumbuhan, Kls. A (2 Dosen, 3 SKS)</t>
  </si>
  <si>
    <t>Kuliah Fisologi Tumbuhan, Kls. B (2 Dosen, 3 SKS)</t>
  </si>
  <si>
    <t>Praktikum Fisologi Tumbuhan, Kls. B (2 Dosen, 1 SKS)</t>
  </si>
  <si>
    <t>Kuliah Pengantar Bioteknologi, Kls. A (2 Dosen, 2 SKS)</t>
  </si>
  <si>
    <t>7. Semester Ganjil 2014/2015 (Agustus 2014 s/d Januari 2015)  maksimum 11  SKS per semester</t>
  </si>
  <si>
    <t>Kuliah Biostatistik, Kls. C (3 Dosen, 3 SKS)</t>
  </si>
  <si>
    <t>Kuliah Biostatistik, Kls. D (3 Dosen, 3 SKS)</t>
  </si>
  <si>
    <t>Kuliah Kultur Jaringan Tumbuhan, Kls. A (1 Dosen, 3 SKS)</t>
  </si>
  <si>
    <t>8. Semester Genap 2014/2015 (Februari 2015 s/d Juli 2015)  maksimum 11  SKS per semester</t>
  </si>
  <si>
    <t>9. Semester Ganjil 2015/2016 (Agustus 2015 s/d Januari 2016)  maksimum 11  SKS per semester</t>
  </si>
  <si>
    <t>Kuliah Teknik Biologi Lab. Dan Lapangan, Kls. A (4 Dosen, 1 SKS)</t>
  </si>
  <si>
    <t>Kuliah Teknik Biologi Lab. Dan Lapangan, Kls. B (4 Dosen, 1 SKS)</t>
  </si>
  <si>
    <t>Praktikum Teknik Biologi Lab. Dan Lapangan, Kls. A (4 Dosen, 1 SKS)</t>
  </si>
  <si>
    <t>Praktikum Teknik Biologi Lab. Dan Lapangan, Kls. B (4 Dosen, 1 SKS)</t>
  </si>
  <si>
    <t>Kuliah Fisologi Tumbuhan, Kls. C (2 Dosen, 3 SKS)</t>
  </si>
  <si>
    <t>Kuliah Fisologi Tumbuhan, Kls. D (2 Dosen, 3 SKS)</t>
  </si>
  <si>
    <t>Praktikum Fisologi Tumbuhan, Kls. C (2 Dosen, 1 SKS)</t>
  </si>
  <si>
    <t>Praktikum Fisologi Tumbuhan, Kls. D (2 Dosen, 1 SKS)</t>
  </si>
  <si>
    <t>Praktikum Fisologi Tumbuhan, Kls. A (3 Dosen, 1 SKS)</t>
  </si>
  <si>
    <t>Praktikum Fisologi Tumbuhan, Kls. B (3 Dosen, 1 SKS)</t>
  </si>
  <si>
    <t>10. Semester Genap 2015/2016 (Februari 2016 s/d Juli 2016)  maksimum 11  SKS per semester</t>
  </si>
  <si>
    <t>SK Dekan FMIPA Unand No.: 345/XIII/D/FMIPA-2016</t>
  </si>
  <si>
    <t>Kuliah Pengantar Bioteknologi, Kls. C (4 Dosen, 2 SKS)</t>
  </si>
  <si>
    <t>Kuliah Pengantar Bioteknologi, Kls. D (4 Dosen, 2 SKS)</t>
  </si>
  <si>
    <t>Kuliah Biologi Mikoriza, Kls. A (2 Dosen, 3 SKS)</t>
  </si>
  <si>
    <t>Kuliah Bahasa Inggris II, Kls. A (4 Dosen, 2 SKS)</t>
  </si>
  <si>
    <t>Kuliah Bahasa Inggris II, Kls. B (4 Dosen, 2 SKS)</t>
  </si>
  <si>
    <t>11. Semester Ganjil 2016/2017 (Agustus 2016 s/d Januari 2017)  maksimum 11  SKS per semester</t>
  </si>
  <si>
    <t>12. Semester Genap 2016/2017 (Februari 2017 s/d Juli 2017)  maksimum 11  SKS per semester</t>
  </si>
  <si>
    <t>13. Semester Ganjil 2017/2018 (Agustus 2017 s/d Januari 2018)  maksimum 11  SKS per semester</t>
  </si>
  <si>
    <t>14. Semester Genap 2017/2018 (Februari 2018 s/d Juli 2018)  maksimum 11  SKS per semester</t>
  </si>
  <si>
    <t>15. Semester Ganjil 2018/2019 (Agustus 2018 s/d Januari 2019)  maksimum 11  SKS per semester</t>
  </si>
  <si>
    <t>16. Semester Genap 2018/2019 (Februari 2019 s/d Juli 2019)  maksimum 11  SKS per semester</t>
  </si>
  <si>
    <t>17. Semester Ganjil 2019/2020 (Agustus 2019 s/d Januari 2020)  maksimum 11  SKS per semester</t>
  </si>
  <si>
    <t>18. Semester Genap 2019/2020 (Februari 2020 s/d Juli 2020)  maksimum 11  SKS per semester</t>
  </si>
  <si>
    <t>19. Semester Ganjil 2020/2021 (Agustus 2020 s/d Januari 2021)  maksimum 11  SKS per semester</t>
  </si>
  <si>
    <t>Kuliah Teknik Biologi Lab. Dan Lapangan, Kls. C (4 Dosen, 1 SKS)</t>
  </si>
  <si>
    <t>Praktikum Teknik Biologi Lab. Dan Lapangan, Kls. C (4 Dosen, 1 SKS)</t>
  </si>
  <si>
    <t>Kuliah Bahasa Inggris II, Kls. A (5 Dosen, 2 SKS)</t>
  </si>
  <si>
    <t>Kuliah Bahasa Inggris II, Kls. B (5 Dosen, 2 SKS)</t>
  </si>
  <si>
    <t>Kuliah Biologi Mikoriza, Kls. B (2 Dosen, 3 SKS)</t>
  </si>
  <si>
    <t>Kuliah Fitohormon, Kls. A (1 Dosen, 3 SKS)</t>
  </si>
  <si>
    <t>Kuliah Teknik Biologi Lab. Dan Lapangan, Kls. A (3 pertemuan, 1 SKS)</t>
  </si>
  <si>
    <t>Kuliah Teknik Biologi Lab. Dan Lapangan, Kls. A (4 pertemuan, 1 SKS)</t>
  </si>
  <si>
    <t>Kuliah Fisologi Tumbuhan, Kls. KBI (7 pertemuan, 1 SKS)</t>
  </si>
  <si>
    <t>Kuliah Bahasa Inggris II, Kls. A (4 pertemuan, 2 SKS)</t>
  </si>
  <si>
    <t>Kuliah Bahasa Inggris II, Kls. B (4 pertemuan, 2 SKS)</t>
  </si>
  <si>
    <t>Kuliah Bahasa Inggris II, Kls. KBI (4 pertemuan, 2 SKS)</t>
  </si>
  <si>
    <t>Kuliah Biostatistika, Kls. A (6 pertemuan, 2 SKS)</t>
  </si>
  <si>
    <t>Kuliah Fisologi Tumbuhan, Kls. A (7 pertemuan, 3 SKS)</t>
  </si>
  <si>
    <t>Kuliah Fisologi Tumbuhan, Kls. B (7 pertemuan, 3 SKS)</t>
  </si>
  <si>
    <t>Kuliah Kultur Jaringan Tumbuhan, Kls. A (14 pertemuan, 3 SKS)</t>
  </si>
  <si>
    <t>Kuliah Nutrisi Tumbuhan, Kls. A (7 pertemuan, 3 SKS)</t>
  </si>
  <si>
    <t>Kuliah Biostatistika, Kls. B (5 pertemuan, 2 SKS)</t>
  </si>
  <si>
    <t>Kuliah Fitohormon, Kls. A (14 pertemuan, 3 SKS)</t>
  </si>
  <si>
    <t>Kuliah Fitohormon, Kls. KBI (14 pertemuan, 3 SKS)</t>
  </si>
  <si>
    <t>Kuliah Biologi Mikoriza, Kls. A (7 pertemuan, 3  SKS)</t>
  </si>
  <si>
    <t>SK Direktur Program Pascasarjana Unand No.: 153/H.16.S2/KP/2012</t>
  </si>
  <si>
    <t>Kuliah Biostatistika, S2 (3 Dosen, 3 SKS)</t>
  </si>
  <si>
    <t>Kuliah Metabolisme, S2 (2 Dosen, 3 SKS)</t>
  </si>
  <si>
    <t>Kuliah Bioteknologi, S2 (4 Dosen, 3 SKS)</t>
  </si>
  <si>
    <t>Kuliah Metabolit Sekunder, S3 (2 Dosen, 3 SKS)</t>
  </si>
  <si>
    <t>SK Dekan FMIPA Unand No.: 569/XIII/D/FMIPA-2013</t>
  </si>
  <si>
    <t>Kuliah Bioteknologi, S2 (2 Dosen, 3 SKS)</t>
  </si>
  <si>
    <t>SK Dekan FMIPA Unand No.: 341/XIII/D/FMIPA-2014</t>
  </si>
  <si>
    <t>Kuliah Biostatistika, S2 (2 Dosen, 3 SKS)</t>
  </si>
  <si>
    <t>Kuliah Metabolisme, S2 (4 Dosen, 3 SKS)</t>
  </si>
  <si>
    <t>SK Dekan FMIPA Unand No.: 568/XIII/D/FMIPA-2014</t>
  </si>
  <si>
    <t>SK Dekan FMIPA Unand No.: 216/XIII/D/FMIPA-2016</t>
  </si>
  <si>
    <t>Kuliah Biostatistika, S2 (2 Dosen, 2 SKS)</t>
  </si>
  <si>
    <t>Kuliah Metabolisme, S2 (3 Dosen, 2 SKS)</t>
  </si>
  <si>
    <t>Kuliah Biostatistika, S2 (3 Dosen, 2 SKS)</t>
  </si>
  <si>
    <t>Kuliah Biostatistika, S2 (7 pertemuan, 2 SKS)</t>
  </si>
  <si>
    <t>Kuliah Metabolisme, S2 (5 pertemuan, 2 SKS)</t>
  </si>
  <si>
    <t>Kuliah Teknik Biologi Lab. Dan Lapangan, Kls. B (4 pertemuan, 1 SKS)</t>
  </si>
  <si>
    <t>Kuliah Bahasa Inggris II, Kls. B (3 pertemuan, 2 SKS)</t>
  </si>
  <si>
    <t>Kuliah Biostatistik, Kls. A (5 pertemuan, 3 SKS)</t>
  </si>
  <si>
    <t>Kuliah Biostatistik, Kls. B (5 pertemuan, 3 SKS)</t>
  </si>
  <si>
    <t>Kuliah Biologi Mikoriza, Kls. A (7 pertemuan, 3 SKS)</t>
  </si>
  <si>
    <t>Kuliah Bioproses, S2 (4 pertemuan, 2 SKS)</t>
  </si>
  <si>
    <t>20. Semester Genap 2020/2021 (Februari 2021 s/d Juli 2021)  maksimum 11  SKS per semester</t>
  </si>
  <si>
    <t>Kuliah Teknik Biologi Lab. Dan Lapangan, Kls. B (3 pertemuan, 1 SKS)</t>
  </si>
  <si>
    <t>Kuliah Teknik Biologi Lab. Dan Lapangan, Kls. C (4 pertemuan, 1 SKS)</t>
  </si>
  <si>
    <t>Kuliah Teknik Biologi Lab. Dan Lapangan, Kls. KBI (4 pertemuan, 1 SKS)</t>
  </si>
  <si>
    <t>Kuliah Dasar-Dasar Bioprospeksi, Kls. B (2 Dosen, 2 SKS)</t>
  </si>
  <si>
    <t>Kuliah Dasar-Dasar Bioprospeksi, Kls. A (2 Dosen, 2 SKS)</t>
  </si>
  <si>
    <t>Kuliah Dasar-Dasar Bioprospeksi, Kls. B (4 pertemuan, 2 SKS)</t>
  </si>
  <si>
    <t>Kuliah Dasar-Dasar Bioprospeksi, Kls. A (4 pertemuan, 2 SKS)</t>
  </si>
  <si>
    <t>Kuliah Dasar-Dasar Bioprospeksi, Kls. C (4 pertemuan, 2 SKS)</t>
  </si>
  <si>
    <t>Kuliah Dasar-Dasar Bioprospeksi, Kls. KBI (4 pertemuan, 2 SKS)</t>
  </si>
  <si>
    <t>Kuliah Kultur Jaringan Tumbuhan, Kls. B (14 pertemuan, 3 SKS)</t>
  </si>
  <si>
    <t>Kuliah Bahasa Inggris II, Kls. C (4 pertemuan, 2 SKS)</t>
  </si>
  <si>
    <t>Kuliah Fisologi Tumbuhan, Kls. A (14 pertemuan, 4 SKS)</t>
  </si>
  <si>
    <t>Kuliah Fisologi Tumbuhan, Kls. B (14 pertemuan, 4 SKS)</t>
  </si>
  <si>
    <t>Kuliah Fisologi Tumbuhan, Kls. KBI (14 pertemuan, 4 SKS)</t>
  </si>
  <si>
    <t>SK Dekan FMIPA Unand No.: 137/UN16.03.D/XIII/KPT/2021</t>
  </si>
  <si>
    <t>Semester Genap 2019/2020</t>
  </si>
  <si>
    <t>Semester Genap 2020/2021</t>
  </si>
  <si>
    <t>Kuliah Biostatistika, Kls. A (5 pertemuan, 3 SKS)</t>
  </si>
  <si>
    <t>Kuliah Biostatistika, Kls. B (5 pertemuan, 3 SKS)</t>
  </si>
  <si>
    <t>Kuliah Biostatistika, Kls. B (6 pertemuan, 3 SKS)</t>
  </si>
  <si>
    <t>Kuliah Biostatistika, Kls. C (6 pertemuan, 3 SKS)</t>
  </si>
  <si>
    <t>Kuliah Biologi Mikoriza, Kls. B (7 pertemuan, 3  SKS)</t>
  </si>
  <si>
    <t>Kuliah Fitohormon, Kls. A (15 pertemuan, 3 SKS)</t>
  </si>
  <si>
    <t>Kuliah Biostatistika, Kls. A (6 pertemuan, 3 SKS)</t>
  </si>
  <si>
    <t>Kuliah Biostatistika, Kls. KBI (6 pertemuan, 3 SKS)</t>
  </si>
  <si>
    <t>Kuliah Biostatistika, Kls. KBI (5 pertemuan, 3 SKS)</t>
  </si>
  <si>
    <t>3. Semester Ganjil 2013/2014 (Agustus 2013 s/d Januari 2014)</t>
  </si>
  <si>
    <t>4. Semester Genap 2013/2014 (Februari 2014 s/d Juli 2014)</t>
  </si>
  <si>
    <t>5. Semester Ganjil 2014/2015 (Agustus 2014 s/d Januari 2015)</t>
  </si>
  <si>
    <t>7. Semester Ganjil 2015/2016 (Agustus 2015 s/d Januari 2016)</t>
  </si>
  <si>
    <t>Kuliah Teknik Biologi Lab. Dan Lapangan, Kls. A (3 pertemuan, 2 SKS)</t>
  </si>
  <si>
    <t>Kuliah Teknik Biologi Lab. Dan Lapangan, Kls. KBI (4 pertemuan, 2 SKS)</t>
  </si>
  <si>
    <t>Induction of Hairy roots of Pegagan (Centella Asiatica (l.) Urban using Several Explant Sources with Several Agrobacterium Rhizogenes Strains in Vitro</t>
  </si>
  <si>
    <t>2088-5334</t>
  </si>
  <si>
    <t>82-85</t>
  </si>
  <si>
    <t>International Journal on Advanced Science, Engineering and Information Technology (IJASEIT)</t>
  </si>
  <si>
    <t>https://www.scimagojr.com/journalsearch.php?q=21100463068&amp;tip=sid&amp;clean=0</t>
  </si>
  <si>
    <t>INSIGHT - Indonesian Society for Knowledge and Human Development</t>
  </si>
  <si>
    <t>http://dx.doi.org/10.18517/ijaseit.4.4.418</t>
  </si>
  <si>
    <t>http://ijaseit.insightsociety.org/index.php?option=com_content&amp;view=article&amp;id=9&amp;Itemid=1&amp;article_id=418</t>
  </si>
  <si>
    <t>http://www.insightsociety.org/ojaseit/index.php/ijaseit/article/download/418/461</t>
  </si>
  <si>
    <r>
      <t xml:space="preserve">Zahanis*, Mansyurdin, </t>
    </r>
    <r>
      <rPr>
        <b/>
        <sz val="10"/>
        <rFont val="Bookman Old Style"/>
        <family val="1"/>
      </rPr>
      <t>Zozy Aneloi Noli</t>
    </r>
    <r>
      <rPr>
        <sz val="10"/>
        <rFont val="Bookman Old Style"/>
        <family val="1"/>
      </rPr>
      <t>, Amril Bachtiar</t>
    </r>
  </si>
  <si>
    <t>Effect of Plant Extracts on Growth and Yield of Maize (Zea mays L.)</t>
  </si>
  <si>
    <r>
      <t>Nailul Rahmi Aulya,</t>
    </r>
    <r>
      <rPr>
        <b/>
        <sz val="10"/>
        <rFont val="Bookman Old Style"/>
        <family val="1"/>
      </rPr>
      <t xml:space="preserve"> Zozy Aneloi Noli,</t>
    </r>
    <r>
      <rPr>
        <sz val="10"/>
        <rFont val="Bookman Old Style"/>
        <family val="1"/>
      </rPr>
      <t xml:space="preserve"> Amri Bakhtiar and Mansyurdin*</t>
    </r>
  </si>
  <si>
    <t>http://www.pertanika.upm.edu.my/pjtas/browse/archives?article=JTAS-1261-2017</t>
  </si>
  <si>
    <t>Pertanika Journal of Tropical Agricultural Science</t>
  </si>
  <si>
    <t>http://www.pertanika.upm.edu.my/resources/files/Pertanika%20PAPERS/JTAS%20Vol.%2041%20(3)%20Aug.%202018/20%20JTAS-1261-2017.pdf</t>
  </si>
  <si>
    <t>1193-1205</t>
  </si>
  <si>
    <t>https://www.scimagojr.com/journalsearch.php?q=15500154710&amp;tip=sid&amp;clean=0</t>
  </si>
  <si>
    <t>Universiti Putra Malaysia Press</t>
  </si>
  <si>
    <t>Scopus, 0.16 (Q4)</t>
  </si>
  <si>
    <t>Potential of Native Plant Species and Indigenous Arbuscular Mycorrhizal Fungi in Post-mining Land Recovery and Revegetation</t>
  </si>
  <si>
    <r>
      <t xml:space="preserve">Chairul, </t>
    </r>
    <r>
      <rPr>
        <b/>
        <sz val="10"/>
        <rFont val="Bookman Old Style"/>
        <family val="1"/>
      </rPr>
      <t>Zozy Aneloi Noli</t>
    </r>
    <r>
      <rPr>
        <sz val="10"/>
        <rFont val="Bookman Old Style"/>
        <family val="1"/>
      </rPr>
      <t xml:space="preserve">, Suwirmen, Reini and Roza   </t>
    </r>
  </si>
  <si>
    <t>769-775</t>
  </si>
  <si>
    <t>https://scialert.net/abstract/?doi=pjbs.2020.769.775</t>
  </si>
  <si>
    <t>https://scialert.net/qredirect.php?doi=pjbs.2020.769.775&amp;linkid=pdf</t>
  </si>
  <si>
    <t>https://dx.doi.org/10.3923/pjbs.2020.769.775</t>
  </si>
  <si>
    <t>Scopus, 0.27 (Q3)</t>
  </si>
  <si>
    <t>Effect of liquid seaweed extracts as biostimulant on vegetative growth of soybean</t>
  </si>
  <si>
    <t>https://www.scimagojr.com/journalsearch.php?q=19900195068&amp;tip=sid&amp;clean=0</t>
  </si>
  <si>
    <t>Scopus, 0.18</t>
  </si>
  <si>
    <t>1755-1307, 1755-1315</t>
  </si>
  <si>
    <t>https://iopscience.iop.org/article/10.1088/1755-1315/759/1/012029</t>
  </si>
  <si>
    <t>https://iopscience.iop.org/article/10.1088/1755-1315/759/1/012029/pdf</t>
  </si>
  <si>
    <t>Antimicrobial Properties and Lactase Activities from Selected Probiotic Lactobacillus brevis Associated With Green Cacao Fermentation in West Sumatra, Indonesia</t>
  </si>
  <si>
    <r>
      <t>Sumaryati Syukur*, Benrward Bisping,</t>
    </r>
    <r>
      <rPr>
        <b/>
        <sz val="10"/>
        <rFont val="Bookman Old Style"/>
        <family val="1"/>
      </rPr>
      <t xml:space="preserve"> Zozy Aneloi Noli</t>
    </r>
    <r>
      <rPr>
        <sz val="10"/>
        <rFont val="Bookman Old Style"/>
        <family val="1"/>
      </rPr>
      <t xml:space="preserve"> and Endang Purwati</t>
    </r>
  </si>
  <si>
    <t>http://dx.doi.org/10.4172/2329-8901.1000113</t>
  </si>
  <si>
    <t>Longdom Publishing</t>
  </si>
  <si>
    <t>1-4</t>
  </si>
  <si>
    <t>2329-8901</t>
  </si>
  <si>
    <t>https://journals.indexcopernicus.com/search/details?jmlId=24786075&amp;org=Journal%20of%20Probiotics%20andamp%20Health,p24786075,3.html</t>
  </si>
  <si>
    <t>Index Copernicus</t>
  </si>
  <si>
    <t>Journal of Chemical and Pharmaceutical Research</t>
  </si>
  <si>
    <t>Production of asiaticoside from hairy roots culture of pegagan (Centella asiatica (l.)) urban using chitosan and its derivates as elisitors</t>
  </si>
  <si>
    <t>808-812</t>
  </si>
  <si>
    <t>0975-7384</t>
  </si>
  <si>
    <t>JOCPR</t>
  </si>
  <si>
    <t>belum terindex Scopus di 2014</t>
  </si>
  <si>
    <r>
      <t xml:space="preserve">Zahanis*, Mansyurdin, </t>
    </r>
    <r>
      <rPr>
        <b/>
        <sz val="10"/>
        <rFont val="Bookman Old Style"/>
        <family val="1"/>
      </rPr>
      <t>Zozy Aneloi Noli</t>
    </r>
    <r>
      <rPr>
        <sz val="10"/>
        <rFont val="Bookman Old Style"/>
        <family val="1"/>
      </rPr>
      <t xml:space="preserve"> and Amri Bakhtiar</t>
    </r>
  </si>
  <si>
    <t>https://www.jocpr.com/articles/production-of-asiaticoside-from-hairy-roots-culture-of-pegagan-centella-asiatica-l-urban-using-chitosan-and-its-derivate.pdf</t>
  </si>
  <si>
    <t>https://www.jocpr.com/archive/jocpr-volume-8-issue-2-year-2016.html</t>
  </si>
  <si>
    <t>https://www.scimagojr.com/journalsearch.php?q=19700201521&amp;tip=sid&amp;clean=0</t>
  </si>
  <si>
    <t>https://www.scopus.com/authid/detail.uri?authorId=57191636466</t>
  </si>
  <si>
    <t>Effect of Certain Plant Crude Extracts on the Growth of Upland Rice (Oryza sativa L.)</t>
  </si>
  <si>
    <r>
      <t xml:space="preserve">Kuntum Khaira Ummah, </t>
    </r>
    <r>
      <rPr>
        <b/>
        <sz val="10"/>
        <rFont val="Bookman Old Style"/>
        <family val="1"/>
      </rPr>
      <t xml:space="preserve">Zozy Aneloi Noli, </t>
    </r>
    <r>
      <rPr>
        <sz val="10"/>
        <rFont val="Bookman Old Style"/>
        <family val="1"/>
      </rPr>
      <t>Amri Bakhtiar and Mansyurdin*</t>
    </r>
  </si>
  <si>
    <t>International Journal of Current Research in Biosciences and Plant Biology</t>
  </si>
  <si>
    <t>https://doi.org/10.20546/ijcrbp.2017.409.001</t>
  </si>
  <si>
    <t>1-6</t>
  </si>
  <si>
    <t>2349-8080</t>
  </si>
  <si>
    <t>http://www.ijcrbp.com/abstractview.php?ID=378&amp;vol=4-9-2017&amp;SNo=1</t>
  </si>
  <si>
    <t>http://www.ijcrbp.com/4-9-2017/Kuntum%20Khaira%20Ummah,%20et%20al.pdf</t>
  </si>
  <si>
    <t>https://journals.indexcopernicus.com/search/journal/issue?issueId=all&amp;journalId=47264</t>
  </si>
  <si>
    <t>Journal of Biological Sciences</t>
  </si>
  <si>
    <t>Excellent Publishers</t>
  </si>
  <si>
    <t>Exploration of Indigenous Arbuscular Mycorrhizal Fungi on Post Mining Soil as Rehabilitation Strategy</t>
  </si>
  <si>
    <r>
      <t xml:space="preserve">Chairul*, </t>
    </r>
    <r>
      <rPr>
        <b/>
        <sz val="10"/>
        <rFont val="Bookman Old Style"/>
        <family val="1"/>
      </rPr>
      <t>Zozy Aneloi Noli</t>
    </r>
    <r>
      <rPr>
        <sz val="10"/>
        <rFont val="Bookman Old Style"/>
        <family val="1"/>
      </rPr>
      <t xml:space="preserve">, Suwirmen, Syamsuardi and Reini </t>
    </r>
  </si>
  <si>
    <t>1727-3048</t>
  </si>
  <si>
    <t>https://doi.org/10.3923/jbs.2019.218.223</t>
  </si>
  <si>
    <t>218-223</t>
  </si>
  <si>
    <t>https://www.scimagojr.com/journalsearch.php?q=3900148202&amp;tip=sid&amp;clean=0</t>
  </si>
  <si>
    <t>https://scialert.net/abstract/?doi=jbs.2019.218.223</t>
  </si>
  <si>
    <t>https://scialert.net/qredirect.php?doi=jbs.2019.218.223&amp;linkid=pdf</t>
  </si>
  <si>
    <t>Application Of Seaweed Extract Sargassum Cristaefolium And Amino Acid To Growth And Yield Of Upland Rice (Oryza Sativa L.)</t>
  </si>
  <si>
    <t>2277-8616</t>
  </si>
  <si>
    <t xml:space="preserve">International Journal of Scientific and Technology Research </t>
  </si>
  <si>
    <t>International Journal of Scientific and Technology Research</t>
  </si>
  <si>
    <t>2014-2018</t>
  </si>
  <si>
    <t>https://www.scimagojr.com/journalsearch.php?q=21100894501&amp;tip=sid&amp;clean=0</t>
  </si>
  <si>
    <r>
      <t xml:space="preserve">Oza Sriyuni, Mansyurdin, Tesri Maideliza, Izmiarti, </t>
    </r>
    <r>
      <rPr>
        <b/>
        <sz val="10"/>
        <rFont val="Bookman Old Style"/>
        <family val="1"/>
      </rPr>
      <t>Zozy Aneloi Noli</t>
    </r>
  </si>
  <si>
    <t>Influence Of Micronutrients And Terpenoid Extract Of Centella Asiatica Applications On Growth And Yield Of Corn Var. Lamuru</t>
  </si>
  <si>
    <t>4212-4217</t>
  </si>
  <si>
    <t>discontinue 2020</t>
  </si>
  <si>
    <t>Artikel terindex dan terdaftar di Scopus 2016, discontinue di tahun yang sama 2016</t>
  </si>
  <si>
    <t>https://www.ijstr.org/final-print/feb2020/Influence-Of-Micronutrients-And-Terpenoid-Extract-Of-Centella-Asiatica-Applications-On-Growth-And-Yield-Of-Corn-Var-Lamuru.pdf</t>
  </si>
  <si>
    <t>Artikel terindex dan terdaftar di Scopus 2020, discontinue di tahun yang sama 2020</t>
  </si>
  <si>
    <t xml:space="preserve">Pertumbuhan Bibit Surian (Toona sinensis (Juss,) M. Roem) Yang Diinokulasi Mikoriza Pada Media Tanam Tanah Ultisol </t>
  </si>
  <si>
    <r>
      <t xml:space="preserve">Anita Sari*, </t>
    </r>
    <r>
      <rPr>
        <b/>
        <sz val="10"/>
        <rFont val="Bookman Old Style"/>
        <family val="1"/>
      </rPr>
      <t>Zozy Aneloi Noli</t>
    </r>
    <r>
      <rPr>
        <sz val="10"/>
        <rFont val="Bookman Old Style"/>
        <family val="1"/>
      </rPr>
      <t>, Suwirmen</t>
    </r>
  </si>
  <si>
    <t>Al-Kauniyah Jurnal Biologi</t>
  </si>
  <si>
    <t>1978-3736, 2502-6720</t>
  </si>
  <si>
    <t>1-9</t>
  </si>
  <si>
    <t>http://journal.uinjkt.ac.id/index.php/kauniyah/article/view/3250</t>
  </si>
  <si>
    <t>http://journal.uinjkt.ac.id/index.php/kauniyah/article/view/3250/pdf</t>
  </si>
  <si>
    <t>https://doi.org/10.15408/kauniyah.v9i1.3250</t>
  </si>
  <si>
    <t>Pemanfaatan Sampah Organik Kota Sebagai Bahan Dasar Pupuk Organik Cair (POC) Untuk Pertumbuhan Lactuca sativa L.var. crispa Dengan Sistem Vertikultur</t>
  </si>
  <si>
    <t>https://ojs.unud.ac.id/index.php/metamorfosa/article/view/34923</t>
  </si>
  <si>
    <t>https://ojs.unud.ac.id/index.php/metamorfosa/article/view/34923/21126</t>
  </si>
  <si>
    <t>https://doi.org/10.24843/metamorfosa.2017.v04.i02.p03</t>
  </si>
  <si>
    <t>Program Studi Magister Ilmu Biologi Universitas Udayana Universitas Udayana</t>
  </si>
  <si>
    <r>
      <t xml:space="preserve">Eka Muliani*, </t>
    </r>
    <r>
      <rPr>
        <b/>
        <sz val="10"/>
        <rFont val="Bookman Old Style"/>
        <family val="1"/>
      </rPr>
      <t>Zozy Aneloi Noli</t>
    </r>
    <r>
      <rPr>
        <sz val="10"/>
        <rFont val="Bookman Old Style"/>
        <family val="1"/>
      </rPr>
      <t>, Periadnadi</t>
    </r>
  </si>
  <si>
    <t>152-158</t>
  </si>
  <si>
    <t>Induksi Embriogenesis Somatik Pada Anggrek Vanda Sumatrana Schltr. dengan Penambahan Beberapa Konsentrasi Asam 2,4-Diklorofenoksiasetat (2,4-D)</t>
  </si>
  <si>
    <t>http://jbioua.fmipa.unand.ac.id/index.php/jbioua/article/view/250</t>
  </si>
  <si>
    <t>terakreditasi Sinta Peringkat 4</t>
  </si>
  <si>
    <t>http://jbioua.fmipa.unand.ac.id/index.php/jbioua/article/view/250/212</t>
  </si>
  <si>
    <t>https://doi.org/10.25077/jbioua.7.1.6-13.2019</t>
  </si>
  <si>
    <t>6-13</t>
  </si>
  <si>
    <t xml:space="preserve">Jurusan Biologi Fakultas MIPA Universitas Andalas </t>
  </si>
  <si>
    <t>http://jbioua.fmipa.unand.ac.id/index.php/jbioua/article/view/272</t>
  </si>
  <si>
    <t>http://jbioua.fmipa.unand.ac.id/index.php/jbioua/article/view/272/226</t>
  </si>
  <si>
    <t>https://doi.org/10.25077/jbioua.7.2.91-99.2019</t>
  </si>
  <si>
    <t>91-99</t>
  </si>
  <si>
    <r>
      <t xml:space="preserve">Suci Rahmadani Putri *, Suwirmen dan </t>
    </r>
    <r>
      <rPr>
        <b/>
        <sz val="10"/>
        <rFont val="Bookman Old Style"/>
        <family val="1"/>
      </rPr>
      <t>Zozy Aneloi Noli</t>
    </r>
  </si>
  <si>
    <t>Pertumbuhan Stek Pucuk Tumbuhan Sarang semut (Myrmecodia pendens Merr. &amp; L.M. Perry) yang ditanam pada Berbagai Jenis Media Tanam</t>
  </si>
  <si>
    <t>Induksi Kalus Anggrek Lilin (Aerides odorata Lour.) dengan Pemberian beberapa Konsentrasi 2,4 Diklorofenoksiasetat (2,4 D)</t>
  </si>
  <si>
    <r>
      <t>Azharia Khalida*, Suwirmen,</t>
    </r>
    <r>
      <rPr>
        <b/>
        <sz val="10"/>
        <rFont val="Bookman Old Style"/>
        <family val="1"/>
      </rPr>
      <t xml:space="preserve"> Zozy Aneloi Noli</t>
    </r>
  </si>
  <si>
    <t>109-117</t>
  </si>
  <si>
    <t>http://jbioua.fmipa.unand.ac.id/index.php/jbioua/article/view/269</t>
  </si>
  <si>
    <t>http://jbioua.fmipa.unand.ac.id/index.php/jbioua/article/view/269/223</t>
  </si>
  <si>
    <t>https://doi.org/10.25077/jbioua.7.2.109-117.2019</t>
  </si>
  <si>
    <t>The Growth of Coastal Cottonwood (Hibiscus tiliaceus Linn.) Seedlings by Inoculating Arbuscular Mychorrhiza Fungi (AMF) on Sand Beach Planting Media</t>
  </si>
  <si>
    <t>http://jbioua.fmipa.unand.ac.id/index.php/jbioua/article/view/241</t>
  </si>
  <si>
    <t>http://jbioua.fmipa.unand.ac.id/index.php/jbioua/article/view/241/239</t>
  </si>
  <si>
    <t>https://doi.org/10.25077/jbioua.8.2.36-40.2020</t>
  </si>
  <si>
    <t>36-41</t>
  </si>
  <si>
    <t>2655-9587, 2303-2162</t>
  </si>
  <si>
    <r>
      <t>Nailul Rahmi Aulya*,</t>
    </r>
    <r>
      <rPr>
        <b/>
        <sz val="10"/>
        <rFont val="Bookman Old Style"/>
        <family val="1"/>
      </rPr>
      <t xml:space="preserve"> Zozy Aneloi Noli</t>
    </r>
    <r>
      <rPr>
        <sz val="10"/>
        <rFont val="Bookman Old Style"/>
        <family val="1"/>
      </rPr>
      <t>, Suwirmen Suwirmen</t>
    </r>
  </si>
  <si>
    <t>k)</t>
  </si>
  <si>
    <t>l)</t>
  </si>
  <si>
    <t>m)</t>
  </si>
  <si>
    <t>n)</t>
  </si>
  <si>
    <t>o)</t>
  </si>
  <si>
    <t>Journal of Probiotics &amp; Health</t>
  </si>
  <si>
    <t>Pengurangan Masa Stratifikasi dengan Penambahan Hormon GA3 Pada Perkecambahan Benih Stroberi (Fragaria x annanassa (Weston) Duchesne)</t>
  </si>
  <si>
    <r>
      <t xml:space="preserve">Mayola Arda*, Suwirmen dan </t>
    </r>
    <r>
      <rPr>
        <b/>
        <sz val="10"/>
        <rFont val="Bookman Old Style"/>
        <family val="1"/>
      </rPr>
      <t>Zozy Aneloi Noli</t>
    </r>
  </si>
  <si>
    <t>296-302</t>
  </si>
  <si>
    <t>http://jbioua.fmipa.unand.ac.id/index.php/jbioua/article/view/144/136</t>
  </si>
  <si>
    <t>http://jbioua.fmipa.unand.ac.id/index.php/jbioua/article/view/144</t>
  </si>
  <si>
    <t>310-316</t>
  </si>
  <si>
    <t>Induksi Tunas Kunyit Putih (Curcuma zedoaria Roscoe) Pada Media MS Dengan Penambahan Berbagai Konsentrasi BAP dan Sukrosa Secara In Vitro</t>
  </si>
  <si>
    <t>http://jbioua.fmipa.unand.ac.id/index.php/jbioua/article/view/146/138</t>
  </si>
  <si>
    <t>http://jbioua.fmipa.unand.ac.id/index.php/jbioua/article/view/146</t>
  </si>
  <si>
    <t>Pertumbuhan Bibit Karet (Hevea brasiliensis Mull Arg.) Setelah Pemberian Beberapa Dosis Fungi Mikoriza Arbuskula (FMA) Indigineous Dari Hutan Pendidikan Dan Penelitian Biologi (HPPB) Universitas Andalas Padang</t>
  </si>
  <si>
    <r>
      <t xml:space="preserve">Akhyar Salim*, </t>
    </r>
    <r>
      <rPr>
        <b/>
        <sz val="10"/>
        <rFont val="Bookman Old Style"/>
        <family val="1"/>
      </rPr>
      <t xml:space="preserve">Zozy Aneloi Noli </t>
    </r>
    <r>
      <rPr>
        <sz val="10"/>
        <rFont val="Bookman Old Style"/>
        <family val="1"/>
      </rPr>
      <t>dan Suwirmen</t>
    </r>
    <r>
      <rPr>
        <b/>
        <sz val="10"/>
        <rFont val="Bookman Old Style"/>
        <family val="1"/>
        <charset val="204"/>
      </rPr>
      <t xml:space="preserve">       </t>
    </r>
    <r>
      <rPr>
        <sz val="10"/>
        <rFont val="Bookman Old Style"/>
        <family val="1"/>
      </rPr>
      <t xml:space="preserve">                                                                                  </t>
    </r>
  </si>
  <si>
    <t>31-37</t>
  </si>
  <si>
    <t>http://jbioua.fmipa.unand.ac.id/index.php/jbioua/article/view/115/107</t>
  </si>
  <si>
    <t>http://jbioua.fmipa.unand.ac.id/index.php/jbioua/article/view/115</t>
  </si>
  <si>
    <t>Pertumbuhan Rumput Kerbau (Paspalum conjugatum Berg.) yang Diinokulasi Beberapa Dosis Fungi Mikoriza Arbuskular (FMA) pada Media yang Mengandung Merkuri (Hg)</t>
  </si>
  <si>
    <r>
      <t xml:space="preserve">Putri Seti Ayu*, </t>
    </r>
    <r>
      <rPr>
        <b/>
        <sz val="10"/>
        <rFont val="Bookman Old Style"/>
        <family val="1"/>
      </rPr>
      <t>Zozy Aneloi Noli</t>
    </r>
    <r>
      <rPr>
        <sz val="10"/>
        <rFont val="Bookman Old Style"/>
        <family val="1"/>
      </rPr>
      <t>, Solfiyeni</t>
    </r>
  </si>
  <si>
    <t>107-112</t>
  </si>
  <si>
    <t>http://jbioua.fmipa.unand.ac.id/index.php/jbioua/article/view/154/146</t>
  </si>
  <si>
    <t>http://jbioua.fmipa.unand.ac.id/index.php/jbioua/article/view/154</t>
  </si>
  <si>
    <t>Respon Pertumbuhan Nodus Artemisia vulgaris L pada Medium Murashige-Skoog dengan Penambahan Beberapa Zat Pengatur Tumbuh Secara In Vitro</t>
  </si>
  <si>
    <r>
      <t>Novia Rika Deli*,</t>
    </r>
    <r>
      <rPr>
        <b/>
        <sz val="10"/>
        <rFont val="Bookman Old Style"/>
        <family val="1"/>
      </rPr>
      <t xml:space="preserve"> Zozy Aneloi Noli</t>
    </r>
    <r>
      <rPr>
        <sz val="10"/>
        <rFont val="Bookman Old Style"/>
        <family val="1"/>
      </rPr>
      <t>, Suwirmen</t>
    </r>
  </si>
  <si>
    <t>162-168</t>
  </si>
  <si>
    <t>http://jbioua.fmipa.unand.ac.id/index.php/jbioua/article/view/164/156</t>
  </si>
  <si>
    <t>http://jbioua.fmipa.unand.ac.id/index.php/jbioua/article/view/164</t>
  </si>
  <si>
    <t>Pemberian Beberapa Jenis Dan Konsentrasi Auksin Untuk Menginduksi Perakaran Pada Stek Pucuk Bayur (Pterospermum javanicum Jungh.) Dalam Upaya Perbanyakan Tanaman Revegetasi</t>
  </si>
  <si>
    <r>
      <t>Agusti Apriliani*,</t>
    </r>
    <r>
      <rPr>
        <b/>
        <sz val="10"/>
        <rFont val="Bookman Old Style"/>
        <family val="1"/>
      </rPr>
      <t xml:space="preserve"> Zozy Aneloi Noli</t>
    </r>
    <r>
      <rPr>
        <sz val="10"/>
        <rFont val="Bookman Old Style"/>
        <family val="1"/>
      </rPr>
      <t xml:space="preserve"> dan Suwirmen</t>
    </r>
  </si>
  <si>
    <t>178-187</t>
  </si>
  <si>
    <t>http://jbioua.fmipa.unand.ac.id/index.php/jbioua/article/view/166/158</t>
  </si>
  <si>
    <t>http://jbioua.fmipa.unand.ac.id/index.php/jbioua/article/view/166</t>
  </si>
  <si>
    <t>Respon Bibit Surian (Toona sinensis (Juss,) M. Roem.) Terhadap Inokulasi Beberapa Dosis Fungi Mikoriza Arbuskula Pada Media Tanah Ultisol Yang Dicampur Pupuk Kompos</t>
  </si>
  <si>
    <r>
      <t xml:space="preserve">Feby Zulya*, </t>
    </r>
    <r>
      <rPr>
        <b/>
        <sz val="10"/>
        <rFont val="Bookman Old Style"/>
        <family val="1"/>
      </rPr>
      <t>Zozy Aneloi Noli</t>
    </r>
    <r>
      <rPr>
        <sz val="10"/>
        <rFont val="Bookman Old Style"/>
        <family val="1"/>
      </rPr>
      <t>, Tesri Maideliza</t>
    </r>
  </si>
  <si>
    <t>10-18</t>
  </si>
  <si>
    <t xml:space="preserve">Program Studi Biologi, Fakultas Sains dan Teknologi Universitas Islam Negeri Syarif Hidayatullah  </t>
  </si>
  <si>
    <t>http://journal.uinjkt.ac.id/index.php/kauniyah/article/view/3253</t>
  </si>
  <si>
    <t>http://journal.uinjkt.ac.id/index.php/kauniyah/article/view/3253/pdf</t>
  </si>
  <si>
    <t>https://doi.org/10.15408/kauniyah.v9i1.3253</t>
  </si>
  <si>
    <r>
      <t xml:space="preserve">Dola Ratna Yulizar*), </t>
    </r>
    <r>
      <rPr>
        <b/>
        <sz val="10"/>
        <rFont val="Bookman Old Style"/>
        <family val="1"/>
      </rPr>
      <t>Zozy Aneloi Noli,</t>
    </r>
    <r>
      <rPr>
        <sz val="10"/>
        <rFont val="Bookman Old Style"/>
        <family val="1"/>
      </rPr>
      <t xml:space="preserve"> dan M. Idris</t>
    </r>
  </si>
  <si>
    <t xml:space="preserve">Biocelebes </t>
  </si>
  <si>
    <t>43-51</t>
  </si>
  <si>
    <t>1978-6417</t>
  </si>
  <si>
    <t>http://jurnal.untad.ac.id/jurnal/index.php/Biocelebes/article/view/7383</t>
  </si>
  <si>
    <t>http://jurnal.untad.ac.id/jurnal/index.php/Biocelebes/article/view/7383/5911</t>
  </si>
  <si>
    <t>Pertumbuhan Dan Kadar Artemisinin Cina Baru (Artemisia Vulgaris L). Pada Intensitas Cahaya Dan Komposisi Media Tanam Yang Berbeda</t>
  </si>
  <si>
    <t>Respon Pertumbuhan Tanaman Desmodium heterophyllum WilldD.C Dengan Pemberian Fungi Mikoriza Arbuskular (FMA) Pada Tanah Lahan Bekas Tambang Batubara Sawahlunto</t>
  </si>
  <si>
    <t>http://jurnal.untad.ac.id/jurnal/index.php/Biocelebes/article/view/7384/5912</t>
  </si>
  <si>
    <t>http://jurnal.untad.ac.id/jurnal/index.php/Biocelebes/article/view/7384</t>
  </si>
  <si>
    <t>52-60</t>
  </si>
  <si>
    <t xml:space="preserve">Jurusan Biologi Fakultas Matematika Dan Ilmu Pengetahuan Alam Universitas Tadulako </t>
  </si>
  <si>
    <t>Respon Berbagai Sumber Bahan Stek terhadap Kemampuan Berakar Stek Alstonia scholaris (L) R. Br. sebagai Upaya Penyediaan Bibit untuk Lahan Terdegradasi</t>
  </si>
  <si>
    <r>
      <t xml:space="preserve">Kiki Ayunda Putri*, Suwirmen, </t>
    </r>
    <r>
      <rPr>
        <b/>
        <sz val="10"/>
        <rFont val="Bookman Old Style"/>
        <family val="1"/>
      </rPr>
      <t>Zozy Aneloi Noli</t>
    </r>
  </si>
  <si>
    <t>http://jbioua.fmipa.unand.ac.id/index.php/jbioua/article/view/203/188</t>
  </si>
  <si>
    <t>http://jbioua.fmipa.unand.ac.id/index.php/jbioua/article/view/203</t>
  </si>
  <si>
    <t>Studi Anatomi Daun Cantigi (Vaccinium korinchense Ridl.) Pada Altitud Berbeda Di Gunung Talang</t>
  </si>
  <si>
    <r>
      <t xml:space="preserve">Alponsin*, Tesri Maideliza, </t>
    </r>
    <r>
      <rPr>
        <b/>
        <sz val="10"/>
        <rFont val="Bookman Old Style"/>
        <family val="1"/>
      </rPr>
      <t>Zozy Aneloi Noli</t>
    </r>
  </si>
  <si>
    <t>114-121</t>
  </si>
  <si>
    <t>https://ojs.unud.ac.id/index.php/metamorfosa/article/view/29884/18393</t>
  </si>
  <si>
    <t>https://ojs.unud.ac.id/index.php/metamorfosa/article/view/29884</t>
  </si>
  <si>
    <t>https://doi.org/10.24843/metamorfosa.2017.v04.i01.p17</t>
  </si>
  <si>
    <t>29-34</t>
  </si>
  <si>
    <t>https://ojs.unud.ac.id/index.php/metamorfosa/article/view/29744/18353</t>
  </si>
  <si>
    <t>https://ojs.unud.ac.id/index.php/metamorfosa/article/view/29744</t>
  </si>
  <si>
    <t>https://doi.org/10.24843/metamorfosa.2017.v04.i01.p05</t>
  </si>
  <si>
    <t>Aplikasi Pupuk Organik Cair Menggunakan Bioaktivator Mikroorganisme Indigenous HPPB Untuk Pertumbuhan Desmodium heterophyllum pada Tanah Bekas Tambang Batu Kapur PT. Semen Padang</t>
  </si>
  <si>
    <r>
      <t xml:space="preserve">Rizqa Zidna Chairafahmi*, Suwirmen dan </t>
    </r>
    <r>
      <rPr>
        <b/>
        <sz val="10"/>
        <rFont val="Bookman Old Style"/>
        <family val="1"/>
      </rPr>
      <t>Zozy Aneloi Noli</t>
    </r>
  </si>
  <si>
    <t>http://jbioua.fmipa.unand.ac.id/index.php/jbioua/article/view/213/196</t>
  </si>
  <si>
    <t>http://jbioua.fmipa.unand.ac.id/index.php/jbioua/article/view/213</t>
  </si>
  <si>
    <t>Pengaruh Ekstrak Daun Tumbuhan Mikania micrantha Kunth. (Invasif) dan Cosmos sulphureus Cav. (Non Invasif) Terhadap Perkecambahan Jagung (Zea mays L.)</t>
  </si>
  <si>
    <t>6-14</t>
  </si>
  <si>
    <t>79-83</t>
  </si>
  <si>
    <r>
      <t xml:space="preserve">Ayu Utami Rezki*, Suwirmen, </t>
    </r>
    <r>
      <rPr>
        <b/>
        <sz val="10"/>
        <rFont val="Bookman Old Style"/>
        <family val="1"/>
      </rPr>
      <t>Zozy Aneloi Noli</t>
    </r>
  </si>
  <si>
    <t>http://jbioua.fmipa.unand.ac.id/index.php/jbioua/article/view/234/207</t>
  </si>
  <si>
    <t>http://jbioua.fmipa.unand.ac.id/index.php/jbioua/article/view/234</t>
  </si>
  <si>
    <t>Pengaruh Pupuk N dan Cekaman Kekeringan terhadap Pertumbuhan dan Kandungan Artemisinin Tanaman Artemisia vulgaris L.</t>
  </si>
  <si>
    <r>
      <t xml:space="preserve">Elvina Sari*, </t>
    </r>
    <r>
      <rPr>
        <b/>
        <sz val="10"/>
        <rFont val="Bookman Old Style"/>
        <family val="1"/>
      </rPr>
      <t>Zozy Aneloi Noli</t>
    </r>
    <r>
      <rPr>
        <sz val="10"/>
        <rFont val="Bookman Old Style"/>
        <family val="1"/>
      </rPr>
      <t>, Suwirmen</t>
    </r>
  </si>
  <si>
    <t>71-78</t>
  </si>
  <si>
    <t>http://jbioua.fmipa.unand.ac.id/index.php/jbioua/article/view/233/206</t>
  </si>
  <si>
    <t>http://jbioua.fmipa.unand.ac.id/index.php/jbioua/article/view/233</t>
  </si>
  <si>
    <t>Artikel/ Prosiding</t>
  </si>
  <si>
    <t>Nama Seminar/ Konferensi/Simposium</t>
  </si>
  <si>
    <t xml:space="preserve">Penyelenggara Seminar/Konferensi/ Simposium </t>
  </si>
  <si>
    <t>Tanggal/ Waktu Pelaksanaan</t>
  </si>
  <si>
    <t xml:space="preserve">URL Web Prosiding </t>
  </si>
  <si>
    <t xml:space="preserve">ISBN/ISSN </t>
  </si>
  <si>
    <t>URL Dokumen Cek Similarity/ Originality</t>
  </si>
  <si>
    <t>Growth of Andalas (Morus macroura Miq.) seedlings from shoot cutting inoculated with Arbuscular Mycorrhiza Fungi</t>
  </si>
  <si>
    <r>
      <t xml:space="preserve">Suwirmen, </t>
    </r>
    <r>
      <rPr>
        <b/>
        <sz val="10"/>
        <rFont val="Bookman Old Style"/>
        <family val="1"/>
      </rPr>
      <t>Zozy Aneloi Noli</t>
    </r>
    <r>
      <rPr>
        <sz val="10"/>
        <rFont val="Bookman Old Style"/>
        <family val="1"/>
      </rPr>
      <t>, Chairul, and Reini</t>
    </r>
  </si>
  <si>
    <t>International Conference on Basic Sciences and Its Applications (ICBSA)</t>
  </si>
  <si>
    <t>https://knepublishing.com/index.php/KnE-Engineering/article/view/4453/9131</t>
  </si>
  <si>
    <t>23 s/d 24 Agustus 2018</t>
  </si>
  <si>
    <t>Effects of Sargassum crassifolium Extract Formula as Biostimulant on Growth and Yield of Glycine max L. Merill</t>
  </si>
  <si>
    <t>https://jurnalfkip.unram.ac.id/index.php/JBT/article/view/2842</t>
  </si>
  <si>
    <t>https://jurnalfkip.unram.ac.id/index.php/JBT/article/view/2842/1916</t>
  </si>
  <si>
    <t>Program Studi Pendidikan Biologi PMIPA FKIP Universitas Mataram</t>
  </si>
  <si>
    <t>691-697</t>
  </si>
  <si>
    <t>2549-7863, 1411-9587</t>
  </si>
  <si>
    <t>Jurnal Biologi Tropis</t>
  </si>
  <si>
    <t>Devi Marselina, S2 (BP.0821208012)</t>
  </si>
  <si>
    <t>31/07/2012</t>
  </si>
  <si>
    <t>Lusfiani, S2 (BP.0821208022)</t>
  </si>
  <si>
    <t>09/02/2012</t>
  </si>
  <si>
    <t>Emelda Contesa, S2 (BP.1021208001)</t>
  </si>
  <si>
    <t>03/08/2012</t>
  </si>
  <si>
    <t>Julida Herdina, S2 (BP.1021208105)</t>
  </si>
  <si>
    <t>22/01/2013</t>
  </si>
  <si>
    <t>Rantih Fadhlya Adri, S2 (BP.0921208026)</t>
  </si>
  <si>
    <t>17/01/2012</t>
  </si>
  <si>
    <t>1. Semester Ganjil 2011/2012 (Agustus 2011 s/d Januari 2012)</t>
  </si>
  <si>
    <t>2. Semester Genap 2011/2012 (Februari 2012 s/d Juli 2012)</t>
  </si>
  <si>
    <t>3. Semester Ganjil 2012/2013 (Agustus 2012 s/d Januari 2013)</t>
  </si>
  <si>
    <t>4. Semester Ganjil 2014/2015 (Agustus 2014 s/d Januari 2015)</t>
  </si>
  <si>
    <t>05/11/2014</t>
  </si>
  <si>
    <t>Dwi Aninditya Siregar, S2 (BP.1121208109)</t>
  </si>
  <si>
    <t>04/11/2014</t>
  </si>
  <si>
    <t>Fitri Wahyuni, S2 (BP.1121208107)</t>
  </si>
  <si>
    <t>Haviza Anugra, S2 (BP.1121208108)</t>
  </si>
  <si>
    <t>30/10/2014</t>
  </si>
  <si>
    <t>02/05/2016</t>
  </si>
  <si>
    <t>Tiara, S2 (BP.1220422018)</t>
  </si>
  <si>
    <t>Eka Muliani, S2 (BP.1320422020)</t>
  </si>
  <si>
    <t>28/07/2016</t>
  </si>
  <si>
    <t>Raudhatul Jannah, S2 (BP.1620422013)</t>
  </si>
  <si>
    <t>01/07/2019</t>
  </si>
  <si>
    <t>Reini, S2 (BP.1720422005)</t>
  </si>
  <si>
    <t>25/10/2019</t>
  </si>
  <si>
    <t>Zahanis, S3 (BP.06301032)</t>
  </si>
  <si>
    <t>1. Semester Genap 2014/2015 (Februari 2015 s/d Juli 2015)</t>
  </si>
  <si>
    <t>2015</t>
  </si>
  <si>
    <t>Dewi Handayani, S1 (BP.07933009)</t>
  </si>
  <si>
    <t>24/11/2011</t>
  </si>
  <si>
    <t>Haviza Anugra, S1 (BP.07933008)</t>
  </si>
  <si>
    <t>24/01/2012</t>
  </si>
  <si>
    <t>2. Semester Ganjil 2012/2013 (Agustus 2012 s/d Januari 2013)</t>
  </si>
  <si>
    <t>Gita Prima Yudha, S1 (BP.0810422028)</t>
  </si>
  <si>
    <t>17/01/2013</t>
  </si>
  <si>
    <t>Marta Linda, S1 (BP.0910423084)</t>
  </si>
  <si>
    <t>06/05/2014</t>
  </si>
  <si>
    <t>09/01/2014</t>
  </si>
  <si>
    <t>Nurul Alifah, S1 (BP.0910423114)</t>
  </si>
  <si>
    <t>Dola Ratna Yulizar, S1 (BP.0910422050)</t>
  </si>
  <si>
    <t>Novia Rika Deli, S1 (BP.1010422031)</t>
  </si>
  <si>
    <t>21/01/2015</t>
  </si>
  <si>
    <t>Putri Seti Ayu, S1 (BP.1010423037)</t>
  </si>
  <si>
    <t>6. Semester Genap 2014/2015 (Februari 2014 s/d Juli 2015)</t>
  </si>
  <si>
    <t>Anita Sari, S1 (BP.0910423088)</t>
  </si>
  <si>
    <t>04/05/2015</t>
  </si>
  <si>
    <t>Rahmila Dewita, S1 (BP.1110423022)</t>
  </si>
  <si>
    <t>27/07/2015</t>
  </si>
  <si>
    <t>Agusti Apriliani, S1 (BP.1110423046)</t>
  </si>
  <si>
    <t>21/12/2015</t>
  </si>
  <si>
    <t>Ivo Octaviani, S1 (BP.1110422025)</t>
  </si>
  <si>
    <t>29/10/2015</t>
  </si>
  <si>
    <t>28/09/2015</t>
  </si>
  <si>
    <t>Meri Delita, S1 (BP.1110423010)</t>
  </si>
  <si>
    <t>Nazhira Fadhilah, S1 (BP.1110423046)</t>
  </si>
  <si>
    <t>Vivi Zuhelmi, S1 (BP.1110421014)</t>
  </si>
  <si>
    <t>21/09/2015</t>
  </si>
  <si>
    <t>Yossi Eka Saputri, S1 (BP.1110423005)</t>
  </si>
  <si>
    <t>16/01/2016</t>
  </si>
  <si>
    <t>Reini, S1 (BP.1210423042)</t>
  </si>
  <si>
    <t>Elvina Sari, S1 (BP.1110423049)</t>
  </si>
  <si>
    <t>22/12/2016</t>
  </si>
  <si>
    <t>Elfi Rahmi, S1 (BP.1210422050)</t>
  </si>
  <si>
    <t>18/01/2017</t>
  </si>
  <si>
    <t>Wika Mardhiyah, S1 (BP.1210422001)</t>
  </si>
  <si>
    <t>23/01/2017</t>
  </si>
  <si>
    <t>Husri Meli, S1 (BP.1210421012)</t>
  </si>
  <si>
    <t>24/01/2017</t>
  </si>
  <si>
    <t>Anita Tri Astuti, S1 (BP.1210423025)</t>
  </si>
  <si>
    <t>8. Semester Ganjil 2016/2017 (Agustus 2016 s/d Januari 2017)</t>
  </si>
  <si>
    <t>Asih Yulia Rahmadani, S1 (BP.1310422009)</t>
  </si>
  <si>
    <t>Tressa Pratywi Gupitasari, S1 (BP.1210422047)</t>
  </si>
  <si>
    <t>16/11/2017</t>
  </si>
  <si>
    <t>Zicka Mulyawati, S1 (BP.1310422015)</t>
  </si>
  <si>
    <t>Aisyah, S1 (BP.1110422009)</t>
  </si>
  <si>
    <t>Yulieta Febrina Sari, S1 (BP.1410421017)</t>
  </si>
  <si>
    <t>Sri Wahyuni, S1 (BP.1410421032)</t>
  </si>
  <si>
    <t>14/01/2019</t>
  </si>
  <si>
    <t>Finarti, S1 (BP.1410422048)</t>
  </si>
  <si>
    <t>Isma Wati, S1 (BP.1510422025)</t>
  </si>
  <si>
    <t>18/07/2019</t>
  </si>
  <si>
    <t>Ika Mardatillah, S1 (BP.1510422033)</t>
  </si>
  <si>
    <t>Reza Oktavia, S1 (BP.1510421003)</t>
  </si>
  <si>
    <t>Fauziaturrahmi, S1 (BP.1510421015)</t>
  </si>
  <si>
    <t>Regita Cahyani, S1 (BP.1610423002)</t>
  </si>
  <si>
    <t>10/11/2020</t>
  </si>
  <si>
    <t>04/02/2021</t>
  </si>
  <si>
    <t>15. Semester Genap 2020/2021 (Februari 2021 s/d Juli 2021)</t>
  </si>
  <si>
    <t>Sri Wahyuni, S1 (BP.1610423002)</t>
  </si>
  <si>
    <t>Sintia Rahmadani, S1 (BP.1710423012)</t>
  </si>
  <si>
    <t>29/06/2021</t>
  </si>
  <si>
    <t>1. Semester Genap 2010/2011 (Februari 2011 s/d Juli 2011)</t>
  </si>
  <si>
    <t>Ressy Karmila, S2 (BP.0821208005)</t>
  </si>
  <si>
    <t>Lembar pengesahan Disertasi</t>
  </si>
  <si>
    <t>Yeni Indriani, S2 (BP.2020421003)</t>
  </si>
  <si>
    <t>06/05/2021</t>
  </si>
  <si>
    <t>Pengaruh Cara Aplikasi dan Konsentrasi Ekstrak Kelor (Moringa oleifera L.) terhadap Pertumbuhan Kubis Singgalang (Brassica oleracea var. capitata L.)</t>
  </si>
  <si>
    <t>20-29</t>
  </si>
  <si>
    <t>2655-853X</t>
  </si>
  <si>
    <t>https://doi.org/10.37637/ab.v5i1.806</t>
  </si>
  <si>
    <t>Study the Effect of P. minor Seaweed Crude Extract as a Biostimulant on Soybean</t>
  </si>
  <si>
    <r>
      <rPr>
        <b/>
        <sz val="10"/>
        <rFont val="Bookman Old Style"/>
        <family val="1"/>
      </rPr>
      <t xml:space="preserve">Zozy Aneloi Noli*, </t>
    </r>
    <r>
      <rPr>
        <sz val="10"/>
        <rFont val="Bookman Old Style"/>
        <family val="1"/>
      </rPr>
      <t>Putri Aliyyanti and Mansyurdin</t>
    </r>
  </si>
  <si>
    <t>23-28</t>
  </si>
  <si>
    <t>https://dx.doi.org/10.3923/pjbs.2022.23.28</t>
  </si>
  <si>
    <t>https://scialert.net/abstract/?doi=pjbs.2022.23.28</t>
  </si>
  <si>
    <t>https://scialert.net/qredirect.php?doi=pjbs.2022.23.28&amp;linkid=pdf</t>
  </si>
  <si>
    <t>Effect of Seaweed Extract from Water, Methanol, and Ethanol Extraction as Biostimulant on Growth and Yield of Upland Rice (Oryza sativa L.) in Ultisol</t>
  </si>
  <si>
    <r>
      <rPr>
        <sz val="10"/>
        <rFont val="Bookman Old Style"/>
        <family val="1"/>
      </rPr>
      <t xml:space="preserve">Selvie Rimayani*, </t>
    </r>
    <r>
      <rPr>
        <b/>
        <sz val="10"/>
        <rFont val="Bookman Old Style"/>
        <family val="1"/>
        <charset val="204"/>
      </rPr>
      <t>Zozy Aneloi Noli</t>
    </r>
    <r>
      <rPr>
        <sz val="10"/>
        <rFont val="Bookman Old Style"/>
        <family val="1"/>
      </rPr>
      <t>, Zulfikar, Amri Bakhtiar</t>
    </r>
  </si>
  <si>
    <t>International Journal of Progressive Sciences and Technologies (IJPSAT)</t>
  </si>
  <si>
    <t>449-455</t>
  </si>
  <si>
    <t>2509-0119</t>
  </si>
  <si>
    <t>https://journals.indexcopernicus.com/search/details?id=44355</t>
  </si>
  <si>
    <t>https://ijpsat.ijsht-journals.org/index.php/ijpsat/article/view/4031</t>
  </si>
  <si>
    <t>http://dx.doi.org/10.52155/ijpsat.v30.2.4031</t>
  </si>
  <si>
    <t>https://ijpsat.ijsht-journals.org/index.php/ijpsat/article/view/4031/2471</t>
  </si>
  <si>
    <t>International Journals of Sciences and High Technologies (IJSHT)</t>
  </si>
  <si>
    <t>Eduvest – Journal of Universal Studies</t>
  </si>
  <si>
    <t>2775-3735, 2775-3727</t>
  </si>
  <si>
    <r>
      <rPr>
        <sz val="10"/>
        <rFont val="Bookman Old Style"/>
        <family val="1"/>
      </rPr>
      <t>Reswita*,</t>
    </r>
    <r>
      <rPr>
        <b/>
        <sz val="10"/>
        <rFont val="Bookman Old Style"/>
        <family val="1"/>
        <charset val="204"/>
      </rPr>
      <t xml:space="preserve"> Zozy Aneloi Noli,</t>
    </r>
    <r>
      <rPr>
        <sz val="10"/>
        <rFont val="Bookman Old Style"/>
        <family val="1"/>
      </rPr>
      <t xml:space="preserve"> Resti Rahayu</t>
    </r>
  </si>
  <si>
    <t>335-346</t>
  </si>
  <si>
    <t>https://eduvest.greenvest.co.id/index.php/edv/article/view/320</t>
  </si>
  <si>
    <t>https://eduvest.greenvest.co.id/index.php/edv/article/view/320/502</t>
  </si>
  <si>
    <t>https://doi.org/10.36418/edv.v2i2.320</t>
  </si>
  <si>
    <t>CV. Green Publisher Indonesia</t>
  </si>
  <si>
    <t>https://journals.indexcopernicus.com/search/details?id=67825&amp;lang=en</t>
  </si>
  <si>
    <t>Induksi Kalus Tanaman Puspa (Schima wallichii (DC.) Korth) dengan Penambahan Beberapa Konsentrasi Benzyl Amino Purin (BAP) dan 2,4-Diklorofenoksiasetat (2,4-D)</t>
  </si>
  <si>
    <r>
      <t>Husri Meli*,</t>
    </r>
    <r>
      <rPr>
        <b/>
        <sz val="10"/>
        <rFont val="Bookman Old Style"/>
        <family val="1"/>
      </rPr>
      <t xml:space="preserve"> Zozy Aneloi Noli,</t>
    </r>
    <r>
      <rPr>
        <sz val="10"/>
        <rFont val="Bookman Old Style"/>
        <family val="1"/>
      </rPr>
      <t xml:space="preserve"> Suwirmen</t>
    </r>
  </si>
  <si>
    <t>1-5</t>
  </si>
  <si>
    <t>http://jbioua.fmipa.unand.ac.id/index.php/jbioua/article/view/248</t>
  </si>
  <si>
    <t>http://jbioua.fmipa.unand.ac.id/index.php/jbioua/article/view/248/211</t>
  </si>
  <si>
    <t>https://doi.org/10.25077/jbioua.7.1.1-5.2019</t>
  </si>
  <si>
    <t>Universitas Panji Sakti</t>
  </si>
  <si>
    <t>https://ejournal.unipas.ac.id/index.php/Agro/article/view/806</t>
  </si>
  <si>
    <t>https://ejournal.unipas.ac.id/index.php/Agro/article/view/806/672</t>
  </si>
  <si>
    <t>RESPON PADI GOGO (Oryza sativa L.) TERHADAP PEMBERIAN BIOSTIMULAN DARI EKSTRAK RUMPUT LAUT Padina minor</t>
  </si>
  <si>
    <r>
      <rPr>
        <b/>
        <sz val="10"/>
        <rFont val="Bookman Old Style"/>
        <family val="1"/>
      </rPr>
      <t xml:space="preserve">Zozy Aneloi Noli*, </t>
    </r>
    <r>
      <rPr>
        <sz val="10"/>
        <rFont val="Bookman Old Style"/>
        <family val="1"/>
      </rPr>
      <t>Suwirmen, Izmiarti, Reza Oktavia, dan Putri Aliyyanti</t>
    </r>
  </si>
  <si>
    <t>Bioscientist : Jurnal Ilmiah Biologi</t>
  </si>
  <si>
    <t>412-419</t>
  </si>
  <si>
    <t>2654-4571, 2338-5006</t>
  </si>
  <si>
    <r>
      <rPr>
        <b/>
        <sz val="10"/>
        <rFont val="Bookman Old Style"/>
        <family val="1"/>
      </rPr>
      <t>Zozy Aneloi Noli*</t>
    </r>
    <r>
      <rPr>
        <sz val="10"/>
        <rFont val="Bookman Old Style"/>
        <family val="1"/>
      </rPr>
      <t>, Muhammad Azwar</t>
    </r>
  </si>
  <si>
    <t>Fakultas Keguruan dan Imu Pendidikan Universitas Mataram</t>
  </si>
  <si>
    <t>https://doi.org/10.29303/jbt.v21i3.2842</t>
  </si>
  <si>
    <t>Dr. Zozy Aneloi Noli, MP.</t>
  </si>
  <si>
    <t>Prof. Dr. Syukri Arief, M.Eng.</t>
  </si>
  <si>
    <t>Dr. Wilson Novarino, M.Si.</t>
  </si>
  <si>
    <t>https://www.longdom.org/open-access/antimicrobial-properties-and-lactase-activities-from-selected-probiotic-emlactobacillus-brevis-emassociated-with-green-c-33456.html</t>
  </si>
  <si>
    <t>https://www.ijstr.org/final-print/mar2020/Application-Of-Seaweed-Extract-Sargassum-Cristaefolium-And-Amino-Acid-To-Growth-And-Yield-Of-Upland-Rice-oryza-Sativa-L.pdf</t>
  </si>
  <si>
    <t>https://www.ijstr.org/paper-references.php?ref=IJSTR-0220-30670</t>
  </si>
  <si>
    <t>https://www.ijstr.org/paper-references.php?ref=IJSTR-0320-31177</t>
  </si>
  <si>
    <t>http://repo.unand.ac.id/46122/1/Syukur_et.al.%2C%20J%20Prob%20Health%202013%2C1-4.pdf</t>
  </si>
  <si>
    <r>
      <t xml:space="preserve">Tiara*, </t>
    </r>
    <r>
      <rPr>
        <b/>
        <sz val="10"/>
        <rFont val="Bookman Old Style"/>
        <family val="1"/>
      </rPr>
      <t xml:space="preserve">Zozy Aneloi Noli </t>
    </r>
    <r>
      <rPr>
        <sz val="10"/>
        <rFont val="Bookman Old Style"/>
        <family val="1"/>
      </rPr>
      <t>dan Chairul</t>
    </r>
  </si>
  <si>
    <t>Pengaruh Konsentrasi IBA Terhadap Kemampuan Berakar Setek Pucuk Alstonia scholaris (L.) R. Br. Sebagai Upaya Penyediaan Bibit Untuk Revegetasi</t>
  </si>
  <si>
    <t>0128-7702, 2231-8534</t>
  </si>
  <si>
    <t>Effect of giving frass hermetia illucen l. on soil physical chemical properties, chlorophyll content and yield of upland rice (oryza sativa l.) on ultisol soil</t>
  </si>
  <si>
    <r>
      <rPr>
        <b/>
        <sz val="10"/>
        <rFont val="Bookman Old Style"/>
        <family val="1"/>
      </rPr>
      <t>Zozy Aneloi Noli*</t>
    </r>
    <r>
      <rPr>
        <sz val="10"/>
        <rFont val="Bookman Old Style"/>
        <family val="1"/>
      </rPr>
      <t>, Suwirmen, Aisyah and Putri Aliyyanti</t>
    </r>
  </si>
  <si>
    <t>IOP Conf. Series: Earth and Environmental Science, 759</t>
  </si>
  <si>
    <t>06 s/d 07 Oktober 2020</t>
  </si>
  <si>
    <t>2518-6841</t>
  </si>
  <si>
    <t>Effect of Biostimulant Formulation of Centella asiatica (L.) Urb. Crude Terpenoid Extract with Addition of Micronutrients on the Growth and Yield of Upland Rice (Oryza sativa L.)</t>
  </si>
  <si>
    <r>
      <rPr>
        <sz val="10"/>
        <rFont val="Bookman Old Style"/>
        <family val="1"/>
      </rPr>
      <t xml:space="preserve">Mikel Yulia, Mansyurdin*, </t>
    </r>
    <r>
      <rPr>
        <b/>
        <sz val="10"/>
        <rFont val="Bookman Old Style"/>
        <family val="1"/>
      </rPr>
      <t xml:space="preserve">Zozy Aneloi Noli </t>
    </r>
  </si>
  <si>
    <t>https://journals.indexcopernicus.com/search/details?id=49755</t>
  </si>
  <si>
    <t>Asian Journal of Biology</t>
  </si>
  <si>
    <t>2456-7124</t>
  </si>
  <si>
    <t>28-34</t>
  </si>
  <si>
    <t>SCIENCEDOMAIN international</t>
  </si>
  <si>
    <t>https://www.journalajob.com/index.php/AJOB/article/view/30211</t>
  </si>
  <si>
    <t>https://doi.org/10.9734/ajob/2022/v14i230211</t>
  </si>
  <si>
    <t>https://www.journalajob.com/index.php/AJOB/article/view/30211/56670</t>
  </si>
  <si>
    <t>GB 850</t>
  </si>
  <si>
    <t>https://sinta3.kemdikbud.go.id/journals/profile/4229</t>
  </si>
  <si>
    <t>https://sinta3.kemdikbud.go.id/journals/profile/363</t>
  </si>
  <si>
    <t>https://sinta3.kemdikbud.go.id/journals/profile/3662</t>
  </si>
  <si>
    <t>https://sinta3.kemdikbud.go.id/journals/profile/6598</t>
  </si>
  <si>
    <t>Agro Bali: Agricultural Journal</t>
  </si>
  <si>
    <t>https://sinta3.kemdikbud.go.id/journals/profile/6677</t>
  </si>
  <si>
    <t>Pengaruh Air Lindi Sisa Pakan Maggot (Hermetia illucens) terhadap Pertumbuhan Sawi Pagoda (Brassica rapa var. narinosa L.) dengan Sistem Hidroponik</t>
  </si>
  <si>
    <r>
      <t>Suwirmen,</t>
    </r>
    <r>
      <rPr>
        <b/>
        <sz val="10"/>
        <rFont val="Bookman Old Style"/>
        <family val="1"/>
      </rPr>
      <t xml:space="preserve"> Zozy Aneloi Noli</t>
    </r>
    <r>
      <rPr>
        <sz val="10"/>
        <rFont val="Bookman Old Style"/>
        <family val="1"/>
      </rPr>
      <t>, Resti Rahayu, Yella Prastika Yuda*</t>
    </r>
  </si>
  <si>
    <t>240-250</t>
  </si>
  <si>
    <t>https://doi.org/10.37637/ab.v5i2.867</t>
  </si>
  <si>
    <t>https://ejournal2.unipas.ac.id/index.php/Agro/article/view/867</t>
  </si>
  <si>
    <t>https://ejournal2.unipas.ac.id/index.php/Agro/article/view/867/728</t>
  </si>
  <si>
    <r>
      <t xml:space="preserve">Suwirmen, </t>
    </r>
    <r>
      <rPr>
        <b/>
        <sz val="10"/>
        <rFont val="Bookman Old Style"/>
        <family val="1"/>
      </rPr>
      <t>Zozy Aneloi Noli</t>
    </r>
    <r>
      <rPr>
        <sz val="10"/>
        <rFont val="Bookman Old Style"/>
        <family val="1"/>
      </rPr>
      <t>, Fira Julia Putri*</t>
    </r>
  </si>
  <si>
    <r>
      <t>Anita Tri Astuti*,</t>
    </r>
    <r>
      <rPr>
        <b/>
        <sz val="10"/>
        <rFont val="Bookman Old Style"/>
        <family val="1"/>
      </rPr>
      <t xml:space="preserve"> Zozy Aneloi Noli</t>
    </r>
    <r>
      <rPr>
        <sz val="10"/>
        <rFont val="Bookman Old Style"/>
        <family val="1"/>
      </rPr>
      <t>, Suwirmen Suwirmen</t>
    </r>
  </si>
  <si>
    <t>https://e-journal.undikma.ac.id/index.php/bioscientist/article/view/4249/3004</t>
  </si>
  <si>
    <t>https://e-journal.undikma.ac.id/index.php/bioscientist/article/view/4249</t>
  </si>
  <si>
    <t>https://doi.org/10.33394/bioscientist.v9i2.4249</t>
  </si>
  <si>
    <r>
      <t xml:space="preserve">Ivo Octaviani*, </t>
    </r>
    <r>
      <rPr>
        <b/>
        <sz val="10"/>
        <rFont val="Bookman Old Style"/>
        <family val="1"/>
      </rPr>
      <t>Zozy Aneloi Noli</t>
    </r>
    <r>
      <rPr>
        <sz val="10"/>
        <rFont val="Bookman Old Style"/>
        <family val="1"/>
      </rPr>
      <t>, Suwirmen</t>
    </r>
  </si>
  <si>
    <r>
      <t xml:space="preserve">Yossi Eka Saputri*, </t>
    </r>
    <r>
      <rPr>
        <b/>
        <sz val="10"/>
        <rFont val="Bookman Old Style"/>
        <family val="1"/>
      </rPr>
      <t>Zozy Aneloi Noli</t>
    </r>
    <r>
      <rPr>
        <sz val="10"/>
        <rFont val="Bookman Old Style"/>
        <family val="1"/>
      </rPr>
      <t xml:space="preserve"> dan Suwirmen</t>
    </r>
  </si>
  <si>
    <t>https://knepublishing.com/index.php/KnE-Engineering/article/view/4453</t>
  </si>
  <si>
    <t>IOP Publishing Ltd. / University of Jember</t>
  </si>
  <si>
    <t>KnE Publishing / FMIPA Universitas Andalas</t>
  </si>
  <si>
    <t>SK Dekan FMIPA Unand No.: 324/UN16.03.D/KPT/2021</t>
  </si>
  <si>
    <t>Semester Ganjil 2021/2022</t>
  </si>
  <si>
    <t>Kuliah Pengantar Bioteknologi, Kls. KBI (7 pertemuan, 2 SKS)</t>
  </si>
  <si>
    <t>Kuliah Fisologi Tumbuhan, Kls. B (4 pertemuan, 3 SKS)</t>
  </si>
  <si>
    <t>Kuliah Biostatistik, Kls. B (5 pertemuan, 2 SKS)</t>
  </si>
  <si>
    <t>Kuliah Fisologi Tumbuhan, Kls. A (4 pertemuan, 3 SKS)</t>
  </si>
  <si>
    <t>Kuliah Biostatistik, Kls. KBI (5 pertemuan, 2 SKS)</t>
  </si>
  <si>
    <t>Kuliah Kultur Jaringan, Kls. A (14 pertemuan, 3 SKS)</t>
  </si>
  <si>
    <t>Kuliah Fisologi Tumbuhan, Kls. KBI (4 pertemuan, 3 SKS)</t>
  </si>
  <si>
    <t>Kuliah Biostatistik, Kls. A (5 pertemuan, 2 SKS)</t>
  </si>
  <si>
    <t>21. Semester Ganjil 2021/2022 (Agustus 2021 s/d Januari 2022)  maksimum 11  SKS per semester</t>
  </si>
  <si>
    <t>Oza Sriyuni, S2 (BP.1720422003)</t>
  </si>
  <si>
    <t>10/01/2020</t>
  </si>
  <si>
    <t>Putri Aliyyanti, S2 (BP.1920422001)</t>
  </si>
  <si>
    <t>10/05/2021</t>
  </si>
  <si>
    <t>Mikel Yulia, S2 (BP.1720422015)</t>
  </si>
  <si>
    <t>6. Semester Genap 2018/2019 (Februari 2019 s/d Juli 2019)</t>
  </si>
  <si>
    <t>7. Semester Ganjil 2019/2020 (Agustus 2019 s/d Januari 2020)</t>
  </si>
  <si>
    <t>8. Semester Genap 2020/2021 (Februari 2021 s/d Juli 2021)</t>
  </si>
  <si>
    <t>Selvie Rimayani, S2 (BP.1720422009)</t>
  </si>
  <si>
    <t>05/07/2021</t>
  </si>
  <si>
    <t>Nola Suryani Putri, S2 (BP.1720422015)</t>
  </si>
  <si>
    <t>16/07/2021</t>
  </si>
  <si>
    <t>Angie Suryani, S1 (BP.1610422023)</t>
  </si>
  <si>
    <t>Rizka Putri Artha, S1 (BP.1610422035)</t>
  </si>
  <si>
    <t>26/03/2021</t>
  </si>
  <si>
    <t>14. Semester Ganjil 2021/2022 (Agustus 2021 s/d Januari 2022)</t>
  </si>
  <si>
    <t>Syifa Ulia, S1 (BP.1710421025)</t>
  </si>
  <si>
    <t>27/08/2021</t>
  </si>
  <si>
    <t>Fanny Sukria Fatma, S1 (BP.1610422047)</t>
  </si>
  <si>
    <t>17/11/2021</t>
  </si>
  <si>
    <t>Julita, S1 (BP.1710423022)</t>
  </si>
  <si>
    <t>30/12/2021</t>
  </si>
  <si>
    <t>16. Semester Ganjil 2021/2022 (Agustus 2021 s/d Januari 2022)</t>
  </si>
  <si>
    <t>Fitri Wahyuni, S1 (BP.07933028)</t>
  </si>
  <si>
    <t>08/12/2011</t>
  </si>
  <si>
    <t>Widia Rahmatullah, S1 (BP.0810421009)</t>
  </si>
  <si>
    <t>27/04/2012</t>
  </si>
  <si>
    <t>Gian Wulandari, S1 (BP.0910422058)</t>
  </si>
  <si>
    <t>4. Semester Genap 2013/2014 (Februari 2013 s/d Juli 2014)</t>
  </si>
  <si>
    <t>Elfans Bawalsyah S.A., S1 (BP.07133006)</t>
  </si>
  <si>
    <t>Mayola Arda, S1 (BP.1010422017)</t>
  </si>
  <si>
    <t>Nurul Owanda, S1 (BP.1110422035)</t>
  </si>
  <si>
    <t>6. Semester Ganjil 2015/2016 (Agustus 2015 s/d Januari 2016)</t>
  </si>
  <si>
    <t>Kharlina Yulianis, S1 (BP.1110421011)</t>
  </si>
  <si>
    <t>Rizqa Zidna C., S1 (BP.1110423006)</t>
  </si>
  <si>
    <t>27/01/2016</t>
  </si>
  <si>
    <t>5. Semester Genap 2014/2015 (Februari 2015 s/d Juli 2015)</t>
  </si>
  <si>
    <t>Raudhatul Jannah, S1 (BP.1110422020)</t>
  </si>
  <si>
    <t>25/04/2016</t>
  </si>
  <si>
    <t>Elvira, S1 (BP.1110423047)</t>
  </si>
  <si>
    <t>7. Semester Genap 2015/2016 (Februari 2016 s/d Juli 2016)</t>
  </si>
  <si>
    <t>Asih Maharani, S1 (BP.1210422016)</t>
  </si>
  <si>
    <t>Ayu Utami Rezki, S1 (BP.1210423022)</t>
  </si>
  <si>
    <t>25/01/2017</t>
  </si>
  <si>
    <t>Yosendra Prisilla, S1 (BP.1310421030)</t>
  </si>
  <si>
    <t>Putri Aliyyanti, S1 (BP.1410422012)</t>
  </si>
  <si>
    <t>13/07/2018</t>
  </si>
  <si>
    <t>Rizna Wita, S1 (BP.1410421002)</t>
  </si>
  <si>
    <t>Azharia Khalida, S1 (BP.1410422009)</t>
  </si>
  <si>
    <t>Fikratul Azizah, S1 (BP.1410421040)</t>
  </si>
  <si>
    <t xml:space="preserve">10/11/2020 </t>
  </si>
  <si>
    <t>Aulia Putri, S1 (BP.1610421031)</t>
  </si>
  <si>
    <t>Dina Zhoni Susanti, S1 (BP.1610422014)</t>
  </si>
  <si>
    <t xml:space="preserve">03/12/2020 </t>
  </si>
  <si>
    <t>Indah Latifah, S1 (BP.1610422054)</t>
  </si>
  <si>
    <t xml:space="preserve">30/12/2020 </t>
  </si>
  <si>
    <t>Nafa Yulianti, S1 (BP.1610422033)</t>
  </si>
  <si>
    <t xml:space="preserve">13/01/2021 </t>
  </si>
  <si>
    <t>13. Semester Genap 2020/2021 (Februari 2021 s/d Juli 2021)</t>
  </si>
  <si>
    <t>24/02/2021</t>
  </si>
  <si>
    <t>Prastiwi Yulia Helmiza, S1 (BP.1610422013)</t>
  </si>
  <si>
    <t>Rahma Rani Safitri, S1 (BP.1610422031)</t>
  </si>
  <si>
    <t>Fira Julia Putri, S1 (BP.1710423020)</t>
  </si>
  <si>
    <t>26/08/2021</t>
  </si>
  <si>
    <t>Yella Prastika Yuda, S1 (BP.1710423031)</t>
  </si>
  <si>
    <t>Fina Fitrilita, S1 (BP.1610422021)</t>
  </si>
  <si>
    <t>Akhyar Salim, S1 (BP.0910423104)</t>
  </si>
  <si>
    <t>26/07/2021</t>
  </si>
  <si>
    <t>Rahma Fitriana, S1 (BP.05933018)</t>
  </si>
  <si>
    <t>24/06/2011</t>
  </si>
  <si>
    <t>Dewi Kurniati, S1 (BP.05133044)</t>
  </si>
  <si>
    <t>09/08/2011</t>
  </si>
  <si>
    <t>2. Semester Ganjil 2011/2012 (Agustus 2011 s/d Januari 2012)</t>
  </si>
  <si>
    <t>Harianty, S1 (BP.07133063)</t>
  </si>
  <si>
    <t>28/10/2011</t>
  </si>
  <si>
    <t>Lowynda Novyantica, S1 (BP.07933013)</t>
  </si>
  <si>
    <t>22/12/2011</t>
  </si>
  <si>
    <t>Roza Melza, S1 (BP.07933023)</t>
  </si>
  <si>
    <t>02/11/2011</t>
  </si>
  <si>
    <t>07/05/2012</t>
  </si>
  <si>
    <t>3. Semester Genap 2011/2012 (Februari 2012 s/d Juli 2012)</t>
  </si>
  <si>
    <t>Zulhilmi, S1 (BP.07133061)</t>
  </si>
  <si>
    <t>Revi Novila Shinta, S1 (BP.0810422055)</t>
  </si>
  <si>
    <t>19/07/2012</t>
  </si>
  <si>
    <t>4. Semester Genap 2012/2013 (Februari 2013 s/d Juli 2013)</t>
  </si>
  <si>
    <t>Dina Barthana, S1 (BP.0910423077)</t>
  </si>
  <si>
    <t>07/05/2013</t>
  </si>
  <si>
    <t>5. Semester Ganjil 2013/2014 (Agustus 2013 s/d Januari 2014)</t>
  </si>
  <si>
    <t>Erni Febriyanti, S1 (BP.0910422021)</t>
  </si>
  <si>
    <t>14/08/2013</t>
  </si>
  <si>
    <t>6. Semester Genap 2013/2014 (Februari 2014 s/d Juli 2014)</t>
  </si>
  <si>
    <t>Aghni Aznia, S1 (BP.0910422045)</t>
  </si>
  <si>
    <t>03/04/2014</t>
  </si>
  <si>
    <t>Dina Hayati Putri, S1 (BP.1010422043)</t>
  </si>
  <si>
    <t>05/05/2014</t>
  </si>
  <si>
    <t>Aditya Wira Atmaja, S1 (BP.0910422033)</t>
  </si>
  <si>
    <t>7. Semester Ganjil 2014/2015 (Agustus 2014 s/d Januari 2015)</t>
  </si>
  <si>
    <t>Risca Adelina Atro, S1 (BP.0910422074)</t>
  </si>
  <si>
    <t>Rahmi Rini Dwi Putri, S1 (BP.1110422002)</t>
  </si>
  <si>
    <t>8. Semester Ganjil 2015/2016 (Agustus 2015 s/d Januari 2016)</t>
  </si>
  <si>
    <t>Masdalena Marpaung, S1 (BP.1210421008)</t>
  </si>
  <si>
    <t>24/10/2016</t>
  </si>
  <si>
    <t>9. Semester Ganjil 2016/2017 (Agustus 2016 s/d Januari 2017)</t>
  </si>
  <si>
    <t>Dinillah Safitri, S1 (BP.05133022)</t>
  </si>
  <si>
    <t>10/08/2011</t>
  </si>
  <si>
    <t>Putri Kumalasari, S1 (BP.07933002)</t>
  </si>
  <si>
    <t>Anzharni Fajrina, S1 (BP.0810422017)</t>
  </si>
  <si>
    <t>12/07/2012</t>
  </si>
  <si>
    <t>Eron Swandra, S1 (BP.0810422113)</t>
  </si>
  <si>
    <t>06/08/2012</t>
  </si>
  <si>
    <t>Devi Syafriyani, S1 (BP.0810423063)</t>
  </si>
  <si>
    <t>02/01/2013</t>
  </si>
  <si>
    <t>Mira Rosnawita, S1 (BP.0910421017)</t>
  </si>
  <si>
    <t>Desfita Frinanda, S1 (BP.1010422008)</t>
  </si>
  <si>
    <t>Yuliastuti, S1 (BP.1010421--6)</t>
  </si>
  <si>
    <t>Rio Febrianto, S1 (BP.1010423012)</t>
  </si>
  <si>
    <t>Martha Aulia Reyadi, S1 (BP.0910422055)</t>
  </si>
  <si>
    <t>29/10/2014</t>
  </si>
  <si>
    <t>Melisa Ainil Fajri, S1 (BP.1010423024)</t>
  </si>
  <si>
    <t>17/04/2015</t>
  </si>
  <si>
    <t>Detty lntan Sari, S1 (BP.1010422037)</t>
  </si>
  <si>
    <t>Abdini Putri Kiyasa, S1 (BP.1010423035)</t>
  </si>
  <si>
    <t>27/04/2015</t>
  </si>
  <si>
    <t>Aliya Ningsih, S1 (BP.0910421009)</t>
  </si>
  <si>
    <t>lmelda, S1 (BP.1010422032)</t>
  </si>
  <si>
    <t>22/01/2015</t>
  </si>
  <si>
    <t>6. Semester Genap 2014/2015 (Februari 2015 s/d Juli 2015)</t>
  </si>
  <si>
    <t>Diana Putri, S1 (BP.1010423040)</t>
  </si>
  <si>
    <t>12/10/2016</t>
  </si>
  <si>
    <t>Choni Nurlita, S1 (BP.1210422007)</t>
  </si>
  <si>
    <t>20/10/2016</t>
  </si>
  <si>
    <t>Dianty Putri, S1 (BP.1110421001)</t>
  </si>
  <si>
    <t>Cindy, S1 (BP.1210422046)</t>
  </si>
  <si>
    <t>23/12/2016</t>
  </si>
  <si>
    <t>Lusi, S1 (BP.1110422054)</t>
  </si>
  <si>
    <t>27/12/2016</t>
  </si>
  <si>
    <t>Armaleni, S2 (BP.1420422002)</t>
  </si>
  <si>
    <t>Annisa Lutfia, S1 (BP.1310421067)</t>
  </si>
  <si>
    <t>05/04/2017</t>
  </si>
  <si>
    <t>Ruhama Maya Sari, S1 (BP.1210422026)</t>
  </si>
  <si>
    <t>17/04/2017</t>
  </si>
  <si>
    <t>Yuliwan Saputra, S1 (BP.1010421010)</t>
  </si>
  <si>
    <t>02/06/2017</t>
  </si>
  <si>
    <t>Nespy Permata Sari, S1 (BP.1310421045)</t>
  </si>
  <si>
    <t>19/06/2017</t>
  </si>
  <si>
    <t>26/07/2017</t>
  </si>
  <si>
    <t>Genta Permana, S1 (BP.1310422041)</t>
  </si>
  <si>
    <t>23/10/2017</t>
  </si>
  <si>
    <t>Miftahul Husna, S1 (BP.1310422021)</t>
  </si>
  <si>
    <t>26/10/2017</t>
  </si>
  <si>
    <t>Alia Sugesti, S1 (BP.1410421033)</t>
  </si>
  <si>
    <t>13/04/2018</t>
  </si>
  <si>
    <t>11/04/2018</t>
  </si>
  <si>
    <t>11/12/2018</t>
  </si>
  <si>
    <t>24/04/2019</t>
  </si>
  <si>
    <t>Gita Prima Yudha, S2 (BP.1420422014)</t>
  </si>
  <si>
    <t>Endah Murwandari, S2 (BP.1720422010)</t>
  </si>
  <si>
    <t>Dyah Suryani lrsyad, S1 (BP.1510424006)</t>
  </si>
  <si>
    <t>31/07/2019</t>
  </si>
  <si>
    <t>Nindya Permata Petsa, S1 (BP.1410422021)</t>
  </si>
  <si>
    <t>23/01/2019</t>
  </si>
  <si>
    <t>Desra Irawan, S2 (BP.1520422016)</t>
  </si>
  <si>
    <t>Sarmiyanti, S1 (BP.1510422021)</t>
  </si>
  <si>
    <t>Riska Nur Safitri, S1 (BP.1510424014)</t>
  </si>
  <si>
    <t>15/10/2020</t>
  </si>
  <si>
    <t>Nadila Enza Suhendri, S1 (BP.1610421015)</t>
  </si>
  <si>
    <t>Ahsanul Husna, S1 (BP.1610423004)</t>
  </si>
  <si>
    <t>18/12/2020</t>
  </si>
  <si>
    <t>Nisaun Raniyah, S1 (BP.1610422020)</t>
  </si>
  <si>
    <t>13/01/2021</t>
  </si>
  <si>
    <t>Sri Rahma Putri, S1 (BP.1610422043)</t>
  </si>
  <si>
    <t>16/02/2021</t>
  </si>
  <si>
    <t>Rachmad Hidayat, S2 (BP.1920422003)</t>
  </si>
  <si>
    <t>21/06/2021</t>
  </si>
  <si>
    <t>Fadilaturrahmah, S1 (BP.1710422015)</t>
  </si>
  <si>
    <t>01/07/2021</t>
  </si>
  <si>
    <t>Hanif Aulia Delnur, S2 (BP.1910421004)</t>
  </si>
  <si>
    <t>Pearenca Nasyrah, S2 (BP.1920422010)</t>
  </si>
  <si>
    <t>02/12/2021</t>
  </si>
  <si>
    <t>1. Semester Ganjil 2012/2013 (Agustus 2012 s/d Januari 2013)</t>
  </si>
  <si>
    <t>2. Semester Genap 2012/2013 (Februari 2013 s/d Juli 2013)</t>
  </si>
  <si>
    <t>SK Dekan FMIPA Unand No: 629/XIII/D/FMIPA/2012</t>
  </si>
  <si>
    <t>8. Semester Genap 2015/2016 (Februari 2016 s/d Juli 2016)</t>
  </si>
  <si>
    <t>11. Semester Genap 2018/2019 (Februari 2019 s/d Juli 2019)</t>
  </si>
  <si>
    <t>12. Semester Ganjil 2019/2020 (Agustus 2019 s/d Januari 2020)</t>
  </si>
  <si>
    <t>13. Semester Genap 2019/2020 (Februari 2020 s/d Juli 2020)</t>
  </si>
  <si>
    <t>Penasehat Akademik T.A. 2012/2013
BP: 1110422019 - 1110422036</t>
  </si>
  <si>
    <t>03/09/2012</t>
  </si>
  <si>
    <t>Penasehat Akademik T.A. 2013/2014
BP: 1110422019 - 1110422036</t>
  </si>
  <si>
    <t>Penasehat Akademik T.A. 2014/2015
BP: 1110422019 - 1110422036</t>
  </si>
  <si>
    <t>Penasehat Akademik T.A. 2015/2016
BP: 1110422019 - 1110422036</t>
  </si>
  <si>
    <t>Penasehat Akademik T.A. 2017/2018
BP: 1610422056 - 1610423004</t>
  </si>
  <si>
    <t>Penasehat Akademik T.A. 2018/2019
BP: 1610422056 - 1610423004</t>
  </si>
  <si>
    <t>Penasehat Akademik T.A. 2019/2020
BP: 1610422056 - 1610422061
BP: 1610423001 - 1610423003</t>
  </si>
  <si>
    <t>Penasehat Akademik T.A. 2019/2020
BP: 1610422054, 1610422056, 1610422058, 1610422059, 1610422060, 1610422061, 1610423002, 1610423003</t>
  </si>
  <si>
    <t>Penasehat Akademik T.A. 2020/2021
BP: 1610423002, 1610423003, 1610422054, 1610422056, 1610422058, 1610422059, 1610422060, 1610422061</t>
  </si>
  <si>
    <t>26/02/2021</t>
  </si>
  <si>
    <t>SK Dekan FMIPA Unand No:62/UN16.03.D/XIII/KPT/2021</t>
  </si>
  <si>
    <t>Penasehat Akademik T.A. 2020/2021
BP: 1610422056, 1610422058, 1610422059, 1610422060, 1610422061</t>
  </si>
  <si>
    <r>
      <t>Raudhatul Jannah*, Mansyurdin,</t>
    </r>
    <r>
      <rPr>
        <b/>
        <sz val="10"/>
        <rFont val="Bookman Old Style"/>
        <family val="1"/>
      </rPr>
      <t xml:space="preserve"> Zozy Aneloi Noli</t>
    </r>
  </si>
  <si>
    <t>https://www.scopus.com/sourceid/19600162021</t>
  </si>
  <si>
    <t>https://www.scopus.com/sourceid/3900148614</t>
  </si>
  <si>
    <t>Penanaman Tumbuhan Pekarangan dan Tanaman Buah di Nagari Kepala Hilalang Barat, Kayu Tanam, Kab. Padang Pariaman</t>
  </si>
  <si>
    <t>Teknik Perbanyakan Tanaman Secara Vegetatif dan Kultur Jaringan Menuju Sekolah Adiwiyata di MAN 3 Padang Panjang</t>
  </si>
  <si>
    <t>Pengayaan Keanekaragaman Hayati Tumbuhan Asli Daerah di Pulau Angso Duo Kota Pariaman</t>
  </si>
  <si>
    <t>Propagasi Tanaman Andalas (Morus macroura MIQ.) Dalam Upaya Konservasi Tanaman Maskot Flora Sumatera Barat</t>
  </si>
  <si>
    <t>Praktikum Biologi Untuk Peningkatan Pemahaman Siswa Dengan Memanfaatkan Laboratorium</t>
  </si>
  <si>
    <t>Peningkatan Pemahaman Ilmu Biologi Pada Siswa SMAN 9 Padang: Pengenalan Keanekaragaman Biota Akuatik</t>
  </si>
  <si>
    <t>Pemasangan Ovitrap Di Daerah Endemik DBD</t>
  </si>
  <si>
    <t>Pemberian Nama Ilmiah Tumbuhan Asli Bernilai Konservasi Di Kawasan Ekowisata Sungai Buluah Padang Pariaman Guna Peningkatan Nilai Edukasi Dan Wisata</t>
  </si>
  <si>
    <t>Sosialisasi Budidaya Galo-galo serta Peluang Kerjasama PerguruanTinggi dan Pemda dalam Bidang Ekowisata</t>
  </si>
  <si>
    <t>Pengenalan Budidaya Tamanan Anggrek Dalam Rangka Pemberdayaan Masyarakat Lingkungan Kelurahan Limau Manis Selatan, Kecamatan Pauh, Kota Padang</t>
  </si>
  <si>
    <t>Pelatihan Pembuatan Pupuk Organik Cair Bagi Kelompok Tani Tanaman Hias di Kelurahan Lubuk Minturun</t>
  </si>
  <si>
    <t>Workshop : Menjadi Guru Inspiratif Melahirkan Bintang</t>
  </si>
  <si>
    <t>Budidaya Anggrek Sebagai Salah Satu Usaha Untuk Peningkatan Ekonomi Keluarga di koto Kaciak Mata Air Padang</t>
  </si>
  <si>
    <t>FGD, Membangun Sinergi Universitas Andalas, Komunitas Peternak Unggas, Ikan Dan Penggiat Maggot Untuk Penyediaan Pakan Mandiri Dalam Rangka Mewujudkan Ketahanan Pangan Nasional</t>
  </si>
  <si>
    <t>Pengenalan Keragaman dan Potensi Tanaman Anggrek eksotik Mentawai (Orchidaceae) pada siswa SMA Negeri 1 Siberut Selatan Mentawai</t>
  </si>
  <si>
    <t>Sosialisasi Keragaman dan Potensi Tanaman Anggrek eksotik Mentawai (Orchidaceae) pada masyarakat desa Maileppet Siberut Selatan Mentawai</t>
  </si>
  <si>
    <t>Pemberdayaan Masyarakat Desa Di Kecamatan Siberut Selatan Melalui Pelatihan Pengembangan Produk Pangan Komersil Berbasis Olahan Sagu</t>
  </si>
  <si>
    <t>Peningkatan Nilai Edukasi Dan Ekowisata Di Kawasan Ekowisata Talao Park, Nagari Ulakan, Kabupaten Padang Pariaman Melalui Pemberian Nama Ilmiah Tumbuhan Asli Bernilai Konservasi</t>
  </si>
  <si>
    <t>Pelatihan Penataan Halaman Asri, Tertib, Indah dan Nyaman (HATINYA PKK) Bagi Kelompok PKK Di Desa Talago Gunung, Kecamatan Barangin Sawah Lunto</t>
  </si>
  <si>
    <t>Budidaya Tanaman Anggrek Pada 11 Kelompok Tani Dari Kota Bukittinggi Di Orchid House Padang</t>
  </si>
  <si>
    <t>https://drive.google.com/file/d/1AXQpbW5FVhm54tIElbE57KQzXoHQk04n/view?usp=sharing</t>
  </si>
  <si>
    <t>https://drive.google.com/file/d/1gaA6NcPT8wtyfuhY_BODbxvxJLv8Hshn/view?usp=sharing</t>
  </si>
  <si>
    <t>https://drive.google.com/file/d/1hyQQzmeV7-VXAknJ-SC_VOIE-8j_uNIw/view?usp=sharing</t>
  </si>
  <si>
    <t>https://drive.google.com/file/d/14ofUfu46CXijX2oSL58mtWW1iCXGnx7U/view?usp=sharing</t>
  </si>
  <si>
    <t>https://drive.google.com/file/d/1zxrj7gGSrtMBDRVlhMIOmG6u2FbWoQx6/view?usp=sharing</t>
  </si>
  <si>
    <t>https://drive.google.com/file/d/1xni8Bthrr0F32p8ZRjuO5XKD2_ftsZeS/view?usp=sharing</t>
  </si>
  <si>
    <t>https://drive.google.com/file/d/1YMBOeIor5X2GfUVT02TwdT_GGBhgqV0J/view?usp=sharing</t>
  </si>
  <si>
    <t>https://drive.google.com/file/d/1NsRvnYK_b4OQSLClp0Vmi_6Nd2XU_fnb/view?usp=sharing</t>
  </si>
  <si>
    <t>https://drive.google.com/file/d/1xn3u5fW1BQUPVdtxxXHoPHAsyQt9LTVT/view?usp=sharing</t>
  </si>
  <si>
    <t>https://drive.google.com/file/d/1kj36otK9Db4hH7tMD-wuscZw90rw1RW0/view?usp=sharing</t>
  </si>
  <si>
    <t>https://drive.google.com/file/d/1ofnr1DrPLV4Ci7foBFNcBmZjiSK_mHei/view?usp=sharing</t>
  </si>
  <si>
    <t>https://drive.google.com/file/d/1UkHt7jkHpZC0FCjtjCLFWf0LEMK0IQB-/view?usp=sharing</t>
  </si>
  <si>
    <t>https://drive.google.com/file/d/1WKEEJeJbPj3VGFQJM_LciSj9t_Wnjt-t/view?usp=sharing</t>
  </si>
  <si>
    <t>https://drive.google.com/file/d/1nnp_HSFFlXcTzKY_2xDAuVidelh-hQzY/view?usp=sharing</t>
  </si>
  <si>
    <t>https://drive.google.com/file/d/18NM1N5Fm_IrMr-YYW0P8WmgwHbpfgc-L/view?usp=sharing</t>
  </si>
  <si>
    <t>https://drive.google.com/file/d/15vMd0bo4p0UDfho9UVLRKWCOUGm_9j4B/view?usp=sharing</t>
  </si>
  <si>
    <t>https://drive.google.com/file/d/17dFmkcdTK0KIf5F28HxP08F2G0dWyetJ/view?usp=sharing</t>
  </si>
  <si>
    <t>https://drive.google.com/file/d/11HNzIr-tZss0rvE-8Qzv3tTuiCPn-a4G/view?usp=sharing</t>
  </si>
  <si>
    <t>https://drive.google.com/file/d/1S8cUHyGcCoAwqaxWmDmbX3Rx3CR-6t2j/view?usp=sharing</t>
  </si>
  <si>
    <t>https://drive.google.com/file/d/1DeR7Q3e94AnnbCWcsYw1WtFr5ur5DTYU/view?usp=sharing</t>
  </si>
  <si>
    <t>https://drive.google.com/file/d/1lIO_Nmh7H0FiF1WdHhy5qHSASATGcGNd/view?usp=sharing</t>
  </si>
  <si>
    <t>https://drive.google.com/file/d/1NuKZfb8Icoo3Wb2miO7aS9VVfajv_E-S/view?usp=sharing</t>
  </si>
  <si>
    <t>https://drive.google.com/file/d/1LGZdXqo2tGs7fCwfmtJo4lzq7OCRZQsQ/view?usp=sharing</t>
  </si>
  <si>
    <t>https://drive.google.com/file/d/1GSthqoXaKFAdCBgoBAN8fwEKqoSBEWBf/view?usp=sharing</t>
  </si>
  <si>
    <t>https://drive.google.com/file/d/18oCAPPuvr5F7mMLM3n6cQIXBVNjNoe4G/view?usp=sharing</t>
  </si>
  <si>
    <t>https://drive.google.com/file/d/1lxYjFp26qcox1GiJx-RANaFyWILAh1zW/view?usp=sharing</t>
  </si>
  <si>
    <t>https://drive.google.com/file/d/18zki_du7U8nR-rvQ-Mrbg3EPVOwWVqOf/view?usp=sharing</t>
  </si>
  <si>
    <t>https://drive.google.com/file/d/1pW6Dz7Wxw0tzhjbHz1WPwoiqVqFpDm_W/view?usp=sharing</t>
  </si>
  <si>
    <t>https://drive.google.com/file/d/1B3a0no-kDCs0rL-zftHk9yFqW-0-j6IR/view?usp=sharing</t>
  </si>
  <si>
    <t>https://drive.google.com/file/d/1dMFnuX2Ve3kqqzAoyymoMUKdmJ4OUhLQ/view?usp=sharing</t>
  </si>
  <si>
    <t>https://drive.google.com/file/d/1AQ2dy00LR5cTYr9oThiWhmXrQFsE7Yzt/view?usp=sharing</t>
  </si>
  <si>
    <t>https://drive.google.com/file/d/1uzC8YQwv47oQTDdVQ3D4pWVJaK0OVX36/view?usp=sharing</t>
  </si>
  <si>
    <t>https://drive.google.com/file/d/1PZsmXiVveiZwqduDKMT4mvnxeyeeG_rr/view?usp=sharing</t>
  </si>
  <si>
    <t>https://drive.google.com/file/d/1AJD2D0xIS3_Q78wlkVizyrmIAkVHVev5/view?usp=sharing</t>
  </si>
  <si>
    <t>https://drive.google.com/file/d/1NocVLQXztcLJLC0a7SRfPCulmq4sPdtM/view?usp=sharing</t>
  </si>
  <si>
    <t>https://drive.google.com/file/d/1teod0SpmVD3Q7cdDivmu953Vd85HxtpC/view?usp=sharing</t>
  </si>
  <si>
    <t>https://drive.google.com/file/d/10bQ2W94sLUTJXOfgQcHwE2MXujZnsgn8/view?usp=sharing</t>
  </si>
  <si>
    <t>https://drive.google.com/file/d/1CehMpKau2PHWA9zXr7CeyRtFWQDAweI-/view?usp=sharing</t>
  </si>
  <si>
    <t>https://drive.google.com/file/d/1uZVTZSH8KHLklyueMGWY2wqsJzyENAFR/view?usp=sharing</t>
  </si>
  <si>
    <t>https://drive.google.com/file/d/17wrdVEyS9I0fpDfaBeY55iL6fPG6jH8D/view?usp=sharing</t>
  </si>
  <si>
    <t>https://drive.google.com/file/d/1pEKR7bLze-xfXLKlI-KoRMMX1jAMrsoN/view?usp=sharing</t>
  </si>
  <si>
    <t>https://drive.google.com/file/d/1nu3lYQFRCI0LgTu7HAtGOPJmcMXVD3Sw/view?usp=sharing</t>
  </si>
  <si>
    <t>https://drive.google.com/file/d/10-lBAIuc8S2-XxrGw8JGvulBAVFOgiqV/view?usp=sharing</t>
  </si>
  <si>
    <t>https://drive.google.com/file/d/1OkmNkIgr4Gk7NgnxK7G3LUaXxJchm_g9/view?usp=sharing</t>
  </si>
  <si>
    <t>https://drive.google.com/file/d/1iB-DJQrskRY8SFMf_6ffC8EdCq_U21zG/view?usp=sharing</t>
  </si>
  <si>
    <t>https://drive.google.com/file/d/1twKHN9aRi5YCPW1MTQoOYFKuWyRccHJ_/view?usp=sharing</t>
  </si>
  <si>
    <t>https://drive.google.com/file/d/1wXweoxFWVt3L10BGCkI25m_7al_95ize/view?usp=sharing</t>
  </si>
  <si>
    <t>https://drive.google.com/file/d/1NfWtZ2vtv9W9uB8kiqu8DTKGp1qgTCoO/view?usp=sharing</t>
  </si>
  <si>
    <t>https://drive.google.com/file/d/1ayuUkaLqwXSCkDhMSgmasAJE-Lm7bl69/view?usp=sharing</t>
  </si>
  <si>
    <t>https://drive.google.com/file/d/1gfsutflO_We9A95vfvmR2dukuXAzq01i/view?usp=sharing</t>
  </si>
  <si>
    <t>https://drive.google.com/file/d/1Uxn-BiXMhfgdUDYqwIG7UAPtj-5nWPJ5/view?usp=sharing</t>
  </si>
  <si>
    <t>https://drive.google.com/file/d/1GztZvCr9qsq-8jMwGAfa-w9Q0wIaU6k1/view?usp=sharing</t>
  </si>
  <si>
    <t>https://drive.google.com/file/d/16cU_7jXBxbRt5ZP_q2B1vhJSlBQe3Eed/view?usp=sharing</t>
  </si>
  <si>
    <t>https://drive.google.com/file/d/15XIATmxhWklAtjVrPCQxyQJjCD2ZtvMv/view?usp=sharing</t>
  </si>
  <si>
    <t>https://drive.google.com/file/d/1vLheVg2GqZGxpmlJ7KkkpRSkqPlS-wbA/view?usp=sharing</t>
  </si>
  <si>
    <t>https://drive.google.com/file/d/1vb-XEeTVdTYOpRxISTwzv4uSY18qxgqO/view?usp=sharing</t>
  </si>
  <si>
    <t>https://drive.google.com/file/d/19mCCVXShsouAC8h8miDSoVTMFymnv6Qg/view?usp=sharing</t>
  </si>
  <si>
    <t>https://drive.google.com/file/d/1HArtup8gP1OxxHbbi8fbVLbabbRzYWO0/view?usp=sharing</t>
  </si>
  <si>
    <t>https://drive.google.com/file/d/1IKuH1Kv83kPHVFTR1Ppwd9H8WfZpmPrk/view?usp=sharing</t>
  </si>
  <si>
    <t>https://drive.google.com/file/d/1wDXfxa7DfwJyARx5GxMx87RZyEbmNTUv/view?usp=sharing</t>
  </si>
  <si>
    <t>https://drive.google.com/file/d/1LkYUU5Y23YBY4SN4NzAY81wkr7jEIclT/view?usp=sharing</t>
  </si>
  <si>
    <t>https://drive.google.com/file/d/1t4nauwIUaR83TPr3fbrW90gmFQ3Qfk05/view?usp=sharing</t>
  </si>
  <si>
    <t>https://drive.google.com/file/d/1uwo6Mx7DR2YKMGQzl5xRrF3FT41iZZP7/view?usp=sharing</t>
  </si>
  <si>
    <t>https://drive.google.com/file/d/1y006hsXpOnZIw8yiTspIMq2OWj5Pc4hO/view?usp=sharing</t>
  </si>
  <si>
    <t>https://drive.google.com/file/d/1Lzmv-WHl7nV09RMKJnL9bMmwYK-QTDrP/view?usp=sharing</t>
  </si>
  <si>
    <t>https://drive.google.com/file/d/1FIYhEtjKY9gfuGn5wZewg0i7NyWifRpd/view?usp=sharing</t>
  </si>
  <si>
    <t>https://drive.google.com/file/d/1JD8X6dwecbCS3acyHWL8acTmGSDB3oBp/view?usp=sharing</t>
  </si>
  <si>
    <t>https://drive.google.com/file/d/1l9SXd2sGq3RO1DD2JJwhjwDMLh2EPSXc/view?usp=sharing</t>
  </si>
  <si>
    <t>https://drive.google.com/file/d/1iIks67_e2Kjt2XvKlx3c5aj6DK5x704D/view?usp=sharing</t>
  </si>
  <si>
    <t>https://drive.google.com/file/d/15e8pghysD0g8otmHMjzpQpq0wtyTpZ-6/view?usp=sharing</t>
  </si>
  <si>
    <t>https://drive.google.com/file/d/1J2jQFRocq3BC7Yx1kg7HSp1XEWh139rF/view?usp=sharing</t>
  </si>
  <si>
    <t>https://drive.google.com/file/d/13xv4Qfo44WVvxdaBN94M4ly_1FjV2YWL/view?usp=sharing</t>
  </si>
  <si>
    <t>https://drive.google.com/file/d/1Mke0y6GoJxW2ey5xNtJ47h_sH8l4pFvI/view?usp=sharing</t>
  </si>
  <si>
    <t>https://drive.google.com/file/d/1OtiW3AlnMcfLaWTKRga2FTT8mvR5qwGE/view?usp=sharing</t>
  </si>
  <si>
    <t>https://drive.google.com/file/d/1ta8IGBZzI7Zxjsj53uJr190HFASXEsXh/view?usp=sharing</t>
  </si>
  <si>
    <t>https://drive.google.com/file/d/13xAf8DYR_a7ds5bzybQokMOnTR_WWJCE/view?usp=sharing</t>
  </si>
  <si>
    <t>https://drive.google.com/file/d/1MXxelGRc30iVIFGQOJxngkstoW5wWOv-/view?usp=sharing</t>
  </si>
  <si>
    <t>https://drive.google.com/file/d/1PUY9E1Yfvrup3bebZlT-v4W1UkPbyvH2/view?usp=sharing</t>
  </si>
  <si>
    <t>https://drive.google.com/file/d/1XJuZvtDoDoWcT9zRt9fnN2jN21A9K1XV/view?usp=sharing</t>
  </si>
  <si>
    <t>https://drive.google.com/file/d/1atTuidnMa1eD2CKGmv2LduC26hiUbEJR/view?usp=sharing</t>
  </si>
  <si>
    <t>https://drive.google.com/file/d/1NYrbZ8Xa0dTUOAyjmaNUVzh9denrhLyZ/view?usp=sharing</t>
  </si>
  <si>
    <t>https://drive.google.com/file/d/1KTbb9Hd3QTpLxydJZWVxYDb3LtdRe-YN/view?usp=sharing</t>
  </si>
  <si>
    <t>https://drive.google.com/file/d/1gtNgE6Yk-lNgWWkxJyrlG3DQeIOVQhm5/view?usp=sharing</t>
  </si>
  <si>
    <t>https://drive.google.com/file/d/1hU8qQKSrXUYIYKkklyIKz5KIrhQStfFz/view?usp=sharing</t>
  </si>
  <si>
    <t>https://drive.google.com/file/d/1e4cwUn1nnjLc-B14S5rtsQli-XKRqRA9/view?usp=sharing</t>
  </si>
  <si>
    <t>https://drive.google.com/file/d/1tp1mGkDBu8Jck2Lh_BzHOINJFnT_uo0Z/view?usp=sharing</t>
  </si>
  <si>
    <t>https://drive.google.com/file/d/1LfzqfRpu4ylHyw_PFU3M0Y6Zrj5fyqZv/view?usp=sharing</t>
  </si>
  <si>
    <t>https://drive.google.com/file/d/1t4CDeMK0D0zUPavq8FfgSAvO1qwJSPxU/view?usp=sharing</t>
  </si>
  <si>
    <t>https://drive.google.com/file/d/1gE00JOh6hfeltlKmoT36IIuODTEVwMaa/view?usp=sharing</t>
  </si>
  <si>
    <t>https://drive.google.com/file/d/1tlguR3cae4hE2UxTWXJoOtnC2skuFenA/view?usp=sharing</t>
  </si>
  <si>
    <t>https://drive.google.com/file/d/1hwx3gSYlAY0uJrjMGeYNhrJiYIjzVC7v/view?usp=sharing</t>
  </si>
  <si>
    <t>https://drive.google.com/file/d/14hLfOI2q23gLjekIB_dAJSBSWAKRCpiV/view?usp=sharing</t>
  </si>
  <si>
    <t>https://drive.google.com/file/d/1FKwB8IdsfANBKpZcFsH-b2Zqv13FBGEf/view?usp=sharing</t>
  </si>
  <si>
    <t>https://drive.google.com/file/d/14LBlLZiCwSlB5L0OLtbdykRjFS1wcT1L/view?usp=sharing</t>
  </si>
  <si>
    <t>https://drive.google.com/file/d/1ZOEPLojsnG3tWO6F6epZS9WyJOFsq6kw/view?usp=sharing</t>
  </si>
  <si>
    <t>https://drive.google.com/file/d/1EJc7BY0ItTYilek7qHOaLRsBJ9PZiYZs/view?usp=sharing</t>
  </si>
  <si>
    <t>https://drive.google.com/file/d/1fTqKYWOwHyZDVeHE8m4CuHjZIJWiCgcv/view?usp=sharing</t>
  </si>
  <si>
    <t>https://drive.google.com/file/d/1smnRnv6VqCRvffW5xVL8pn_Gi3xsjera/view?usp=sharing</t>
  </si>
  <si>
    <t>https://drive.google.com/file/d/1y3Ih6rqXQ3Y3vDmp2Km0LPBtsHo7DAoC/view?usp=sharing</t>
  </si>
  <si>
    <t>https://drive.google.com/file/d/1FY7j_3CfQ9TyZyPJGEZuZFuRPqYpZszs/view?usp=sharing</t>
  </si>
  <si>
    <t>https://drive.google.com/file/d/1pdA2VLykQfSSAX3XZ3uAKfEttia27-Py/view?usp=sharing</t>
  </si>
  <si>
    <t>https://drive.google.com/file/d/1D8B6kQMvfZr9Jb8ghStNVizUXpLDgaZ0/view?usp=sharing</t>
  </si>
  <si>
    <t>https://drive.google.com/file/d/1_NC78gJZ5NFPL_l1U7BSrGnwfYVPDkX2/view?usp=sharing</t>
  </si>
  <si>
    <t>https://drive.google.com/file/d/1IqyC2h7C6JqkqkUrwBrvOV3Gxb_vQQkI/view?usp=sharing</t>
  </si>
  <si>
    <t>https://drive.google.com/file/d/1bbnv_bTyIK4piUCbfNFdxJfoYu7bm003/view?usp=sharing</t>
  </si>
  <si>
    <t>Pembimbing 2</t>
  </si>
  <si>
    <t>Pembimbing 3</t>
  </si>
  <si>
    <t>https://drive.google.com/file/d/1-nNLAz3PvrrFysOUfUc14L04JpfSqzcf/view?usp=sharing</t>
  </si>
  <si>
    <t>https://drive.google.com/file/d/1Lz0fjvpOoO0-PzFP-8H1ZXLmZZqvQHnI/view?usp=sharing</t>
  </si>
  <si>
    <t>https://drive.google.com/file/d/1AOVt81j1-2sSvQtKlxRSJL5fm6aJX55q/view?usp=sharing</t>
  </si>
  <si>
    <t>https://drive.google.com/file/d/18EopyOIDUV4-KRjf32mDeO8OPs8eM4bx/view?usp=sharing</t>
  </si>
  <si>
    <t>https://drive.google.com/file/d/1lKrHAmF6pybjYODmGe4nQkBvHlOYlyaU/view?usp=sharing</t>
  </si>
  <si>
    <t>https://drive.google.com/file/d/1VGXQZM5PQEZyTqJjVvR9NXCZar3eX3PV/view?usp=sharing</t>
  </si>
  <si>
    <t>https://drive.google.com/file/d/1Oh7agmrUCuUTLjhpq2KMrpjc4dJHLOfd/view?usp=sharing</t>
  </si>
  <si>
    <t>https://drive.google.com/file/d/1JyUohGtATExXvYcLr5Qw4GAlbr3J8gGV/view?usp=sharing</t>
  </si>
  <si>
    <t>https://drive.google.com/file/d/1-9diGYuH67xpIkS95JRI4kZptWNg50LW/view?usp=sharing</t>
  </si>
  <si>
    <t>https://drive.google.com/file/d/1wUd76pHMlxW8OlPjNrEK4Jh3bI6502ao/view?usp=sharing</t>
  </si>
  <si>
    <t>https://drive.google.com/file/d/1kseRwd_i7aDyMRikcrN5Tf8Bgh2AvrEN/view?usp=sharing</t>
  </si>
  <si>
    <t>https://drive.google.com/file/d/1-7kaxaaQk_8dAXiNrZIbo-AQ0cgzquUT/view?usp=sharing</t>
  </si>
  <si>
    <t>https://drive.google.com/file/d/1SYaFBIiSIp8e7fWIHdd2346HJothmvjY/view?usp=sharing</t>
  </si>
  <si>
    <t>https://drive.google.com/file/d/1a4xrtX94wju74GvxDCk-6GXVcQXkVJGU/view?usp=sharing</t>
  </si>
  <si>
    <t>https://drive.google.com/file/d/1emPm6JizcB2EYoQjFGeB0DYh7WTH4q7A/view?usp=sharing</t>
  </si>
  <si>
    <t>https://drive.google.com/file/d/1XdovkYP4NuAeHg7sV8UqgF315dg5zGVr/view?usp=sharing</t>
  </si>
  <si>
    <t>https://drive.google.com/file/d/1PKd6R4yYl2yEKHUIwsM9WrWjuJzXZGOx/view?usp=sharing</t>
  </si>
  <si>
    <t>https://drive.google.com/file/d/1brUAxv7mijPAPzWbjfWMDG4J99t3KA9E/view?usp=sharing</t>
  </si>
  <si>
    <t>https://drive.google.com/file/d/18qsLl0v77XxwQRqx3hLd4kmwgSg3QYO0/view?usp=sharing</t>
  </si>
  <si>
    <t>https://drive.google.com/file/d/1Fv9zVIX1hKyPQ3mcL15i0AC5poXH8krj/view?usp=sharing</t>
  </si>
  <si>
    <t>https://drive.google.com/file/d/1FziWIl3OeCsPlZs7ramKiS69wRfh6T2u/view?usp=sharing</t>
  </si>
  <si>
    <t>https://drive.google.com/file/d/1_KYtNpA9UvqJspIq-cdTP9uO6bFBUo89/view?usp=sharing</t>
  </si>
  <si>
    <t>https://drive.google.com/file/d/1s19KgathiIcaXlzj6PHy4SgMmFbEuhMD/view?usp=sharing</t>
  </si>
  <si>
    <t>https://drive.google.com/file/d/1SYWvLo2GUSdVAEFhtAlSvtacdabX_SsK/view?usp=sharing</t>
  </si>
  <si>
    <t>https://drive.google.com/file/d/128HAUAkBGkXRRxlBZjeKUijql_5qlnwD/view?usp=sharing</t>
  </si>
  <si>
    <t>https://drive.google.com/file/d/1SIxqm6d5UiURfOxDgG3-J7TPQDdIvFTV/view?usp=sharing</t>
  </si>
  <si>
    <t>https://drive.google.com/file/d/1HkHtgWbF2ob0-c-XqhbCwXaxEW8ddNWs/view?usp=sharing</t>
  </si>
  <si>
    <t>https://drive.google.com/file/d/1N5teGOf7UdGz7NIxO1rNtqth7BpSNlQV/view?usp=sharing</t>
  </si>
  <si>
    <t>https://drive.google.com/file/d/1nXaC2_xZBWZd83Q1lUt9Bp6qmZDgFlBQ/view?usp=sharing</t>
  </si>
  <si>
    <t>https://drive.google.com/file/d/1o8WPhj9rBfN2M-ouKWbCbHMTEWN_jDwS/view?usp=sharing</t>
  </si>
  <si>
    <t>https://drive.google.com/file/d/1EVEfYxoAWCTJ_OW-3CYOSu_QJM9h7Ti8/view?usp=sharing</t>
  </si>
  <si>
    <t>https://drive.google.com/file/d/1o6fhnfbIxGljPqSPY95q5IGyOdIl4l_N/view?usp=sharing</t>
  </si>
  <si>
    <t>https://drive.google.com/file/d/12qpH7rBlA0tExxIfUyOBKem-b1eIosQK/view?usp=sharing</t>
  </si>
  <si>
    <t>https://drive.google.com/file/d/1VMkfOo19YqjiNpamwSu70K9QDpJKwi7q/view?usp=sharing</t>
  </si>
  <si>
    <t>https://drive.google.com/file/d/1ysTYYdx5v7OB_vZxa30DiLhYwPW-KVgA/view?usp=sharing</t>
  </si>
  <si>
    <t>https://drive.google.com/file/d/1WHtYGxlKwWPJfr2wNyXBt0Kfq6Vv8akn/view?usp=sharing</t>
  </si>
  <si>
    <t>https://drive.google.com/file/d/1eQNRRq0aEL-p6VX01pl63boajMy5gkEP/view?usp=sharing</t>
  </si>
  <si>
    <t>https://drive.google.com/file/d/1hPjPzU19jL6uOoH3Kv39M3uMhvDSrXgL/view?usp=sharing</t>
  </si>
  <si>
    <t>https://drive.google.com/file/d/16GKYLO6p1mwn8dQTQHNBsg-ym7jV93jw/view?usp=sharing</t>
  </si>
  <si>
    <t>https://drive.google.com/file/d/1aUGalBl9SvHbi8Qy1HCWkdHq2Rp9Lb8V/view?usp=sharing</t>
  </si>
  <si>
    <t>https://drive.google.com/file/d/1MJab3lwQTQ__6OEiNdJkBmbSGyJ1CrY8/view?usp=sharing</t>
  </si>
  <si>
    <t>https://drive.google.com/file/d/1V8Eu4bvsjwrDHZQdujvn6ncig6zWighQ/view?usp=sharing</t>
  </si>
  <si>
    <t>https://drive.google.com/file/d/1whEWI4-Kmlw3Booe1vlQfeeZjq1f1VbY/view?usp=sharing</t>
  </si>
  <si>
    <t>https://drive.google.com/file/d/1m7tY5XNTSvKmMkZkmrDHNRrQqJY1WtCI/view?usp=sharing</t>
  </si>
  <si>
    <t>https://drive.google.com/file/d/10IGQJgDFv8U1H3IMU2uGb4-GAfsGaRoz/view?usp=sharing</t>
  </si>
  <si>
    <t>https://drive.google.com/file/d/1pWP-EebyBhRnXRIqcAjc01EN1JY584G3/view?usp=sharing</t>
  </si>
  <si>
    <t>Zulfa Zakiah, S3 (BP.1031201005)</t>
  </si>
  <si>
    <t>https://drive.google.com/file/d/1M5vjqiYr5wfOvlcayrxMalfg5lH7-8Wy/view?usp=sharing</t>
  </si>
  <si>
    <t>https://drive.google.com/file/d/1jRHGBvhpbKx8k4U8JvX50FyBtnZQsy-G/view?usp=sharing</t>
  </si>
  <si>
    <t>https://drive.google.com/file/d/1vUXO_eMWPFNkdlDv7Z0drhambIevqDDB/view?usp=sharing</t>
  </si>
  <si>
    <r>
      <t xml:space="preserve">Bukti pernah mendapatkan hibah penelitian kompetitif/penugasan tingkat daerah/nasional/kementerian/internasional/korporasi, atau kompetitif internal Perguruan Tinggi (sebagai ketua); </t>
    </r>
    <r>
      <rPr>
        <b/>
        <sz val="11"/>
        <rFont val="Bookman Old Style"/>
        <family val="1"/>
      </rPr>
      <t>atau</t>
    </r>
  </si>
  <si>
    <r>
      <t xml:space="preserve">Bukti pernah membimbing/membantu membimbing program doktor; </t>
    </r>
    <r>
      <rPr>
        <b/>
        <sz val="11"/>
        <rFont val="Bookman Old Style"/>
        <family val="1"/>
      </rPr>
      <t>atau</t>
    </r>
  </si>
  <si>
    <r>
      <t xml:space="preserve">Bukti pernah menguji sekurang-kurangnya 3 (tiga) mahasiswa program doktor (baik di perguruan tinggi sendiri maupun perguruan tinggi lain); </t>
    </r>
    <r>
      <rPr>
        <b/>
        <sz val="11"/>
        <rFont val="Bookman Old Style"/>
        <family val="1"/>
      </rPr>
      <t xml:space="preserve">atau  </t>
    </r>
  </si>
  <si>
    <t>https://drive.google.com/file/d/1NHkCjd8G0piWD4md7ALdVsUkqUfKdHvS/view?usp=sharing</t>
  </si>
  <si>
    <t>https://drive.google.com/file/d/1muhmovXryfK5d9K4pAhVgLUhNTAmkVbb/view?usp=sharing</t>
  </si>
  <si>
    <t>https://drive.google.com/file/d/1BuY04TJJIFZ8pEMGN4zM4BGMEkkqZNx3/view?usp=sharing</t>
  </si>
  <si>
    <t>https://drive.google.com/file/d/1g84xkoWgAqBHZBK4uJ1cg3JlUeS7W3w7/view?usp=sharing</t>
  </si>
  <si>
    <t>https://drive.google.com/file/d/13auaDbia0uqTII46NT-dTNnHcd5fxHsT/view?usp=sharing</t>
  </si>
  <si>
    <t>https://drive.google.com/file/d/1JOBTUef9nRmGVLA4dNJaM_mwhXaCKmmb/view?usp=sharing</t>
  </si>
  <si>
    <t>https://drive.google.com/file/d/10T0p_1fh02QwUBdKXJmMEHt4Bg4S6gi0/view?usp=sharing</t>
  </si>
  <si>
    <t>https://drive.google.com/file/d/1pRFACFrgQFcMr5J8Hp3P6jrhqdhyptKv/view?usp=sharing</t>
  </si>
  <si>
    <t>https://drive.google.com/file/d/1BRBXFFb3PKT9Tm4UvPPpM700wsZ-OKM9/view?usp=sharing</t>
  </si>
  <si>
    <t>https://drive.google.com/file/d/1ZZazpwub_jD-sCKe5pG5YnCnHvZfncA9/view?usp=sharing</t>
  </si>
  <si>
    <t>https://drive.google.com/file/d/1pQNSWfpxCJI37p2wbYt5FP2ZYogq5b7A/view?usp=sharing</t>
  </si>
  <si>
    <t>https://drive.google.com/file/d/1xw7E8WRQP6yg6Si4PVE1_a87z9oDY2i3/view?usp=sharing</t>
  </si>
  <si>
    <t>https://drive.google.com/file/d/1RS2s1etlDs0sZh2r1CuDSL-fK5VO7K9h/view?usp=sharing</t>
  </si>
  <si>
    <t>https://drive.google.com/file/d/1k4uRP8lpx3S_exexaQB4ZCdcACf15j_m/view?usp=sharing</t>
  </si>
  <si>
    <t>https://drive.google.com/file/d/1j4KIftE6rI1y87pyif6tqsrSHyc8luxX/view?usp=sharing</t>
  </si>
  <si>
    <t>https://drive.google.com/file/d/1juqClmuvIbPgoTd3ppc2UGrP29S5MIi1/view?usp=sharing</t>
  </si>
  <si>
    <t>https://drive.google.com/file/d/1VpnNxEA9GWPRLTAUcJUTDiWbL9BAUwqt/view?usp=sharing</t>
  </si>
  <si>
    <t>https://drive.google.com/file/d/1ukBIBVnt208pmQe0xVLpctPc_GkKT1pA/view?usp=sharing</t>
  </si>
  <si>
    <t>https://drive.google.com/file/d/16j6hyiWeSWVJPmwlTq14-W2oZozZrx0Q/view?usp=sharing</t>
  </si>
  <si>
    <t>https://drive.google.com/file/d/1IIIGCyDE-jo3nNkKIx-xMX_hqFxwO0Qn/view?usp=sharing</t>
  </si>
  <si>
    <t>https://drive.google.com/file/d/1QIIeCWgbMgIGf7u2nDJcJzJFMiXRb8AY/view?usp=sharing</t>
  </si>
  <si>
    <t>https://drive.google.com/file/d/1QZDIS4bdMIouXyVvnhEfLTwPza61QfFe/view?usp=sharing</t>
  </si>
  <si>
    <t>https://drive.google.com/file/d/1tJcHO7gRegMh1hB11-vJnF9hu3Bf3QaR/view?usp=sharing</t>
  </si>
  <si>
    <t>https://drive.google.com/file/d/1I2cxYZ15wSMI1hL5_b07QMnp0kW2sUE1/view?usp=sharing</t>
  </si>
  <si>
    <t>https://drive.google.com/file/d/1f74Y_ooEMVMgdvWCa6gOxf4p-i4GiZQV/view?usp=sharing</t>
  </si>
  <si>
    <t>https://drive.google.com/file/d/1JxhM9ObRJomlEiRAQpC-PP4sI2CUn9xH/view?usp=sharing</t>
  </si>
  <si>
    <t>https://drive.google.com/file/d/1hXJSolWyrvzr7-ws7HNusD3SrJHx7j-_/view?usp=sharing</t>
  </si>
  <si>
    <t>https://drive.google.com/file/d/1YZ2uOzIAW-eYkqSXyUd0CsTqU79mVml_/view?usp=sharing</t>
  </si>
  <si>
    <t>https://drive.google.com/file/d/1ooYl1ljraHfMrShPOhuq4Vc8AXiSTx5Q/view?usp=sharing</t>
  </si>
  <si>
    <t>https://drive.google.com/file/d/1AgbT7dM1Tk9QqLrDHFghiOJumWyDk_hC/view?usp=sharing</t>
  </si>
  <si>
    <t>https://drive.google.com/file/d/11-vya3LPJgx3DnqCZ5al_GH1cMvFXcxg/view?usp=sharing</t>
  </si>
  <si>
    <t>https://drive.google.com/file/d/19Gwwj7dQ_z5DCBQL069LsOjXMo5x-P9o/view?usp=sharing</t>
  </si>
  <si>
    <t>https://drive.google.com/file/d/1TDPUZ4WVblCwolOQIBjFazGctmkp9DQs/view?usp=sharing</t>
  </si>
  <si>
    <t>https://drive.google.com/file/d/1InRWIMwxxPiunURN_Vil0ggEN8CyiQnK/view?usp=sharing</t>
  </si>
  <si>
    <t>Fitriasani Batubara, S1 (BP.1410421011)</t>
  </si>
  <si>
    <t>https://drive.google.com/file/d/12oeMjax5kaqfV_B1ccmNXuC_6qbvc8AP/view?usp=sharing</t>
  </si>
  <si>
    <t>https://drive.google.com/file/d/1QaqOkq3sm8JuasnfKY9eFzUqwkCih489/view?usp=sharing</t>
  </si>
  <si>
    <t>https://drive.google.com/file/d/1FiGKn6UtO9hIicWJQjfh9mSzxJR32cse/view?usp=sharing</t>
  </si>
  <si>
    <t>https://drive.google.com/file/d/1j3Pek37Wc7U66puAFGHDb0u4DooiIu1F/view?usp=sharing</t>
  </si>
  <si>
    <t>https://drive.google.com/file/d/1MAMsdSc3b5tZpkhXQIKORwUR1outPS50/view?usp=sharing</t>
  </si>
  <si>
    <t>https://drive.google.com/file/d/1S7K8Y28V0HivlBVNXbjljdq73XASYnUb/view?usp=sharing</t>
  </si>
  <si>
    <t>https://drive.google.com/file/d/14t69XngnJrGxzgpD4XjN1FeT8K5aNSc3/view?usp=sharing</t>
  </si>
  <si>
    <t>https://drive.google.com/file/d/1oPurcuEYrfFJRXj_xb_-4IXKCF0p2UXX/view?usp=sharing</t>
  </si>
  <si>
    <t>https://drive.google.com/file/d/1k2KSc0J45k3h59_m21QAtHmYKJrq51fG/view?usp=sharing</t>
  </si>
  <si>
    <t>https://drive.google.com/file/d/1ggQN4YX8CEI9dISPOD8VWS5zBfywWRjU/view?usp=sharing</t>
  </si>
  <si>
    <t>https://drive.google.com/file/d/1jnnPNuiJoq47dkceiJjnTSAvZV2pLBTw/view?usp=sharing</t>
  </si>
  <si>
    <t>https://drive.google.com/file/d/1UPIbGJ2DG6gu2gbRpy4tP8d5iSi158fB/view?usp=sharing</t>
  </si>
  <si>
    <t>https://drive.google.com/file/d/1PalB4eUEic41EaKlAZ9kHup39jGElNo_/view?usp=sharing</t>
  </si>
  <si>
    <t>https://drive.google.com/file/d/1BwdkReXXbBZ5xNuYpywmwMJpRKUQG48f/view?usp=sharing</t>
  </si>
  <si>
    <t>https://drive.google.com/file/d/1_9leMg_allvSAPximoc1RBJzbOzRgul-/view?usp=sharing</t>
  </si>
  <si>
    <t>https://drive.google.com/file/d/1IOp9JrXq-KRcFGIw3mu4e2is5RvADZOI/view?usp=sharing</t>
  </si>
  <si>
    <t>https://drive.google.com/file/d/1KvJBkluAxMOuD8oX0eO_0FeRAlebXrpG/view?usp=sharing</t>
  </si>
  <si>
    <t>https://drive.google.com/file/d/1yNKQJs-H3X9_UhxjkhC67PeknBGJHE3I/view?usp=sharing</t>
  </si>
  <si>
    <t>https://drive.google.com/file/d/1O_JcbfQ_6pUuUAyo3JnC_idCeIxlUqMp/view?usp=sharing</t>
  </si>
  <si>
    <t>https://drive.google.com/file/d/1NGmMoVOY249BSVsso6ncoHwrDYJpED7B/view?usp=sharing</t>
  </si>
  <si>
    <t>https://drive.google.com/file/d/1oqfJXnQc2_-0QnKI4GErUFemsHYKC_Ux/view?usp=sharing</t>
  </si>
  <si>
    <t>https://drive.google.com/file/d/17st_vd5T8pu0V8DokiSDEOZKiFEgrKKv/view?usp=sharing</t>
  </si>
  <si>
    <t>https://drive.google.com/file/d/1Pig23JbvizNnjLUOFcJXL2TBz_q6a951/view?usp=sharing</t>
  </si>
  <si>
    <t>https://drive.google.com/file/d/1SziGn0NDh9WEjjl6dKUYvuLra4xZSdbk/view?usp=sharing</t>
  </si>
  <si>
    <t>https://drive.google.com/file/d/1dymmuSeSY8ofv_7UGMDieyTXx4Xx780V/view?usp=sharing</t>
  </si>
  <si>
    <t>https://drive.google.com/file/d/11R5sbFyIs5cDUaTOOEKZjXNwenyQZCGG/view?usp=sharing</t>
  </si>
  <si>
    <t>https://drive.google.com/file/d/1K-OXm8Cqnpf0Rp336Mg7oj53otJmuB09/view?usp=sharing</t>
  </si>
  <si>
    <t>https://drive.google.com/file/d/1aU5KUC6UJBEzbRrf--fNS7RMPSsurEkK/view?usp=sharing</t>
  </si>
  <si>
    <t>1. Semester Genap 2017/2018 (Februari 2018 s/d Juli 2018)</t>
  </si>
  <si>
    <t>2. Semester Ganjil 2018/2019 (Agustus 2018 s/d Januari 2019)</t>
  </si>
  <si>
    <t xml:space="preserve">Semester Genap 2017/2018 </t>
  </si>
  <si>
    <t xml:space="preserve">Semester Ganjil 2018/2019 </t>
  </si>
  <si>
    <t>3. Semester Genap 2018/2019 (Februari 2019 s/d Juli 2019)</t>
  </si>
  <si>
    <t>4. Semester Ganjil 2019/2020 (Agustus 2019 s/d Januari 2020)</t>
  </si>
  <si>
    <t>5. Semester Genap 2019/2020 (Februari 2020 s/d Juli 2020)</t>
  </si>
  <si>
    <t>6. Semester Ganjil 2020/2021 (Agustus 2020 s/d Januari 2021)</t>
  </si>
  <si>
    <t>7. Semester Genap 2020/2021 (Februari 2021 s/d Juli 2021)</t>
  </si>
  <si>
    <t>8. Semester Ganjil 2021/2022 (Agustus 2021 s/d Januari 2022)</t>
  </si>
  <si>
    <t xml:space="preserve">Semester Genap 2020/2021 </t>
  </si>
  <si>
    <t>https://drive.google.com/file/d/18tjcq21duqr6VCah1jPIYUGfx0NPE5LI/view?usp=sharing</t>
  </si>
  <si>
    <t>https://drive.google.com/file/d/1k3G1dyMEEoWUWHNE-5OIEkMXkNX3Q5BJ/view?usp=sharing</t>
  </si>
  <si>
    <t>https://drive.google.com/file/d/1SFd7-1XuVVAQAv8Uh2SOlx-UryYBhRRY/view?usp=sharing</t>
  </si>
  <si>
    <t>https://drive.google.com/file/d/1v9fvLdqkiCTA4OCbAxOcMxpXRU8c3gbU/view?usp=sharing</t>
  </si>
  <si>
    <t>https://drive.google.com/file/d/1hylGyb_FUzo9tDpaRQ6OYBGewMiZECc3/view?usp=sharing</t>
  </si>
  <si>
    <t>https://drive.google.com/file/d/1EDNZspaLrC8UL9_9VfzgAzm7iKfpXyFv/view?usp=sharing</t>
  </si>
  <si>
    <t>https://drive.google.com/file/d/1qrBTIx-irEDKitoqSFqmcbgCxuZwJu7B/view?usp=sharing</t>
  </si>
  <si>
    <t>https://drive.google.com/file/d/11NGCXQ0jqe9IIskxGgHjW2cx3N7iOyQ_/view?usp=sharing</t>
  </si>
  <si>
    <t>https://drive.google.com/file/d/1RPqHrH7GLnc-HtWYGIH7gxz3wGTLD5Xz/view?usp=sharing</t>
  </si>
  <si>
    <t>https://drive.google.com/file/d/1YJHHdnSCVTFs2ngBy8FcV3YahWRiZz0x/view?usp=sharing</t>
  </si>
  <si>
    <t>https://drive.google.com/file/d/1Tu-I3K9o7F8IED72ieSA_1b4aFktXvdp/view?usp=sharing</t>
  </si>
  <si>
    <t>https://drive.google.com/file/d/136NklVPa_4wsX51CXnxTGJG7GYtKuPpK/view?usp=sharing</t>
  </si>
  <si>
    <t>https://drive.google.com/file/d/1uK_oW1FQHXxNOg56UfRTaB3ncVX8A1JL/view?usp=sharing</t>
  </si>
  <si>
    <t>https://drive.google.com/file/d/1JEx45QO-2kBssHQ5tpEa7FLQZCYm2KCW/view?usp=sharing</t>
  </si>
  <si>
    <t>https://drive.google.com/file/d/1K81HbLzsHVJUtiQI9t9eOWC50yn7uKkJ/view?usp=sharing</t>
  </si>
  <si>
    <t>https://drive.google.com/file/d/1liixbrn52XPerYXE2q-24yGjbbJUMpQ8/view?usp=sharing</t>
  </si>
  <si>
    <t>https://drive.google.com/file/d/1ecqegM4Q7uVs_1zollGFHwhHJ24_1xcY/view?usp=sharing</t>
  </si>
  <si>
    <t>https://drive.google.com/file/d/1QbXVw4LcgcLoOurG6yRMTJ4feV1fYtyq/view?usp=sharing</t>
  </si>
  <si>
    <t>https://drive.google.com/file/d/1V-otQNhSj8u0VflYIteA2hwD2JPGaB1h/view?usp=sharing</t>
  </si>
  <si>
    <t>https://drive.google.com/file/d/1WlM3FkLapo6Jfge14-MAWTkidez0avr6/view?usp=sharing</t>
  </si>
  <si>
    <t>https://drive.google.com/file/d/1EZa0IkjM1WNkXEZM54-l7xk5zETcArZs/view?usp=sharing</t>
  </si>
  <si>
    <t>https://drive.google.com/file/d/1lyQgNfQ7xntf3w_DXH4dp5U2QLT3Rgfz/view?usp=sharing</t>
  </si>
  <si>
    <t>https://drive.google.com/file/d/1Jzhmq-CcQF5FfrvQYzD75LNPfcqeakuA/view?usp=sharing</t>
  </si>
  <si>
    <t>https://drive.google.com/file/d/1IZOOJvjk_vHqkmycl3T-lKlPGfh5pPWN/view?usp=sharing</t>
  </si>
  <si>
    <t>https://drive.google.com/file/d/1LSpskWO046Uiv5YGT6FFerSecb3TOT7X/view?usp=sharing</t>
  </si>
  <si>
    <t>https://drive.google.com/file/d/1uuxwN4w4uv3wnfxkj98KBhUPweKOeZ4b/view?usp=sharing</t>
  </si>
  <si>
    <t>https://drive.google.com/file/d/1ZS4AWy3r0J0rQyTKtW3Ab1vsAy925HGp/view?usp=sharing</t>
  </si>
  <si>
    <t>Pelatihan Pembuatan Pupuk Organik Cair (POC) Bagi Kelompok PKK Di Desa Talago Gunung, Kecamatan Barangin Sawah Lunto</t>
  </si>
  <si>
    <t>Pelatihan Pembuatan Eco Enzyme (EE) Dan Pupuk Organik Cair (POC) Sebagai Salah Satu Usaha Pengolahan Dan Pemanfaatan Sampah Rumah Tangga</t>
  </si>
  <si>
    <t>Pengenalan Budidaya Tanaman Anggrek Bagi Mahasiswa Jurusan Budidaya Tanaman Hortikultura Politeknik Pertanian Payakumbuh Di Orchid House Padang</t>
  </si>
  <si>
    <t>Metoda Pengeringan Maggot Black Soldier Fly Pasca Panen untuk menjaga Kualitas Produk Agar Tahan Lama</t>
  </si>
  <si>
    <t>Teknik Pengolahan Sampah Organik Secara Sederhana Untuk Penyelamatan Lingkungan dan Peningkatan Ekonomi Masyarakat Jorong Balai Barueh, Nagari Batu Bajanjang Kab. Solok</t>
  </si>
  <si>
    <t>https://drive.google.com/file/d/1R1D_zUZPay0hRdpMifWDhU-xhVpuM3f5/view?usp=sharing</t>
  </si>
  <si>
    <t>https://drive.google.com/file/d/1WdxMACcJnKlwSpR9JPhNb55oKi2h_MVm/view?usp=sharing</t>
  </si>
  <si>
    <t>https://drive.google.com/file/d/1rW6bycwxmy0Xnbnwx4ewyNlh-gbTkSAC/view?usp=sharing</t>
  </si>
  <si>
    <t>2 April 2011 s/d 1 Juli 2022</t>
  </si>
  <si>
    <t>31 Tahun 0 Bulan</t>
  </si>
  <si>
    <t>Padang, 31 Agustus 2022</t>
  </si>
  <si>
    <t>Ketua Departemen Biologi</t>
  </si>
  <si>
    <t xml:space="preserve">Ketua Departemen Biologi </t>
  </si>
  <si>
    <t>https://drive.google.com/file/d/1LlM4VqXuSdIpZExyitCzN72YjQBQNTcM/view?usp=sharing</t>
  </si>
  <si>
    <t>https://drive.google.com/file/d/1wH5jy-qR_Xrj24YAEkH8pSZXKAxBdY1H/view?usp=sharing</t>
  </si>
  <si>
    <t>https://drive.google.com/file/d/1xOn6HJHP2BX1iIOcTK2M296GYvnVB3_i/view?usp=sharing</t>
  </si>
  <si>
    <t>https://drive.google.com/file/d/1ac82eh1zaWCNbFFBpc1zc6rodjAOsD8y/view?usp=sharing</t>
  </si>
  <si>
    <t>https://drive.google.com/file/d/1WMfgnUxe6pAlvPREayFBkPaOq3TGX6vc/view?usp=sharing</t>
  </si>
  <si>
    <t>https://drive.google.com/file/d/1xvr3kI_PJSjM1zsEBEwM1QW0RaepHbok/view?usp=sharing</t>
  </si>
  <si>
    <t>https://drive.google.com/file/d/1_3ClGkHFyBWFPEf81nEL816b8ZcBAHSv/view?usp=sharing</t>
  </si>
  <si>
    <t>https://drive.google.com/file/d/19pUdEMtwbYFFY1BdOnO0VjJ47tRGytLB/view?usp=sharing</t>
  </si>
  <si>
    <t>https://drive.google.com/file/d/1lxhoCidLxqc9zrfLx0r55GgOB35DSb7A/view?usp=sharing</t>
  </si>
  <si>
    <t>https://drive.google.com/file/d/1eRysOVkOnXAriYPgemrz9nYFDYQJ7Btw/view?usp=sharing</t>
  </si>
  <si>
    <t>https://drive.google.com/file/d/1uIxiNgosrOAikfTR55ZRKV_RsZSc3n7G/view?usp=sharing</t>
  </si>
  <si>
    <t>https://drive.google.com/file/d/18sHUkL0NsaSOaJph4QJQWkpZ5mx-zDZ_/view?usp=sharing</t>
  </si>
  <si>
    <t>https://drive.google.com/file/d/18nqw7j_ACdZlaVLrXTvvOYRQ3s4tMqSw/view?usp=sharing</t>
  </si>
  <si>
    <t>https://drive.google.com/file/d/1qmWg_JhTmgBkl9kxHrfcgPJy4Nl1utjt/view?usp=sharing</t>
  </si>
  <si>
    <t>https://drive.google.com/file/d/1QdVuI-lCvB7yAzwDA-cVMKseEX3I9Llb/view?usp=sharing</t>
  </si>
  <si>
    <t>https://drive.google.com/file/d/1yabkLGdfRhrLQ1azLbbimI6YqBKMoxCF/view?usp=sharing</t>
  </si>
  <si>
    <t>https://drive.google.com/file/d/1NFPKWXCYdfYefmBaFQQje3pHUcBihjUY/view?usp=sharing</t>
  </si>
  <si>
    <t>https://drive.google.com/file/d/1-HsKEYoTm9FD3WZdE7RwFnRY_KZopsfo/view?usp=sharing</t>
  </si>
  <si>
    <t>https://drive.google.com/file/d/1afH5z7YVQbm7aMn1GYNugMBzKS7DEqjN/view?usp=sharing</t>
  </si>
  <si>
    <t>https://drive.google.com/file/d/19qjzDHkgBhX5pssGnYqgEOWOInvQrQD9/view?usp=sharing</t>
  </si>
  <si>
    <t>https://drive.google.com/file/d/1ZK3KjrN86IezO_wER2SW1iC9H9xBaUiR/view?usp=sharing</t>
  </si>
  <si>
    <t>https://drive.google.com/file/d/1FAiDXt9_rvhA9zHd8bM0xu0RZfQ5Fg-0/view?usp=sharing</t>
  </si>
  <si>
    <t>https://drive.google.com/file/d/1Xxr_9Q_2_omby74_kngqPreg9pgS9K4V/view?usp=sharing</t>
  </si>
  <si>
    <t>https://drive.google.com/file/d/1mBzNmYvgUcuNMLeM1LO6_E6hFna5PHYT/view?usp=sharing</t>
  </si>
  <si>
    <t>https://drive.google.com/file/d/1eMQYjAzI9cRjgp1H4GE7kfsF4AwuowTd/view?usp=sharing</t>
  </si>
  <si>
    <t>https://drive.google.com/file/d/1dXDTIpaNwjIhGiO9vjl4_U9bIDsuOd-Z/view?usp=sharing</t>
  </si>
  <si>
    <t>https://drive.google.com/file/d/1nCLunts6erqwdMqAo9VBmU-SXrqocfbU/view?usp=sharing</t>
  </si>
  <si>
    <t>https://drive.google.com/file/d/13J_7Fl420l0-dAdVW2ZykVkqxdw6Soed/view?usp=sharing</t>
  </si>
  <si>
    <t>https://drive.google.com/file/d/1-YpAuoKR3wR-JAtmPWTC3qgs4zuZtbdV/view?usp=sharing</t>
  </si>
  <si>
    <t>https://drive.google.com/file/d/1oCSvut9_KOyGOlogAruirc2rVP0dOL4U/view?usp=sharing</t>
  </si>
  <si>
    <t>https://drive.google.com/file/d/1ku_VGDjr-pvW-6SfY2SoaMZoCBc17my0/view?usp=sharing</t>
  </si>
  <si>
    <t>https://drive.google.com/file/d/1-TJrBMepbRvnifWD57kv27Lbhsq1l299/view?usp=sharing</t>
  </si>
  <si>
    <t>https://drive.google.com/file/d/1ZTlnu76wf_WWeY6jkkBv0c5Pp60Q76aa/view?usp=sharing</t>
  </si>
  <si>
    <t>https://drive.google.com/file/d/1wtuk_n6k8LtgiD9QK3yR-XZdAlMtsnTp/view?usp=sharing</t>
  </si>
  <si>
    <t>https://drive.google.com/file/d/1z-kAna2l3uh6jIEvzHsk2jIKDHXHMf3z/view?usp=sharing</t>
  </si>
  <si>
    <t>https://drive.google.com/file/d/1tj-it8e_POBoqc22QkCsusUf7ubOU1b2/view?usp=sharing</t>
  </si>
  <si>
    <t>https://drive.google.com/file/d/1i1ik59h038bxXo8bb0UdzIlgYdCf7Jwj/view?usp=sharing</t>
  </si>
  <si>
    <t>https://drive.google.com/file/d/1xlwcZ2F6FWmOdLIxWwBX-FMcWj_HkOcm/view?usp=sharing</t>
  </si>
  <si>
    <t>https://drive.google.com/file/d/1FxBN3YTRB5GGRESRaKxMVdMgmHTRfFHn/view?usp=sharing</t>
  </si>
  <si>
    <t>https://drive.google.com/file/d/1Xrfk8H0BB2s1LYug1294u1ZS1FqESYZ2/view?usp=sharing</t>
  </si>
  <si>
    <t>https://drive.google.com/file/d/1Fs2bjFTanwt4fhS_nGmJvpEdc1yQ2fZs/view?usp=sharing</t>
  </si>
  <si>
    <t>Nomor :              /UN16.03.D/KP/2022</t>
  </si>
  <si>
    <t>ok</t>
  </si>
  <si>
    <t>Semuanya tidak ada link dokumen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</si>
</sst>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Rp&quot;* #,##0_-;\-&quot;Rp&quot;* #,##0_-;_-&quot;Rp&quot;* &quot;-&quot;_-;_-@_-"/>
    <numFmt numFmtId="41" formatCode="_-* #,##0_-;\-* #,##0_-;_-* &quot;-&quot;_-;_-@_-"/>
    <numFmt numFmtId="43" formatCode="_-* #,##0.00_-;\-* #,##0.00_-;_-* &quot;-&quot;??_-;_-@_-"/>
    <numFmt numFmtId="164" formatCode="_(* #,##0_);_(* \(#,##0\);_(* &quot;-&quot;_);_(@_)"/>
    <numFmt numFmtId="165" formatCode="_(* #,##0.00_);_(* \(#,##0.00\);_(* &quot;-&quot;??_);_(@_)"/>
    <numFmt numFmtId="166" formatCode="_(* #,##0.000_);_(* \(#,##0.000\);_(* &quot;-&quot;???_);_(@_)"/>
    <numFmt numFmtId="167" formatCode="0_)"/>
    <numFmt numFmtId="168" formatCode="0."/>
    <numFmt numFmtId="169" formatCode="0.0"/>
    <numFmt numFmtId="170" formatCode="[$-409]d\-mmm\-yy;@"/>
    <numFmt numFmtId="171" formatCode="_-* #,##0_-;\-* #,##0_-;_-* &quot;-&quot;??_-;_-@_-"/>
    <numFmt numFmtId="172" formatCode="_-* #,##0.000_-;\-* #,##0.000_-;_-* &quot;-&quot;??_-;_-@_-"/>
  </numFmts>
  <fonts count="59" x14ac:knownFonts="1">
    <font>
      <sz val="11"/>
      <color theme="1"/>
      <name val="Calibri"/>
      <family val="2"/>
      <scheme val="minor"/>
    </font>
    <font>
      <sz val="10"/>
      <name val="Arial"/>
      <family val="2"/>
    </font>
    <font>
      <sz val="11"/>
      <color indexed="8"/>
      <name val="Calibri"/>
      <family val="2"/>
    </font>
    <font>
      <sz val="11"/>
      <name val="Bookman Old Style"/>
      <family val="1"/>
    </font>
    <font>
      <b/>
      <sz val="11"/>
      <name val="Bookman Old Style"/>
      <family val="1"/>
    </font>
    <font>
      <sz val="11"/>
      <color theme="1"/>
      <name val="Calibri"/>
      <family val="2"/>
      <scheme val="minor"/>
    </font>
    <font>
      <sz val="10"/>
      <color theme="1"/>
      <name val="Bookman Old Style"/>
      <family val="1"/>
    </font>
    <font>
      <sz val="10"/>
      <name val="Bookman Old Style"/>
      <family val="1"/>
    </font>
    <font>
      <b/>
      <sz val="10"/>
      <name val="Bookman Old Style"/>
      <family val="1"/>
    </font>
    <font>
      <b/>
      <sz val="11"/>
      <name val="Times New Roman"/>
      <family val="1"/>
    </font>
    <font>
      <sz val="11"/>
      <name val="Times New Roman"/>
      <family val="1"/>
    </font>
    <font>
      <sz val="11"/>
      <color theme="1"/>
      <name val="Times New Roman"/>
      <family val="1"/>
    </font>
    <font>
      <sz val="10"/>
      <name val="Times New Roman"/>
      <family val="1"/>
    </font>
    <font>
      <sz val="12"/>
      <name val="Times New Roman"/>
      <family val="1"/>
    </font>
    <font>
      <b/>
      <sz val="10"/>
      <name val="Times New Roman"/>
      <family val="1"/>
    </font>
    <font>
      <b/>
      <sz val="10"/>
      <name val="Arial"/>
      <family val="2"/>
    </font>
    <font>
      <u/>
      <sz val="7.7"/>
      <color theme="10"/>
      <name val="Calibri"/>
      <family val="2"/>
    </font>
    <font>
      <b/>
      <sz val="10"/>
      <color theme="1"/>
      <name val="Bookman Old Style"/>
      <family val="1"/>
    </font>
    <font>
      <u/>
      <sz val="11"/>
      <color rgb="FF0000FF"/>
      <name val="Calibri"/>
      <family val="2"/>
      <scheme val="minor"/>
    </font>
    <font>
      <sz val="12"/>
      <name val="Bookman Old Style"/>
      <family val="1"/>
    </font>
    <font>
      <sz val="12"/>
      <name val="Trebuchet MS"/>
      <family val="2"/>
    </font>
    <font>
      <sz val="10"/>
      <color rgb="FF000000"/>
      <name val="Bookman Old Style"/>
      <family val="1"/>
    </font>
    <font>
      <b/>
      <sz val="10"/>
      <color indexed="8"/>
      <name val="Bookman Old Style"/>
      <family val="1"/>
    </font>
    <font>
      <sz val="10"/>
      <color theme="1"/>
      <name val="Calibri"/>
      <family val="2"/>
      <scheme val="minor"/>
    </font>
    <font>
      <sz val="10"/>
      <color indexed="8"/>
      <name val="Bookman Old Style"/>
      <family val="1"/>
    </font>
    <font>
      <sz val="10"/>
      <color indexed="10"/>
      <name val="Bookman Old Style"/>
      <family val="1"/>
    </font>
    <font>
      <b/>
      <i/>
      <u/>
      <sz val="10"/>
      <color indexed="8"/>
      <name val="Bookman Old Style"/>
      <family val="1"/>
    </font>
    <font>
      <b/>
      <i/>
      <sz val="10"/>
      <name val="Bookman Old Style"/>
      <family val="1"/>
    </font>
    <font>
      <i/>
      <sz val="8"/>
      <name val="Times New Roman"/>
      <family val="1"/>
    </font>
    <font>
      <i/>
      <sz val="8"/>
      <name val="Arial"/>
      <family val="2"/>
    </font>
    <font>
      <sz val="8"/>
      <color theme="1"/>
      <name val="Calibri"/>
      <family val="2"/>
      <scheme val="minor"/>
    </font>
    <font>
      <sz val="8"/>
      <name val="Arial"/>
      <family val="2"/>
    </font>
    <font>
      <b/>
      <sz val="10"/>
      <name val="Bookman Old Style"/>
      <family val="1"/>
      <charset val="204"/>
    </font>
    <font>
      <sz val="10"/>
      <name val="Bookman Old Style"/>
      <family val="1"/>
      <charset val="204"/>
    </font>
    <font>
      <u/>
      <sz val="10"/>
      <color theme="10"/>
      <name val="Bookman Old Style"/>
      <family val="1"/>
      <charset val="204"/>
    </font>
    <font>
      <b/>
      <sz val="9"/>
      <name val="Bookman Old Style"/>
      <family val="1"/>
    </font>
    <font>
      <b/>
      <sz val="11"/>
      <name val="Bookman Old Style"/>
      <family val="1"/>
      <charset val="204"/>
    </font>
    <font>
      <sz val="10"/>
      <color rgb="FFFF0000"/>
      <name val="Bookman Old Style"/>
      <family val="1"/>
    </font>
    <font>
      <b/>
      <sz val="10"/>
      <color rgb="FFFF0000"/>
      <name val="Bookman Old Style"/>
      <family val="1"/>
    </font>
    <font>
      <sz val="7.5"/>
      <color rgb="FFFF0000"/>
      <name val="Bookman Old Style"/>
      <family val="1"/>
    </font>
    <font>
      <sz val="7.5"/>
      <name val="Bookman Old Style"/>
      <family val="1"/>
    </font>
    <font>
      <b/>
      <sz val="7.5"/>
      <name val="Bookman Old Style"/>
      <family val="1"/>
    </font>
    <font>
      <sz val="9"/>
      <name val="Bookman Old Style"/>
      <family val="1"/>
      <charset val="204"/>
    </font>
    <font>
      <b/>
      <sz val="10"/>
      <color theme="1"/>
      <name val="Bookman Old Style"/>
      <family val="1"/>
      <charset val="204"/>
    </font>
    <font>
      <u/>
      <sz val="10"/>
      <name val="Bookman Old Style"/>
      <family val="1"/>
      <charset val="204"/>
    </font>
    <font>
      <u/>
      <sz val="7.7"/>
      <name val="Calibri"/>
      <family val="2"/>
    </font>
    <font>
      <u/>
      <sz val="7.5"/>
      <name val="Calibri"/>
      <family val="2"/>
    </font>
    <font>
      <u/>
      <sz val="10"/>
      <color theme="10"/>
      <name val="Bookman Old Style"/>
      <family val="1"/>
    </font>
    <font>
      <u/>
      <sz val="11"/>
      <name val="Bookman Old Style"/>
      <family val="1"/>
      <charset val="204"/>
    </font>
    <font>
      <u/>
      <sz val="11"/>
      <name val="Bookman Old Style"/>
      <family val="1"/>
    </font>
    <font>
      <b/>
      <u/>
      <sz val="11"/>
      <name val="Bookman Old Style"/>
      <family val="1"/>
    </font>
    <font>
      <sz val="7.7"/>
      <name val="Calibri"/>
      <family val="2"/>
    </font>
    <font>
      <u/>
      <sz val="11"/>
      <color theme="10"/>
      <name val="Bookman Old Style"/>
      <family val="1"/>
    </font>
    <font>
      <sz val="9"/>
      <name val="Bookman Old Style"/>
      <family val="1"/>
    </font>
    <font>
      <b/>
      <sz val="10"/>
      <color indexed="8"/>
      <name val="Bookman Old Style"/>
      <family val="1"/>
      <charset val="204"/>
    </font>
    <font>
      <sz val="10"/>
      <color rgb="FF0000FF"/>
      <name val="Bookman Old Style"/>
      <family val="1"/>
    </font>
    <font>
      <u/>
      <sz val="10"/>
      <name val="Bookman Old Style"/>
      <family val="1"/>
    </font>
    <font>
      <sz val="11"/>
      <color theme="1"/>
      <name val="Bookman Old Style"/>
      <family val="1"/>
    </font>
    <font>
      <sz val="10"/>
      <color theme="0"/>
      <name val="Bookman Old Style"/>
      <family val="1"/>
    </font>
  </fonts>
  <fills count="15">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bottom/>
      <diagonal/>
    </border>
    <border>
      <left/>
      <right style="thin">
        <color indexed="64"/>
      </right>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s>
  <cellStyleXfs count="556">
    <xf numFmtId="0" fontId="0" fillId="0" borderId="0"/>
    <xf numFmtId="164" fontId="2" fillId="0" borderId="0" applyFont="0" applyFill="0" applyBorder="0" applyAlignment="0" applyProtection="0"/>
    <xf numFmtId="0" fontId="1" fillId="0" borderId="0"/>
    <xf numFmtId="0" fontId="5" fillId="0" borderId="0"/>
    <xf numFmtId="0" fontId="1" fillId="0" borderId="0"/>
    <xf numFmtId="0" fontId="16" fillId="0" borderId="0" applyNumberFormat="0" applyFill="0" applyBorder="0" applyAlignment="0" applyProtection="0">
      <alignment vertical="top"/>
      <protection locked="0"/>
    </xf>
    <xf numFmtId="43" fontId="5" fillId="0" borderId="0" applyFont="0" applyFill="0" applyBorder="0" applyAlignment="0" applyProtection="0"/>
    <xf numFmtId="0" fontId="5" fillId="0" borderId="0"/>
    <xf numFmtId="41" fontId="2" fillId="0" borderId="0" applyFont="0" applyFill="0" applyBorder="0" applyAlignment="0" applyProtection="0">
      <alignment vertical="center"/>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0" fontId="18" fillId="0" borderId="0" applyNumberFormat="0" applyFill="0" applyBorder="0" applyAlignment="0" applyProtection="0">
      <alignment vertical="center"/>
    </xf>
    <xf numFmtId="0" fontId="1" fillId="0" borderId="0">
      <alignment vertical="center"/>
    </xf>
    <xf numFmtId="0" fontId="2" fillId="0" borderId="0">
      <alignment vertical="center"/>
    </xf>
  </cellStyleXfs>
  <cellXfs count="1075">
    <xf numFmtId="0" fontId="0" fillId="0" borderId="0" xfId="0"/>
    <xf numFmtId="0" fontId="3" fillId="0" borderId="0" xfId="0" applyFont="1" applyAlignment="1">
      <alignment vertical="center"/>
    </xf>
    <xf numFmtId="0" fontId="6" fillId="0" borderId="0" xfId="0" applyFont="1"/>
    <xf numFmtId="0" fontId="6" fillId="0" borderId="0" xfId="0" applyFont="1" applyAlignment="1">
      <alignment vertical="center"/>
    </xf>
    <xf numFmtId="0" fontId="4" fillId="0" borderId="46" xfId="0" applyFont="1" applyBorder="1" applyAlignment="1">
      <alignment vertical="center"/>
    </xf>
    <xf numFmtId="0" fontId="3" fillId="0" borderId="0" xfId="0" applyFont="1" applyAlignment="1">
      <alignment vertical="center" wrapText="1"/>
    </xf>
    <xf numFmtId="0" fontId="3" fillId="0" borderId="0" xfId="0" applyFont="1"/>
    <xf numFmtId="0" fontId="10" fillId="0" borderId="0" xfId="0" applyFont="1" applyAlignment="1">
      <alignment horizontal="left"/>
    </xf>
    <xf numFmtId="0" fontId="10" fillId="0" borderId="0" xfId="0" applyFont="1" applyAlignment="1">
      <alignment horizontal="center"/>
    </xf>
    <xf numFmtId="0" fontId="9" fillId="0" borderId="0" xfId="0" applyFont="1" applyAlignment="1">
      <alignment horizontal="center"/>
    </xf>
    <xf numFmtId="0" fontId="10" fillId="0" borderId="0" xfId="0" applyFont="1"/>
    <xf numFmtId="0" fontId="13" fillId="0" borderId="0" xfId="0" applyFont="1"/>
    <xf numFmtId="0" fontId="12" fillId="0" borderId="1" xfId="0" applyFont="1" applyBorder="1"/>
    <xf numFmtId="0" fontId="0" fillId="0" borderId="1" xfId="0" applyBorder="1"/>
    <xf numFmtId="0" fontId="12" fillId="0" borderId="4" xfId="0" applyFont="1" applyBorder="1" applyAlignment="1">
      <alignment horizontal="center"/>
    </xf>
    <xf numFmtId="0" fontId="12" fillId="0" borderId="8" xfId="0" applyFont="1" applyBorder="1" applyAlignment="1">
      <alignment horizontal="center"/>
    </xf>
    <xf numFmtId="0" fontId="14" fillId="0" borderId="9" xfId="0" applyFont="1" applyBorder="1" applyAlignment="1">
      <alignment horizontal="center" vertical="top" wrapText="1"/>
    </xf>
    <xf numFmtId="0" fontId="14" fillId="0" borderId="4" xfId="0" applyFont="1" applyBorder="1" applyAlignment="1">
      <alignment horizontal="center" wrapText="1"/>
    </xf>
    <xf numFmtId="0" fontId="14" fillId="0" borderId="7" xfId="0" applyFont="1" applyBorder="1" applyAlignment="1">
      <alignment horizontal="center" wrapText="1"/>
    </xf>
    <xf numFmtId="0" fontId="14" fillId="0" borderId="4" xfId="0" applyFont="1" applyBorder="1" applyAlignment="1">
      <alignment horizontal="center" vertical="top" wrapText="1"/>
    </xf>
    <xf numFmtId="0" fontId="12" fillId="0" borderId="4" xfId="0" applyFont="1" applyBorder="1" applyAlignment="1">
      <alignment horizontal="center" vertical="top" wrapText="1"/>
    </xf>
    <xf numFmtId="0" fontId="12" fillId="6" borderId="4" xfId="0" applyFont="1" applyFill="1" applyBorder="1" applyAlignment="1">
      <alignment horizontal="center" vertical="top" wrapText="1"/>
    </xf>
    <xf numFmtId="0" fontId="12" fillId="0" borderId="9" xfId="0" applyFont="1" applyBorder="1" applyAlignment="1">
      <alignment horizontal="center" vertical="top" wrapText="1"/>
    </xf>
    <xf numFmtId="0" fontId="12" fillId="0" borderId="8" xfId="0" applyFont="1" applyBorder="1" applyAlignment="1">
      <alignment horizontal="center" vertical="center" wrapText="1"/>
    </xf>
    <xf numFmtId="0" fontId="12" fillId="0" borderId="0" xfId="0" applyFont="1"/>
    <xf numFmtId="0" fontId="12" fillId="7"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6"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4" fillId="0" borderId="9" xfId="0" applyFont="1" applyBorder="1" applyAlignment="1">
      <alignment horizontal="center"/>
    </xf>
    <xf numFmtId="0" fontId="12" fillId="0" borderId="15" xfId="0" applyFont="1" applyBorder="1" applyAlignment="1">
      <alignment vertical="top" wrapText="1"/>
    </xf>
    <xf numFmtId="0" fontId="14" fillId="0" borderId="9" xfId="0" applyFont="1" applyBorder="1" applyAlignment="1">
      <alignment horizontal="center" wrapText="1"/>
    </xf>
    <xf numFmtId="0" fontId="12" fillId="0" borderId="13" xfId="0" applyFont="1" applyBorder="1" applyAlignment="1">
      <alignment vertical="top" wrapText="1"/>
    </xf>
    <xf numFmtId="0" fontId="12" fillId="0" borderId="19" xfId="0" applyFont="1" applyBorder="1" applyAlignment="1">
      <alignmen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9" xfId="0" applyFont="1" applyBorder="1" applyAlignment="1">
      <alignment horizontal="left" vertical="top" wrapText="1"/>
    </xf>
    <xf numFmtId="0" fontId="15" fillId="0" borderId="9" xfId="0" applyFont="1" applyBorder="1" applyAlignment="1">
      <alignment horizontal="center"/>
    </xf>
    <xf numFmtId="0" fontId="12" fillId="0" borderId="6" xfId="0" applyFont="1" applyBorder="1" applyAlignment="1">
      <alignment horizontal="left" wrapText="1"/>
    </xf>
    <xf numFmtId="0" fontId="12" fillId="0" borderId="0" xfId="0" applyFont="1" applyAlignment="1">
      <alignment wrapText="1"/>
    </xf>
    <xf numFmtId="0" fontId="14" fillId="0" borderId="0" xfId="0" applyFont="1" applyAlignment="1">
      <alignment wrapText="1"/>
    </xf>
    <xf numFmtId="0" fontId="12" fillId="0" borderId="12" xfId="0" applyFont="1" applyBorder="1" applyAlignment="1">
      <alignment horizontal="left" vertical="top" wrapText="1"/>
    </xf>
    <xf numFmtId="0" fontId="12" fillId="0" borderId="1" xfId="0" applyFont="1" applyBorder="1" applyAlignment="1">
      <alignment horizontal="left" vertical="top" wrapText="1"/>
    </xf>
    <xf numFmtId="0" fontId="12" fillId="0" borderId="13" xfId="0" applyFont="1" applyBorder="1" applyAlignment="1">
      <alignment horizontal="left" vertical="top" wrapText="1"/>
    </xf>
    <xf numFmtId="0" fontId="14" fillId="0" borderId="3" xfId="0" applyFont="1" applyBorder="1" applyAlignment="1">
      <alignment horizontal="center" vertical="center" wrapText="1"/>
    </xf>
    <xf numFmtId="0" fontId="3" fillId="0" borderId="0" xfId="0" applyFont="1" applyAlignment="1">
      <alignment horizontal="left" vertical="center"/>
    </xf>
    <xf numFmtId="0" fontId="8" fillId="7" borderId="4" xfId="0" applyFont="1" applyFill="1" applyBorder="1" applyAlignment="1">
      <alignment horizontal="center" vertical="center"/>
    </xf>
    <xf numFmtId="0" fontId="4" fillId="0" borderId="22" xfId="0" applyFont="1" applyBorder="1" applyAlignment="1">
      <alignment horizontal="center" vertical="center"/>
    </xf>
    <xf numFmtId="0" fontId="3" fillId="0" borderId="4" xfId="0" applyFont="1" applyBorder="1" applyAlignment="1">
      <alignment horizontal="right" vertical="center" indent="1"/>
    </xf>
    <xf numFmtId="2" fontId="3" fillId="0" borderId="4" xfId="0" applyNumberFormat="1" applyFont="1" applyBorder="1" applyAlignment="1">
      <alignment horizontal="right" vertical="center" indent="1"/>
    </xf>
    <xf numFmtId="2" fontId="4" fillId="0" borderId="4" xfId="0" applyNumberFormat="1" applyFont="1" applyBorder="1" applyAlignment="1">
      <alignment horizontal="right" vertical="center" indent="1"/>
    </xf>
    <xf numFmtId="2" fontId="4" fillId="0" borderId="27" xfId="0" applyNumberFormat="1" applyFont="1" applyBorder="1" applyAlignment="1">
      <alignment horizontal="right" vertical="center" indent="1"/>
    </xf>
    <xf numFmtId="0" fontId="4" fillId="0" borderId="4" xfId="0" applyFont="1" applyBorder="1" applyAlignment="1">
      <alignment horizontal="right" vertical="center" indent="1"/>
    </xf>
    <xf numFmtId="0" fontId="4" fillId="0" borderId="8" xfId="0" applyFont="1" applyBorder="1" applyAlignment="1">
      <alignment horizontal="right" vertical="center" indent="1"/>
    </xf>
    <xf numFmtId="0" fontId="4" fillId="0" borderId="52" xfId="0" applyFont="1" applyBorder="1" applyAlignment="1">
      <alignment horizontal="right" vertical="center" indent="1"/>
    </xf>
    <xf numFmtId="2" fontId="4" fillId="0" borderId="5" xfId="0" applyNumberFormat="1" applyFont="1" applyBorder="1" applyAlignment="1">
      <alignment horizontal="right" vertical="center" indent="1"/>
    </xf>
    <xf numFmtId="2" fontId="4" fillId="0" borderId="28" xfId="0" applyNumberFormat="1" applyFont="1" applyBorder="1" applyAlignment="1">
      <alignment horizontal="right" vertical="center" indent="1"/>
    </xf>
    <xf numFmtId="0" fontId="19" fillId="0" borderId="0" xfId="0" applyFont="1" applyAlignment="1">
      <alignment vertical="center"/>
    </xf>
    <xf numFmtId="0" fontId="20" fillId="0" borderId="0" xfId="0" applyFont="1" applyAlignment="1">
      <alignment vertical="center"/>
    </xf>
    <xf numFmtId="0" fontId="17" fillId="0" borderId="0" xfId="0" applyFont="1"/>
    <xf numFmtId="0" fontId="17" fillId="0" borderId="0" xfId="0" applyFont="1" applyAlignment="1">
      <alignment vertical="center"/>
    </xf>
    <xf numFmtId="0" fontId="14" fillId="0" borderId="0" xfId="0" applyFont="1" applyAlignment="1">
      <alignment horizontal="center" wrapText="1"/>
    </xf>
    <xf numFmtId="0" fontId="14" fillId="0" borderId="11" xfId="0" applyFont="1" applyBorder="1" applyAlignment="1">
      <alignment horizontal="center" wrapText="1"/>
    </xf>
    <xf numFmtId="0" fontId="3" fillId="0" borderId="0" xfId="0" applyFont="1" applyAlignment="1">
      <alignment horizontal="right"/>
    </xf>
    <xf numFmtId="0" fontId="6" fillId="0" borderId="0" xfId="0" applyFont="1" applyAlignment="1">
      <alignment horizontal="center" vertical="top"/>
    </xf>
    <xf numFmtId="0" fontId="6" fillId="0" borderId="0" xfId="0" applyFont="1" applyAlignment="1">
      <alignment vertical="top"/>
    </xf>
    <xf numFmtId="0" fontId="7" fillId="0" borderId="0" xfId="0" applyFont="1" applyAlignment="1">
      <alignment horizontal="center" vertical="center"/>
    </xf>
    <xf numFmtId="0" fontId="7" fillId="0" borderId="0" xfId="0" applyFont="1"/>
    <xf numFmtId="0" fontId="7" fillId="0" borderId="0" xfId="0" applyFont="1" applyAlignment="1">
      <alignment horizontal="left" vertical="center"/>
    </xf>
    <xf numFmtId="0" fontId="21"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horizontal="center" vertical="center"/>
    </xf>
    <xf numFmtId="0" fontId="22" fillId="0" borderId="8" xfId="0" applyFont="1" applyBorder="1" applyAlignment="1">
      <alignment horizontal="center" vertical="center"/>
    </xf>
    <xf numFmtId="1"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vertical="center"/>
    </xf>
    <xf numFmtId="0" fontId="24" fillId="0" borderId="8"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xf>
    <xf numFmtId="0" fontId="6" fillId="0" borderId="9" xfId="0" applyFont="1" applyBorder="1" applyAlignment="1">
      <alignment vertical="center"/>
    </xf>
    <xf numFmtId="0" fontId="6" fillId="0" borderId="4" xfId="0" applyFont="1" applyBorder="1" applyAlignment="1">
      <alignment horizontal="center" vertical="center"/>
    </xf>
    <xf numFmtId="0" fontId="24" fillId="0" borderId="4" xfId="0" applyFont="1" applyBorder="1" applyAlignment="1">
      <alignment horizontal="center" vertical="center"/>
    </xf>
    <xf numFmtId="0" fontId="6" fillId="0" borderId="4" xfId="0" applyFont="1" applyBorder="1"/>
    <xf numFmtId="0" fontId="6" fillId="0" borderId="9" xfId="0" applyFont="1" applyBorder="1" applyAlignment="1">
      <alignment horizontal="center" vertical="center"/>
    </xf>
    <xf numFmtId="0" fontId="6" fillId="0" borderId="19" xfId="0" applyFont="1" applyBorder="1" applyAlignment="1">
      <alignment vertical="center" wrapText="1"/>
    </xf>
    <xf numFmtId="0" fontId="6" fillId="0" borderId="5"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6" xfId="0" applyFont="1" applyBorder="1" applyAlignment="1">
      <alignment vertical="center"/>
    </xf>
    <xf numFmtId="0" fontId="6" fillId="0" borderId="4" xfId="0" applyFont="1" applyBorder="1" applyAlignment="1">
      <alignment horizontal="center" vertical="center" wrapText="1"/>
    </xf>
    <xf numFmtId="0" fontId="8" fillId="0" borderId="9" xfId="0" applyFont="1" applyBorder="1" applyAlignment="1">
      <alignment horizontal="center" vertical="center"/>
    </xf>
    <xf numFmtId="0" fontId="22"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xf numFmtId="0" fontId="7" fillId="0" borderId="9" xfId="0" applyFont="1" applyBorder="1" applyAlignment="1">
      <alignment horizontal="center" vertical="top"/>
    </xf>
    <xf numFmtId="0" fontId="7" fillId="0" borderId="8" xfId="0" applyFont="1" applyBorder="1" applyAlignment="1">
      <alignment horizontal="center" vertical="top" wrapText="1"/>
    </xf>
    <xf numFmtId="0" fontId="6" fillId="0" borderId="7" xfId="0" applyFont="1" applyBorder="1" applyAlignment="1">
      <alignment horizontal="center" vertical="center" wrapText="1"/>
    </xf>
    <xf numFmtId="0" fontId="7" fillId="0" borderId="6" xfId="0" applyFont="1" applyBorder="1" applyAlignment="1">
      <alignment horizontal="center" vertical="top" wrapText="1"/>
    </xf>
    <xf numFmtId="0" fontId="21" fillId="0" borderId="5" xfId="0" applyFont="1" applyBorder="1" applyAlignment="1">
      <alignment vertical="top"/>
    </xf>
    <xf numFmtId="0" fontId="21" fillId="0" borderId="4" xfId="0" applyFont="1" applyBorder="1" applyAlignment="1">
      <alignment vertical="top"/>
    </xf>
    <xf numFmtId="0" fontId="7" fillId="0" borderId="9" xfId="0" applyFont="1" applyBorder="1" applyAlignment="1">
      <alignment vertical="top"/>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vertical="center" wrapText="1"/>
    </xf>
    <xf numFmtId="0" fontId="25" fillId="2" borderId="9" xfId="0" applyFont="1" applyFill="1" applyBorder="1" applyAlignment="1">
      <alignment horizontal="center" vertical="top" wrapText="1"/>
    </xf>
    <xf numFmtId="0" fontId="7" fillId="0" borderId="9" xfId="0" applyFont="1" applyBorder="1" applyAlignment="1">
      <alignment horizontal="center" vertical="top" wrapText="1"/>
    </xf>
    <xf numFmtId="0" fontId="24" fillId="2" borderId="4" xfId="0" applyFont="1" applyFill="1" applyBorder="1" applyAlignment="1">
      <alignment horizontal="center" vertical="center" wrapText="1"/>
    </xf>
    <xf numFmtId="0" fontId="24" fillId="2" borderId="9" xfId="0" applyFont="1" applyFill="1" applyBorder="1" applyAlignment="1">
      <alignment horizontal="center" vertical="top"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24" fillId="2" borderId="9" xfId="0" applyFont="1" applyFill="1" applyBorder="1" applyAlignment="1">
      <alignment vertical="center" wrapText="1"/>
    </xf>
    <xf numFmtId="0" fontId="7" fillId="0" borderId="6" xfId="0" applyFont="1" applyBorder="1" applyAlignment="1">
      <alignment vertical="center" wrapText="1"/>
    </xf>
    <xf numFmtId="0" fontId="24" fillId="2" borderId="5" xfId="0" applyFont="1" applyFill="1" applyBorder="1" applyAlignment="1">
      <alignment vertical="center" wrapText="1"/>
    </xf>
    <xf numFmtId="0" fontId="24" fillId="2" borderId="4" xfId="0" applyFont="1" applyFill="1" applyBorder="1" applyAlignment="1">
      <alignment vertical="center" wrapText="1"/>
    </xf>
    <xf numFmtId="0" fontId="7" fillId="0" borderId="5" xfId="0" applyFont="1" applyBorder="1" applyAlignment="1">
      <alignment vertical="center"/>
    </xf>
    <xf numFmtId="0" fontId="7" fillId="0" borderId="4" xfId="0" applyFont="1" applyBorder="1" applyAlignment="1">
      <alignment vertical="center"/>
    </xf>
    <xf numFmtId="0" fontId="24" fillId="2" borderId="9" xfId="0" applyFont="1" applyFill="1" applyBorder="1" applyAlignment="1">
      <alignment horizontal="center" vertical="top"/>
    </xf>
    <xf numFmtId="0" fontId="24" fillId="2" borderId="5"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top" wrapText="1"/>
    </xf>
    <xf numFmtId="0" fontId="6" fillId="0" borderId="4" xfId="0" applyFont="1" applyBorder="1" applyAlignment="1">
      <alignment horizontal="center" vertical="top" wrapText="1"/>
    </xf>
    <xf numFmtId="0" fontId="24" fillId="0" borderId="4" xfId="0" applyFont="1" applyBorder="1" applyAlignment="1">
      <alignment horizontal="center" vertical="top"/>
    </xf>
    <xf numFmtId="0" fontId="6" fillId="0" borderId="4" xfId="0" applyFont="1" applyBorder="1" applyAlignment="1">
      <alignment vertical="top"/>
    </xf>
    <xf numFmtId="0" fontId="24" fillId="2" borderId="9" xfId="0" quotePrefix="1" applyFont="1" applyFill="1" applyBorder="1" applyAlignment="1">
      <alignment horizontal="center" vertical="top" wrapText="1"/>
    </xf>
    <xf numFmtId="0" fontId="7" fillId="2" borderId="14"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xf numFmtId="0" fontId="7" fillId="2" borderId="5" xfId="0" applyFont="1" applyFill="1" applyBorder="1" applyAlignment="1">
      <alignment horizontal="center" vertical="center" wrapText="1"/>
    </xf>
    <xf numFmtId="0" fontId="24" fillId="2" borderId="6" xfId="0" quotePrefix="1" applyFont="1" applyFill="1" applyBorder="1" applyAlignment="1">
      <alignment horizontal="center" vertical="top" wrapText="1"/>
    </xf>
    <xf numFmtId="0" fontId="24" fillId="2" borderId="8" xfId="0" applyFont="1" applyFill="1" applyBorder="1" applyAlignment="1">
      <alignment horizontal="center" vertical="top" wrapText="1"/>
    </xf>
    <xf numFmtId="0" fontId="7" fillId="2" borderId="12" xfId="0" applyFont="1" applyFill="1" applyBorder="1" applyAlignment="1">
      <alignment horizontal="center" vertical="center" wrapText="1"/>
    </xf>
    <xf numFmtId="0" fontId="6" fillId="0" borderId="6" xfId="0" applyFont="1" applyBorder="1" applyAlignment="1">
      <alignment horizontal="center" vertical="center" wrapText="1"/>
    </xf>
    <xf numFmtId="0" fontId="24" fillId="0" borderId="6" xfId="0" applyFont="1" applyBorder="1" applyAlignment="1">
      <alignment horizontal="center" vertical="center"/>
    </xf>
    <xf numFmtId="0" fontId="6" fillId="0" borderId="6" xfId="0" applyFont="1" applyBorder="1"/>
    <xf numFmtId="0" fontId="24" fillId="2" borderId="9" xfId="0" applyFont="1" applyFill="1" applyBorder="1" applyAlignment="1">
      <alignment horizontal="center" vertical="center" wrapText="1"/>
    </xf>
    <xf numFmtId="0" fontId="7" fillId="0" borderId="4" xfId="0" quotePrefix="1" applyFont="1" applyBorder="1" applyAlignment="1">
      <alignment horizontal="center" vertical="center"/>
    </xf>
    <xf numFmtId="0" fontId="24" fillId="2" borderId="9" xfId="0" quotePrefix="1" applyFont="1" applyFill="1" applyBorder="1" applyAlignment="1">
      <alignment horizontal="center" vertical="center" wrapText="1"/>
    </xf>
    <xf numFmtId="0" fontId="24" fillId="2" borderId="6" xfId="0" applyFont="1" applyFill="1" applyBorder="1" applyAlignment="1">
      <alignment horizontal="center" vertical="center" wrapText="1"/>
    </xf>
    <xf numFmtId="0" fontId="8" fillId="0" borderId="8" xfId="0" applyFont="1" applyBorder="1" applyAlignment="1">
      <alignment horizontal="center" vertical="center"/>
    </xf>
    <xf numFmtId="0" fontId="22" fillId="2" borderId="5" xfId="0" applyFont="1" applyFill="1" applyBorder="1" applyAlignment="1">
      <alignment horizontal="center" vertical="center" wrapText="1"/>
    </xf>
    <xf numFmtId="2" fontId="17" fillId="0" borderId="4" xfId="0" applyNumberFormat="1" applyFont="1" applyBorder="1" applyAlignment="1">
      <alignment horizontal="center" vertical="center" wrapText="1"/>
    </xf>
    <xf numFmtId="0" fontId="7" fillId="0" borderId="8" xfId="0" applyFont="1" applyBorder="1" applyAlignment="1">
      <alignment horizontal="center" vertical="top"/>
    </xf>
    <xf numFmtId="0" fontId="6" fillId="0" borderId="4"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horizontal="center" vertical="center"/>
    </xf>
    <xf numFmtId="0" fontId="7" fillId="0" borderId="9" xfId="0" applyFont="1" applyBorder="1" applyAlignment="1">
      <alignment horizontal="left" vertical="center" wrapText="1"/>
    </xf>
    <xf numFmtId="1" fontId="22" fillId="2" borderId="5" xfId="0" applyNumberFormat="1" applyFont="1" applyFill="1" applyBorder="1" applyAlignment="1">
      <alignment horizontal="center" vertical="center" wrapText="1"/>
    </xf>
    <xf numFmtId="1" fontId="22" fillId="0" borderId="4" xfId="0" applyNumberFormat="1" applyFont="1" applyBorder="1" applyAlignment="1">
      <alignment horizontal="center" vertical="center"/>
    </xf>
    <xf numFmtId="0" fontId="17" fillId="0" borderId="4" xfId="0" applyFont="1" applyBorder="1" applyAlignment="1">
      <alignment vertical="center"/>
    </xf>
    <xf numFmtId="0" fontId="24" fillId="2" borderId="14" xfId="0" applyFont="1" applyFill="1" applyBorder="1" applyAlignment="1">
      <alignment horizontal="center" vertical="center" wrapText="1"/>
    </xf>
    <xf numFmtId="0" fontId="24" fillId="2" borderId="6" xfId="0" applyFont="1" applyFill="1" applyBorder="1" applyAlignment="1">
      <alignment horizontal="center" vertical="top" wrapText="1"/>
    </xf>
    <xf numFmtId="0" fontId="7" fillId="0" borderId="6" xfId="0" applyFont="1" applyBorder="1" applyAlignment="1">
      <alignment horizontal="left" vertical="center" wrapText="1"/>
    </xf>
    <xf numFmtId="0" fontId="22" fillId="2" borderId="6" xfId="0" applyFont="1" applyFill="1" applyBorder="1" applyAlignment="1">
      <alignment horizontal="center" vertical="top" wrapText="1"/>
    </xf>
    <xf numFmtId="1" fontId="8" fillId="2" borderId="5" xfId="0" applyNumberFormat="1" applyFont="1" applyFill="1" applyBorder="1" applyAlignment="1">
      <alignment horizontal="center" vertical="center" wrapText="1"/>
    </xf>
    <xf numFmtId="0" fontId="24" fillId="0" borderId="5" xfId="0" applyFont="1" applyBorder="1" applyAlignment="1">
      <alignment horizontal="center" vertical="center"/>
    </xf>
    <xf numFmtId="0" fontId="7" fillId="0" borderId="7" xfId="0" applyFont="1" applyBorder="1" applyAlignment="1">
      <alignment vertical="center" wrapText="1"/>
    </xf>
    <xf numFmtId="0" fontId="24" fillId="0" borderId="9" xfId="0" applyFont="1" applyBorder="1" applyAlignment="1">
      <alignment vertical="center" wrapText="1"/>
    </xf>
    <xf numFmtId="1" fontId="8" fillId="0" borderId="12" xfId="0" applyNumberFormat="1" applyFont="1" applyBorder="1" applyAlignment="1">
      <alignment horizontal="center" vertical="center"/>
    </xf>
    <xf numFmtId="0" fontId="8" fillId="0" borderId="4" xfId="0" applyFont="1" applyBorder="1" applyAlignment="1">
      <alignment horizontal="center" vertical="center"/>
    </xf>
    <xf numFmtId="0" fontId="17" fillId="0" borderId="0" xfId="0" applyFont="1" applyAlignment="1">
      <alignment horizontal="center" vertical="center"/>
    </xf>
    <xf numFmtId="0" fontId="6" fillId="0" borderId="1" xfId="0" applyFont="1" applyBorder="1" applyAlignment="1">
      <alignment horizontal="center" vertical="top"/>
    </xf>
    <xf numFmtId="0" fontId="24" fillId="0" borderId="1" xfId="0" applyFont="1" applyBorder="1"/>
    <xf numFmtId="0" fontId="24" fillId="0" borderId="1" xfId="0" applyFont="1" applyBorder="1" applyAlignment="1">
      <alignment horizontal="center" vertical="top"/>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4" fillId="0" borderId="1" xfId="0" applyFont="1" applyBorder="1" applyAlignment="1">
      <alignment horizontal="center"/>
    </xf>
    <xf numFmtId="0" fontId="6" fillId="0" borderId="1" xfId="0" applyFont="1" applyBorder="1"/>
    <xf numFmtId="167" fontId="22" fillId="0" borderId="16" xfId="0" applyNumberFormat="1" applyFont="1" applyBorder="1" applyAlignment="1">
      <alignment horizontal="center" vertical="center"/>
    </xf>
    <xf numFmtId="167" fontId="22" fillId="0" borderId="17" xfId="0" applyNumberFormat="1" applyFont="1" applyBorder="1" applyAlignment="1">
      <alignment vertical="center"/>
    </xf>
    <xf numFmtId="167" fontId="26" fillId="0" borderId="2" xfId="0" applyNumberFormat="1" applyFont="1" applyBorder="1" applyAlignment="1">
      <alignment vertical="center"/>
    </xf>
    <xf numFmtId="167" fontId="24" fillId="0" borderId="2" xfId="0" applyNumberFormat="1" applyFont="1" applyBorder="1" applyAlignment="1">
      <alignment horizontal="left" vertical="center"/>
    </xf>
    <xf numFmtId="167" fontId="24" fillId="0" borderId="2" xfId="0" applyNumberFormat="1" applyFont="1" applyBorder="1" applyAlignment="1">
      <alignment vertical="center"/>
    </xf>
    <xf numFmtId="167" fontId="24" fillId="0" borderId="18" xfId="0" applyNumberFormat="1" applyFont="1" applyBorder="1" applyAlignment="1">
      <alignment horizontal="center" vertical="top"/>
    </xf>
    <xf numFmtId="167" fontId="24" fillId="0" borderId="10" xfId="0" applyNumberFormat="1" applyFont="1" applyBorder="1" applyAlignment="1">
      <alignment horizontal="center" vertical="top"/>
    </xf>
    <xf numFmtId="167" fontId="24" fillId="0" borderId="11" xfId="0" applyNumberFormat="1" applyFont="1" applyBorder="1" applyAlignment="1">
      <alignment horizontal="left" vertical="center"/>
    </xf>
    <xf numFmtId="0" fontId="7" fillId="0" borderId="0" xfId="0" applyFont="1" applyAlignment="1">
      <alignment horizontal="left" vertical="top"/>
    </xf>
    <xf numFmtId="0" fontId="7" fillId="0" borderId="19" xfId="0" applyFont="1" applyBorder="1" applyAlignment="1">
      <alignment horizontal="left" vertical="top"/>
    </xf>
    <xf numFmtId="0" fontId="7" fillId="0" borderId="0" xfId="0" applyFont="1" applyAlignment="1">
      <alignment vertical="top"/>
    </xf>
    <xf numFmtId="167" fontId="24" fillId="0" borderId="10" xfId="0" applyNumberFormat="1" applyFont="1" applyBorder="1" applyAlignment="1">
      <alignment horizontal="center" vertical="center"/>
    </xf>
    <xf numFmtId="167" fontId="24" fillId="0" borderId="0" xfId="0" applyNumberFormat="1" applyFont="1" applyAlignment="1">
      <alignment vertical="top"/>
    </xf>
    <xf numFmtId="0" fontId="7" fillId="0" borderId="0" xfId="0" applyFont="1" applyAlignment="1">
      <alignment horizontal="center" vertical="top"/>
    </xf>
    <xf numFmtId="0" fontId="7" fillId="0" borderId="19" xfId="0" applyFont="1" applyBorder="1" applyAlignment="1">
      <alignment vertical="top"/>
    </xf>
    <xf numFmtId="167" fontId="24" fillId="0" borderId="0" xfId="0" applyNumberFormat="1" applyFont="1" applyAlignment="1">
      <alignment horizontal="left" vertical="center"/>
    </xf>
    <xf numFmtId="167" fontId="24" fillId="0" borderId="0" xfId="0" applyNumberFormat="1" applyFont="1" applyAlignment="1">
      <alignment vertical="center"/>
    </xf>
    <xf numFmtId="167" fontId="24" fillId="0" borderId="11" xfId="0" applyNumberFormat="1" applyFont="1" applyBorder="1" applyAlignment="1">
      <alignment vertical="center"/>
    </xf>
    <xf numFmtId="167" fontId="24" fillId="0" borderId="0" xfId="0" applyNumberFormat="1" applyFont="1" applyAlignment="1">
      <alignment horizontal="left" vertical="top"/>
    </xf>
    <xf numFmtId="167" fontId="24" fillId="0" borderId="11" xfId="0" applyNumberFormat="1" applyFont="1" applyBorder="1" applyAlignment="1">
      <alignment vertical="top"/>
    </xf>
    <xf numFmtId="0" fontId="7" fillId="0" borderId="19" xfId="0" applyFont="1" applyBorder="1"/>
    <xf numFmtId="0" fontId="7" fillId="0" borderId="19" xfId="0" quotePrefix="1" applyFont="1" applyBorder="1" applyAlignment="1">
      <alignment vertical="top"/>
    </xf>
    <xf numFmtId="0" fontId="7" fillId="0" borderId="0" xfId="0" quotePrefix="1" applyFont="1" applyAlignment="1">
      <alignment vertical="top"/>
    </xf>
    <xf numFmtId="167" fontId="24" fillId="0" borderId="10" xfId="0" applyNumberFormat="1" applyFont="1" applyBorder="1" applyAlignment="1">
      <alignment vertical="top"/>
    </xf>
    <xf numFmtId="167" fontId="24" fillId="0" borderId="20" xfId="0" applyNumberFormat="1" applyFont="1" applyBorder="1" applyAlignment="1">
      <alignment horizontal="center" vertical="top"/>
    </xf>
    <xf numFmtId="167" fontId="24" fillId="0" borderId="21" xfId="0" applyNumberFormat="1" applyFont="1" applyBorder="1" applyAlignment="1">
      <alignment vertical="top"/>
    </xf>
    <xf numFmtId="167" fontId="24" fillId="0" borderId="1" xfId="0" applyNumberFormat="1" applyFont="1" applyBorder="1" applyAlignment="1">
      <alignment vertical="top"/>
    </xf>
    <xf numFmtId="167" fontId="24" fillId="0" borderId="1" xfId="0" applyNumberFormat="1" applyFont="1" applyBorder="1" applyAlignment="1">
      <alignment horizontal="left" vertical="top"/>
    </xf>
    <xf numFmtId="167" fontId="24" fillId="0" borderId="12" xfId="0" applyNumberFormat="1" applyFont="1" applyBorder="1" applyAlignment="1">
      <alignment vertical="top"/>
    </xf>
    <xf numFmtId="0" fontId="7" fillId="0" borderId="1" xfId="0" applyFont="1" applyBorder="1" applyAlignment="1">
      <alignment vertical="top"/>
    </xf>
    <xf numFmtId="0" fontId="7" fillId="0" borderId="1" xfId="0" applyFont="1" applyBorder="1" applyAlignment="1">
      <alignment horizontal="center" vertical="top"/>
    </xf>
    <xf numFmtId="0" fontId="7" fillId="0" borderId="13" xfId="0" applyFont="1" applyBorder="1" applyAlignment="1">
      <alignment vertical="top"/>
    </xf>
    <xf numFmtId="167" fontId="22" fillId="0" borderId="20" xfId="0" applyNumberFormat="1" applyFont="1" applyBorder="1" applyAlignment="1">
      <alignment horizontal="center" vertical="center"/>
    </xf>
    <xf numFmtId="167" fontId="22" fillId="0" borderId="21" xfId="0" applyNumberFormat="1" applyFont="1" applyBorder="1" applyAlignment="1">
      <alignment vertical="center"/>
    </xf>
    <xf numFmtId="167" fontId="26" fillId="0" borderId="1" xfId="0" applyNumberFormat="1" applyFont="1" applyBorder="1" applyAlignment="1">
      <alignment vertical="top"/>
    </xf>
    <xf numFmtId="167" fontId="22" fillId="0" borderId="1" xfId="0" applyNumberFormat="1" applyFont="1" applyBorder="1" applyAlignment="1">
      <alignment horizontal="left" vertical="top"/>
    </xf>
    <xf numFmtId="167" fontId="22" fillId="0" borderId="1" xfId="0" applyNumberFormat="1" applyFont="1" applyBorder="1" applyAlignment="1">
      <alignment vertical="top"/>
    </xf>
    <xf numFmtId="0" fontId="8" fillId="0" borderId="1" xfId="0" applyFont="1" applyBorder="1" applyAlignment="1">
      <alignment vertical="top"/>
    </xf>
    <xf numFmtId="0" fontId="8" fillId="0" borderId="1" xfId="0" applyFont="1" applyBorder="1" applyAlignment="1">
      <alignment horizontal="center" vertical="top"/>
    </xf>
    <xf numFmtId="0" fontId="8" fillId="0" borderId="13" xfId="0" applyFont="1" applyBorder="1" applyAlignment="1">
      <alignment vertical="top"/>
    </xf>
    <xf numFmtId="0" fontId="8" fillId="0" borderId="0" xfId="0" applyFont="1" applyAlignment="1">
      <alignment vertical="top"/>
    </xf>
    <xf numFmtId="0" fontId="8" fillId="0" borderId="0" xfId="0" applyFont="1" applyAlignment="1">
      <alignment vertical="center"/>
    </xf>
    <xf numFmtId="0" fontId="8" fillId="0" borderId="0" xfId="0" applyFont="1"/>
    <xf numFmtId="167" fontId="24" fillId="0" borderId="0" xfId="0" quotePrefix="1" applyNumberFormat="1" applyFont="1" applyAlignment="1">
      <alignment horizontal="left" vertical="center"/>
    </xf>
    <xf numFmtId="0" fontId="7" fillId="0" borderId="1" xfId="0" applyFont="1" applyBorder="1"/>
    <xf numFmtId="167" fontId="26" fillId="0" borderId="2" xfId="0" applyNumberFormat="1" applyFont="1" applyBorder="1" applyAlignment="1">
      <alignment vertical="top"/>
    </xf>
    <xf numFmtId="167" fontId="22" fillId="0" borderId="2" xfId="0" applyNumberFormat="1" applyFont="1" applyBorder="1" applyAlignment="1">
      <alignment horizontal="left" vertical="top"/>
    </xf>
    <xf numFmtId="167" fontId="22" fillId="0" borderId="2" xfId="0" applyNumberFormat="1" applyFont="1" applyBorder="1" applyAlignment="1">
      <alignment vertical="top"/>
    </xf>
    <xf numFmtId="0" fontId="8" fillId="0" borderId="2" xfId="0" applyFont="1" applyBorder="1" applyAlignment="1">
      <alignment vertical="top"/>
    </xf>
    <xf numFmtId="0" fontId="8" fillId="0" borderId="2" xfId="0" applyFont="1" applyBorder="1" applyAlignment="1">
      <alignment horizontal="center" vertical="top"/>
    </xf>
    <xf numFmtId="0" fontId="8" fillId="0" borderId="7" xfId="0" applyFont="1" applyBorder="1" applyAlignment="1">
      <alignment vertical="top"/>
    </xf>
    <xf numFmtId="0" fontId="7" fillId="0" borderId="11" xfId="0" applyFont="1" applyBorder="1" applyAlignment="1">
      <alignment vertical="top"/>
    </xf>
    <xf numFmtId="167" fontId="24" fillId="0" borderId="0" xfId="0" quotePrefix="1" applyNumberFormat="1" applyFont="1" applyAlignment="1">
      <alignment vertical="top"/>
    </xf>
    <xf numFmtId="0" fontId="7" fillId="0" borderId="0" xfId="0" quotePrefix="1" applyFont="1" applyAlignment="1">
      <alignment horizontal="center" vertical="top"/>
    </xf>
    <xf numFmtId="0" fontId="7" fillId="0" borderId="19" xfId="0" quotePrefix="1" applyFont="1" applyBorder="1" applyAlignment="1">
      <alignment horizontal="center" vertical="top"/>
    </xf>
    <xf numFmtId="167" fontId="24" fillId="0" borderId="9" xfId="0" applyNumberFormat="1" applyFont="1" applyBorder="1" applyAlignment="1">
      <alignment horizontal="center" vertical="top"/>
    </xf>
    <xf numFmtId="167" fontId="24" fillId="0" borderId="6" xfId="0" applyNumberFormat="1"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wrapText="1"/>
    </xf>
    <xf numFmtId="49" fontId="8" fillId="7" borderId="4" xfId="0" applyNumberFormat="1" applyFont="1" applyFill="1" applyBorder="1" applyAlignment="1">
      <alignment horizontal="center" vertical="center" wrapText="1"/>
    </xf>
    <xf numFmtId="0" fontId="24" fillId="7" borderId="4" xfId="0" applyFont="1" applyFill="1" applyBorder="1" applyAlignment="1">
      <alignment horizontal="center" vertical="center"/>
    </xf>
    <xf numFmtId="0" fontId="22"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0" borderId="9" xfId="0" applyFont="1" applyBorder="1" applyAlignment="1">
      <alignment horizontal="center" vertical="center" wrapText="1"/>
    </xf>
    <xf numFmtId="0" fontId="6"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169" fontId="27" fillId="0" borderId="4" xfId="0" applyNumberFormat="1" applyFont="1" applyBorder="1" applyAlignment="1">
      <alignment horizontal="center" vertical="center"/>
    </xf>
    <xf numFmtId="0" fontId="8" fillId="12" borderId="4" xfId="0" applyFont="1" applyFill="1" applyBorder="1" applyAlignment="1">
      <alignment horizontal="center" vertical="center" wrapText="1"/>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0" fontId="22" fillId="2" borderId="9" xfId="0" applyFont="1" applyFill="1" applyBorder="1" applyAlignment="1">
      <alignment horizontal="center" vertical="top" wrapText="1"/>
    </xf>
    <xf numFmtId="0" fontId="8" fillId="6" borderId="5" xfId="0" applyFont="1" applyFill="1" applyBorder="1" applyAlignment="1">
      <alignment vertical="center"/>
    </xf>
    <xf numFmtId="0" fontId="17" fillId="6" borderId="4" xfId="0" applyFont="1" applyFill="1" applyBorder="1" applyAlignment="1">
      <alignment horizontal="center" vertical="center" wrapText="1"/>
    </xf>
    <xf numFmtId="0" fontId="22" fillId="6" borderId="4" xfId="0" applyFont="1" applyFill="1" applyBorder="1" applyAlignment="1">
      <alignment horizontal="center" vertical="center"/>
    </xf>
    <xf numFmtId="0" fontId="8" fillId="0" borderId="9" xfId="0" applyFont="1" applyBorder="1" applyAlignment="1">
      <alignment vertical="center" wrapText="1"/>
    </xf>
    <xf numFmtId="49" fontId="8" fillId="7" borderId="8" xfId="0" applyNumberFormat="1" applyFont="1" applyFill="1" applyBorder="1" applyAlignment="1">
      <alignment horizontal="center" vertical="center"/>
    </xf>
    <xf numFmtId="0" fontId="8" fillId="7" borderId="5" xfId="0" applyFont="1" applyFill="1" applyBorder="1" applyAlignment="1">
      <alignment vertical="center" wrapText="1"/>
    </xf>
    <xf numFmtId="0" fontId="17" fillId="7" borderId="4" xfId="0" applyFont="1" applyFill="1" applyBorder="1" applyAlignment="1">
      <alignment horizontal="center" vertical="center" wrapText="1"/>
    </xf>
    <xf numFmtId="0" fontId="22" fillId="7" borderId="4" xfId="0" applyFont="1" applyFill="1" applyBorder="1" applyAlignment="1">
      <alignment horizontal="center" vertical="center"/>
    </xf>
    <xf numFmtId="0" fontId="22" fillId="2" borderId="9" xfId="0" applyFont="1" applyFill="1" applyBorder="1" applyAlignment="1">
      <alignment horizontal="center" vertical="center" wrapText="1"/>
    </xf>
    <xf numFmtId="49" fontId="8" fillId="0" borderId="9" xfId="0" applyNumberFormat="1" applyFont="1" applyBorder="1" applyAlignment="1">
      <alignment horizontal="center" vertical="center"/>
    </xf>
    <xf numFmtId="0" fontId="8" fillId="3" borderId="5" xfId="0" applyFont="1" applyFill="1" applyBorder="1" applyAlignment="1">
      <alignment vertical="center" wrapText="1"/>
    </xf>
    <xf numFmtId="0" fontId="17" fillId="3" borderId="4" xfId="0" applyFont="1" applyFill="1" applyBorder="1" applyAlignment="1">
      <alignment vertical="center" wrapText="1"/>
    </xf>
    <xf numFmtId="49" fontId="7" fillId="0" borderId="9" xfId="0" applyNumberFormat="1" applyFont="1" applyBorder="1" applyAlignment="1">
      <alignment horizontal="center" vertical="center"/>
    </xf>
    <xf numFmtId="0" fontId="17" fillId="3" borderId="4" xfId="0" applyFont="1" applyFill="1" applyBorder="1" applyAlignment="1">
      <alignment horizontal="center" vertical="center" wrapText="1"/>
    </xf>
    <xf numFmtId="0" fontId="8" fillId="0" borderId="9" xfId="0" applyFont="1" applyBorder="1" applyAlignment="1">
      <alignment horizontal="left" vertical="center" wrapText="1"/>
    </xf>
    <xf numFmtId="49" fontId="8" fillId="0" borderId="9" xfId="0" applyNumberFormat="1" applyFont="1" applyBorder="1" applyAlignment="1">
      <alignment horizontal="center" vertical="center" wrapText="1"/>
    </xf>
    <xf numFmtId="0" fontId="22" fillId="2" borderId="9" xfId="0" applyFont="1" applyFill="1" applyBorder="1" applyAlignment="1">
      <alignment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vertical="center" wrapText="1"/>
    </xf>
    <xf numFmtId="0" fontId="22" fillId="10" borderId="4" xfId="0" applyFont="1" applyFill="1" applyBorder="1" applyAlignment="1">
      <alignment vertical="center" wrapText="1"/>
    </xf>
    <xf numFmtId="49" fontId="8" fillId="7" borderId="9" xfId="0" applyNumberFormat="1" applyFont="1" applyFill="1" applyBorder="1" applyAlignment="1">
      <alignment horizontal="center" vertical="center" wrapText="1"/>
    </xf>
    <xf numFmtId="0" fontId="8" fillId="7" borderId="4" xfId="0" applyFont="1" applyFill="1" applyBorder="1" applyAlignment="1">
      <alignment vertical="center"/>
    </xf>
    <xf numFmtId="0" fontId="8" fillId="3" borderId="5" xfId="0" applyFont="1" applyFill="1" applyBorder="1" applyAlignment="1">
      <alignment vertical="center"/>
    </xf>
    <xf numFmtId="0" fontId="8" fillId="3" borderId="2" xfId="0" applyFont="1" applyFill="1" applyBorder="1" applyAlignment="1">
      <alignment vertical="center"/>
    </xf>
    <xf numFmtId="0" fontId="17" fillId="3" borderId="7" xfId="0" applyFont="1" applyFill="1" applyBorder="1"/>
    <xf numFmtId="0" fontId="8" fillId="3" borderId="4" xfId="0" applyFont="1" applyFill="1" applyBorder="1" applyAlignment="1">
      <alignment vertical="center"/>
    </xf>
    <xf numFmtId="0" fontId="17" fillId="0" borderId="9" xfId="0" applyFont="1" applyBorder="1" applyAlignment="1">
      <alignment horizontal="left" vertical="center" wrapText="1"/>
    </xf>
    <xf numFmtId="49" fontId="17" fillId="0" borderId="9" xfId="0"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vertical="center"/>
    </xf>
    <xf numFmtId="0" fontId="17" fillId="3" borderId="2" xfId="0" applyFont="1" applyFill="1" applyBorder="1" applyAlignment="1">
      <alignment vertical="center"/>
    </xf>
    <xf numFmtId="0" fontId="17" fillId="3" borderId="7" xfId="0" applyFont="1" applyFill="1" applyBorder="1" applyAlignment="1">
      <alignment vertical="center"/>
    </xf>
    <xf numFmtId="0" fontId="8" fillId="3" borderId="5" xfId="0" applyFont="1" applyFill="1" applyBorder="1" applyAlignment="1">
      <alignment horizontal="center" vertical="center"/>
    </xf>
    <xf numFmtId="0" fontId="17" fillId="0" borderId="6" xfId="0" applyFont="1" applyBorder="1" applyAlignment="1">
      <alignment horizontal="left" vertical="center" wrapText="1"/>
    </xf>
    <xf numFmtId="49" fontId="17" fillId="7" borderId="4" xfId="0" applyNumberFormat="1" applyFont="1" applyFill="1" applyBorder="1" applyAlignment="1">
      <alignment horizontal="center" vertical="center"/>
    </xf>
    <xf numFmtId="0" fontId="17" fillId="11" borderId="4" xfId="0" applyFont="1" applyFill="1" applyBorder="1" applyAlignment="1">
      <alignment horizontal="center" vertical="center"/>
    </xf>
    <xf numFmtId="0" fontId="8" fillId="11" borderId="5" xfId="0" applyFont="1" applyFill="1" applyBorder="1" applyAlignment="1">
      <alignment vertical="center" wrapText="1"/>
    </xf>
    <xf numFmtId="0" fontId="17" fillId="11" borderId="4" xfId="0" applyFont="1" applyFill="1" applyBorder="1" applyAlignment="1">
      <alignment horizontal="center" vertical="center" wrapText="1"/>
    </xf>
    <xf numFmtId="0" fontId="22" fillId="11" borderId="4" xfId="0" applyFont="1" applyFill="1" applyBorder="1" applyAlignment="1">
      <alignment horizontal="center" vertical="center"/>
    </xf>
    <xf numFmtId="0" fontId="8" fillId="6" borderId="8" xfId="0" applyFont="1" applyFill="1" applyBorder="1" applyAlignment="1">
      <alignment horizontal="center" vertical="center" wrapText="1"/>
    </xf>
    <xf numFmtId="0" fontId="7" fillId="7" borderId="5" xfId="0" applyFont="1" applyFill="1" applyBorder="1" applyAlignment="1">
      <alignment vertical="center"/>
    </xf>
    <xf numFmtId="0" fontId="6" fillId="7" borderId="4" xfId="0" applyFont="1" applyFill="1" applyBorder="1" applyAlignment="1">
      <alignment horizontal="center" vertical="center" wrapText="1"/>
    </xf>
    <xf numFmtId="0" fontId="7" fillId="0" borderId="8" xfId="0" applyFont="1" applyBorder="1" applyAlignment="1">
      <alignment vertical="center" wrapText="1"/>
    </xf>
    <xf numFmtId="0" fontId="8" fillId="6" borderId="5" xfId="0" applyFont="1" applyFill="1" applyBorder="1" applyAlignment="1">
      <alignment vertical="center" wrapText="1"/>
    </xf>
    <xf numFmtId="0" fontId="8" fillId="7" borderId="5" xfId="0" applyFont="1" applyFill="1" applyBorder="1" applyAlignment="1">
      <alignment vertical="center"/>
    </xf>
    <xf numFmtId="0" fontId="24" fillId="2" borderId="11" xfId="0" applyFont="1" applyFill="1" applyBorder="1" applyAlignment="1">
      <alignment horizontal="center" vertical="top" wrapText="1"/>
    </xf>
    <xf numFmtId="49" fontId="7" fillId="0" borderId="1" xfId="0" applyNumberFormat="1" applyFont="1" applyBorder="1" applyAlignment="1">
      <alignment horizontal="center" vertical="center" wrapText="1"/>
    </xf>
    <xf numFmtId="0" fontId="24" fillId="0" borderId="7" xfId="0" applyFont="1" applyBorder="1" applyAlignment="1">
      <alignment horizontal="center" vertical="center"/>
    </xf>
    <xf numFmtId="0" fontId="6" fillId="0" borderId="12" xfId="0" applyFont="1" applyBorder="1" applyAlignment="1">
      <alignment vertical="center"/>
    </xf>
    <xf numFmtId="49" fontId="8" fillId="0" borderId="0" xfId="0" applyNumberFormat="1" applyFont="1" applyAlignment="1">
      <alignment horizontal="center" vertical="center"/>
    </xf>
    <xf numFmtId="169" fontId="27" fillId="0" borderId="0" xfId="0" applyNumberFormat="1" applyFont="1" applyAlignment="1">
      <alignment horizontal="center" vertical="center"/>
    </xf>
    <xf numFmtId="49" fontId="6" fillId="0" borderId="0" xfId="0" applyNumberFormat="1" applyFont="1" applyAlignment="1">
      <alignment horizontal="center"/>
    </xf>
    <xf numFmtId="0" fontId="28" fillId="0" borderId="0" xfId="0" applyFont="1"/>
    <xf numFmtId="0" fontId="29" fillId="0" borderId="0" xfId="0" applyFont="1"/>
    <xf numFmtId="0" fontId="30" fillId="0" borderId="0" xfId="0" applyFont="1"/>
    <xf numFmtId="0" fontId="31" fillId="8" borderId="0" xfId="0" applyFont="1" applyFill="1"/>
    <xf numFmtId="0" fontId="28" fillId="0" borderId="0" xfId="0" applyFont="1" applyAlignment="1">
      <alignment horizontal="left" vertical="center"/>
    </xf>
    <xf numFmtId="0" fontId="28" fillId="0" borderId="0" xfId="0" applyFont="1" applyAlignment="1">
      <alignment vertical="center" wrapText="1"/>
    </xf>
    <xf numFmtId="0" fontId="31" fillId="7" borderId="0" xfId="0" applyFont="1" applyFill="1"/>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8" fillId="0" borderId="0" xfId="0" applyFont="1" applyAlignment="1">
      <alignment horizontal="center" vertical="center"/>
    </xf>
    <xf numFmtId="167" fontId="24" fillId="0" borderId="19" xfId="0" applyNumberFormat="1" applyFont="1" applyBorder="1" applyAlignment="1">
      <alignment vertical="top"/>
    </xf>
    <xf numFmtId="0" fontId="7" fillId="0" borderId="19" xfId="0" quotePrefix="1" applyFont="1" applyBorder="1" applyAlignment="1">
      <alignment horizontal="left" vertical="top"/>
    </xf>
    <xf numFmtId="0" fontId="6" fillId="0" borderId="5" xfId="0" applyFont="1" applyBorder="1" applyAlignment="1">
      <alignment horizontal="center" vertical="center" wrapText="1"/>
    </xf>
    <xf numFmtId="0" fontId="7" fillId="0" borderId="2" xfId="0" applyFont="1" applyBorder="1" applyAlignment="1">
      <alignment horizontal="center" vertical="center" wrapText="1"/>
    </xf>
    <xf numFmtId="0" fontId="8" fillId="13" borderId="8" xfId="0" applyFont="1" applyFill="1" applyBorder="1" applyAlignment="1">
      <alignment horizontal="center" vertical="center"/>
    </xf>
    <xf numFmtId="0" fontId="8" fillId="13" borderId="5" xfId="0" applyFont="1" applyFill="1" applyBorder="1" applyAlignment="1">
      <alignment vertical="center"/>
    </xf>
    <xf numFmtId="0" fontId="17" fillId="13" borderId="4" xfId="0" applyFont="1" applyFill="1" applyBorder="1" applyAlignment="1">
      <alignment horizontal="center" vertical="center" wrapText="1"/>
    </xf>
    <xf numFmtId="0" fontId="22" fillId="13" borderId="4" xfId="0" applyFont="1" applyFill="1" applyBorder="1" applyAlignment="1">
      <alignment horizontal="center" vertical="center"/>
    </xf>
    <xf numFmtId="0" fontId="8" fillId="11" borderId="8" xfId="0" applyFont="1" applyFill="1" applyBorder="1" applyAlignment="1">
      <alignment horizontal="center" vertical="center"/>
    </xf>
    <xf numFmtId="0" fontId="8" fillId="11" borderId="5" xfId="0" applyFont="1" applyFill="1" applyBorder="1" applyAlignment="1">
      <alignment vertical="center"/>
    </xf>
    <xf numFmtId="2" fontId="17" fillId="3" borderId="4" xfId="0" applyNumberFormat="1" applyFont="1" applyFill="1" applyBorder="1" applyAlignment="1">
      <alignment horizontal="center" vertical="center"/>
    </xf>
    <xf numFmtId="0" fontId="7" fillId="0" borderId="3" xfId="0" applyFont="1" applyBorder="1" applyAlignment="1">
      <alignment horizontal="left" vertical="center" wrapText="1"/>
    </xf>
    <xf numFmtId="0" fontId="33" fillId="0" borderId="0" xfId="0" applyFont="1" applyAlignment="1">
      <alignment vertical="center"/>
    </xf>
    <xf numFmtId="2" fontId="6" fillId="0" borderId="4" xfId="0" applyNumberFormat="1" applyFont="1" applyBorder="1" applyAlignment="1">
      <alignment horizontal="center" vertical="center" wrapText="1"/>
    </xf>
    <xf numFmtId="0" fontId="35" fillId="12" borderId="4" xfId="0" applyFont="1" applyFill="1" applyBorder="1" applyAlignment="1">
      <alignment horizontal="center" vertical="center"/>
    </xf>
    <xf numFmtId="0" fontId="35" fillId="12" borderId="4" xfId="0" applyFont="1" applyFill="1" applyBorder="1" applyAlignment="1">
      <alignment horizontal="center" vertical="center" wrapText="1"/>
    </xf>
    <xf numFmtId="0" fontId="8" fillId="7" borderId="12" xfId="0" applyFont="1" applyFill="1" applyBorder="1" applyAlignment="1">
      <alignment vertical="center" wrapText="1"/>
    </xf>
    <xf numFmtId="0" fontId="8" fillId="7" borderId="6" xfId="0" applyFont="1" applyFill="1" applyBorder="1" applyAlignment="1">
      <alignment vertical="center"/>
    </xf>
    <xf numFmtId="0" fontId="8" fillId="3" borderId="6" xfId="0" applyFont="1" applyFill="1" applyBorder="1" applyAlignment="1">
      <alignment horizontal="center" vertical="center"/>
    </xf>
    <xf numFmtId="1" fontId="6" fillId="0" borderId="7" xfId="0" applyNumberFormat="1" applyFont="1" applyBorder="1" applyAlignment="1">
      <alignment horizontal="center" vertical="center" wrapText="1"/>
    </xf>
    <xf numFmtId="2" fontId="12" fillId="6" borderId="4" xfId="0" applyNumberFormat="1" applyFont="1" applyFill="1" applyBorder="1" applyAlignment="1">
      <alignment horizontal="center" vertical="top" wrapText="1"/>
    </xf>
    <xf numFmtId="2" fontId="12" fillId="0" borderId="8" xfId="0" applyNumberFormat="1" applyFont="1" applyBorder="1" applyAlignment="1">
      <alignment horizontal="center" vertical="center" wrapText="1"/>
    </xf>
    <xf numFmtId="2" fontId="12" fillId="0" borderId="8" xfId="1"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15" fontId="10" fillId="0" borderId="0" xfId="0" applyNumberFormat="1" applyFont="1"/>
    <xf numFmtId="1" fontId="3" fillId="0" borderId="4" xfId="0" applyNumberFormat="1" applyFont="1" applyBorder="1" applyAlignment="1">
      <alignment horizontal="right" vertical="center" inden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7" xfId="0" applyFont="1" applyBorder="1" applyAlignment="1">
      <alignment horizontal="center" vertical="center"/>
    </xf>
    <xf numFmtId="0" fontId="3" fillId="0" borderId="4" xfId="0" applyFont="1" applyBorder="1" applyAlignment="1">
      <alignment horizontal="left" vertical="center"/>
    </xf>
    <xf numFmtId="0" fontId="37" fillId="0" borderId="0" xfId="0" applyFont="1" applyAlignment="1">
      <alignment vertical="center"/>
    </xf>
    <xf numFmtId="0" fontId="37" fillId="0" borderId="0" xfId="0" applyFont="1"/>
    <xf numFmtId="0" fontId="37" fillId="0" borderId="0" xfId="0" applyFont="1" applyAlignment="1">
      <alignment horizontal="center" vertical="center"/>
    </xf>
    <xf numFmtId="0" fontId="37" fillId="0" borderId="0" xfId="0" applyFont="1" applyAlignment="1">
      <alignment horizontal="center" vertical="center" wrapText="1"/>
    </xf>
    <xf numFmtId="49" fontId="37" fillId="0" borderId="0" xfId="0" applyNumberFormat="1" applyFont="1" applyAlignment="1">
      <alignment vertical="center"/>
    </xf>
    <xf numFmtId="49" fontId="39" fillId="0" borderId="0" xfId="0" applyNumberFormat="1" applyFont="1" applyAlignment="1">
      <alignment vertical="center" wrapText="1"/>
    </xf>
    <xf numFmtId="0" fontId="37" fillId="0" borderId="0" xfId="0" applyFont="1" applyAlignment="1">
      <alignment horizontal="center"/>
    </xf>
    <xf numFmtId="0" fontId="37" fillId="0" borderId="9" xfId="0" applyFont="1" applyBorder="1" applyAlignment="1">
      <alignment vertical="center"/>
    </xf>
    <xf numFmtId="0" fontId="37" fillId="0" borderId="9" xfId="0" applyFont="1" applyBorder="1" applyAlignment="1">
      <alignment horizontal="center" vertical="center"/>
    </xf>
    <xf numFmtId="49" fontId="37" fillId="0" borderId="4" xfId="0" applyNumberFormat="1" applyFont="1" applyBorder="1" applyAlignment="1">
      <alignment vertical="center"/>
    </xf>
    <xf numFmtId="49" fontId="39" fillId="0" borderId="4" xfId="0" applyNumberFormat="1" applyFont="1" applyBorder="1" applyAlignment="1">
      <alignment vertical="center" wrapText="1"/>
    </xf>
    <xf numFmtId="0" fontId="37" fillId="0" borderId="4" xfId="0" applyFont="1" applyBorder="1" applyAlignment="1">
      <alignment vertical="center"/>
    </xf>
    <xf numFmtId="0" fontId="37" fillId="2" borderId="9" xfId="0" applyFont="1" applyFill="1" applyBorder="1" applyAlignment="1">
      <alignment horizontal="center" vertical="center" wrapText="1"/>
    </xf>
    <xf numFmtId="0" fontId="37" fillId="2" borderId="9" xfId="0" applyFont="1" applyFill="1" applyBorder="1" applyAlignment="1">
      <alignment horizontal="center" vertical="top" wrapText="1"/>
    </xf>
    <xf numFmtId="0" fontId="37" fillId="2" borderId="0" xfId="0" applyFont="1" applyFill="1" applyAlignment="1">
      <alignment horizontal="center" vertical="center" wrapText="1"/>
    </xf>
    <xf numFmtId="0" fontId="37" fillId="0" borderId="0" xfId="4" applyFont="1"/>
    <xf numFmtId="0" fontId="37" fillId="0" borderId="0" xfId="0" quotePrefix="1" applyFont="1" applyAlignment="1">
      <alignment horizontal="left" vertical="top"/>
    </xf>
    <xf numFmtId="49" fontId="37" fillId="0" borderId="0" xfId="0" quotePrefix="1" applyNumberFormat="1" applyFont="1" applyAlignment="1">
      <alignment horizontal="left" vertical="top"/>
    </xf>
    <xf numFmtId="49" fontId="39" fillId="0" borderId="0" xfId="0" quotePrefix="1" applyNumberFormat="1" applyFont="1" applyAlignment="1">
      <alignment horizontal="left" vertical="top" wrapText="1"/>
    </xf>
    <xf numFmtId="0" fontId="37" fillId="0" borderId="0" xfId="0" applyFont="1" applyAlignment="1">
      <alignment vertical="center" wrapText="1"/>
    </xf>
    <xf numFmtId="49" fontId="37" fillId="0" borderId="0" xfId="0" applyNumberFormat="1" applyFont="1"/>
    <xf numFmtId="49" fontId="39" fillId="0" borderId="0" xfId="0" applyNumberFormat="1" applyFont="1" applyAlignment="1">
      <alignment wrapText="1"/>
    </xf>
    <xf numFmtId="49" fontId="39" fillId="7" borderId="0" xfId="0" applyNumberFormat="1" applyFont="1" applyFill="1" applyAlignment="1">
      <alignment wrapText="1"/>
    </xf>
    <xf numFmtId="0" fontId="37" fillId="0" borderId="4" xfId="0" applyFont="1" applyBorder="1" applyAlignment="1">
      <alignment vertical="center" wrapText="1"/>
    </xf>
    <xf numFmtId="0" fontId="37" fillId="0" borderId="0" xfId="4" applyFont="1" applyAlignment="1">
      <alignment horizontal="left"/>
    </xf>
    <xf numFmtId="0" fontId="37" fillId="0" borderId="0" xfId="0" applyFont="1" applyAlignment="1">
      <alignment wrapText="1"/>
    </xf>
    <xf numFmtId="0" fontId="3" fillId="0" borderId="26" xfId="0" applyFont="1" applyBorder="1" applyAlignment="1">
      <alignment horizontal="center" vertical="center"/>
    </xf>
    <xf numFmtId="0" fontId="3" fillId="0" borderId="7" xfId="0" applyFont="1" applyBorder="1" applyAlignment="1">
      <alignment vertical="center"/>
    </xf>
    <xf numFmtId="0" fontId="3" fillId="0" borderId="29" xfId="0" applyFont="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 xfId="0" applyFont="1" applyBorder="1" applyAlignment="1">
      <alignment vertical="center"/>
    </xf>
    <xf numFmtId="0" fontId="3" fillId="0" borderId="28" xfId="0" applyFont="1" applyBorder="1" applyAlignment="1">
      <alignment vertical="center"/>
    </xf>
    <xf numFmtId="171" fontId="3" fillId="0" borderId="0" xfId="6" applyNumberFormat="1" applyFont="1" applyAlignment="1">
      <alignment vertical="center"/>
    </xf>
    <xf numFmtId="172" fontId="3" fillId="0" borderId="0" xfId="0" applyNumberFormat="1" applyFont="1" applyAlignment="1">
      <alignment vertical="center"/>
    </xf>
    <xf numFmtId="0" fontId="3" fillId="0" borderId="43"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right" vertical="center" indent="1"/>
    </xf>
    <xf numFmtId="0" fontId="3" fillId="0" borderId="9" xfId="0" applyFont="1" applyBorder="1" applyAlignment="1">
      <alignment horizontal="center" vertical="center"/>
    </xf>
    <xf numFmtId="0" fontId="3" fillId="0" borderId="4" xfId="0" applyFont="1" applyBorder="1" applyAlignment="1">
      <alignment horizontal="center" vertical="center"/>
    </xf>
    <xf numFmtId="2" fontId="3" fillId="0" borderId="28" xfId="0" applyNumberFormat="1" applyFont="1" applyBorder="1" applyAlignment="1">
      <alignment horizontal="right" vertical="center" indent="1"/>
    </xf>
    <xf numFmtId="171" fontId="3" fillId="0" borderId="0" xfId="0" applyNumberFormat="1" applyFont="1" applyAlignment="1">
      <alignment vertical="center"/>
    </xf>
    <xf numFmtId="0" fontId="3" fillId="0" borderId="44" xfId="0" applyFont="1" applyBorder="1" applyAlignment="1">
      <alignment horizontal="center" vertical="center"/>
    </xf>
    <xf numFmtId="1" fontId="3" fillId="0" borderId="28" xfId="0" applyNumberFormat="1" applyFont="1" applyBorder="1" applyAlignment="1">
      <alignment horizontal="right" vertical="center" indent="1"/>
    </xf>
    <xf numFmtId="0" fontId="3" fillId="0" borderId="1" xfId="0" applyFont="1" applyBorder="1" applyAlignment="1">
      <alignment horizontal="center" vertical="center"/>
    </xf>
    <xf numFmtId="0" fontId="3" fillId="0" borderId="12" xfId="0" applyFont="1" applyBorder="1" applyAlignment="1">
      <alignment vertical="center"/>
    </xf>
    <xf numFmtId="0" fontId="3" fillId="0" borderId="1"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6" fillId="0" borderId="0" xfId="0" applyFont="1" applyAlignment="1">
      <alignment horizontal="left" vertical="center"/>
    </xf>
    <xf numFmtId="0" fontId="36" fillId="0" borderId="0" xfId="0" quotePrefix="1" applyFont="1" applyAlignment="1">
      <alignment vertical="center"/>
    </xf>
    <xf numFmtId="0" fontId="7" fillId="0" borderId="14" xfId="0" applyFont="1" applyBorder="1" applyAlignment="1">
      <alignment horizontal="left" vertical="center" wrapText="1"/>
    </xf>
    <xf numFmtId="0" fontId="33" fillId="0" borderId="5" xfId="0" applyFont="1" applyBorder="1" applyAlignment="1">
      <alignment horizontal="left" vertical="center" wrapText="1"/>
    </xf>
    <xf numFmtId="0" fontId="33" fillId="0" borderId="3" xfId="0" applyFont="1" applyBorder="1" applyAlignment="1">
      <alignment horizontal="left" vertical="top" wrapText="1"/>
    </xf>
    <xf numFmtId="49" fontId="7" fillId="0" borderId="0" xfId="0" applyNumberFormat="1" applyFont="1" applyAlignment="1">
      <alignment vertical="center"/>
    </xf>
    <xf numFmtId="49" fontId="40" fillId="0" borderId="0" xfId="0" applyNumberFormat="1" applyFont="1" applyAlignment="1">
      <alignment vertical="center" wrapText="1"/>
    </xf>
    <xf numFmtId="0" fontId="40" fillId="0" borderId="0" xfId="0" applyFont="1" applyAlignment="1">
      <alignment vertical="center" wrapText="1"/>
    </xf>
    <xf numFmtId="49" fontId="7" fillId="0" borderId="0" xfId="0" applyNumberFormat="1" applyFont="1" applyAlignment="1">
      <alignment horizontal="left" vertical="center"/>
    </xf>
    <xf numFmtId="49" fontId="40" fillId="0" borderId="0" xfId="0" applyNumberFormat="1" applyFont="1" applyAlignment="1">
      <alignment horizontal="left" vertical="center" wrapText="1"/>
    </xf>
    <xf numFmtId="49" fontId="8" fillId="0" borderId="0" xfId="0" applyNumberFormat="1" applyFont="1" applyAlignment="1">
      <alignment horizontal="left" vertical="center"/>
    </xf>
    <xf numFmtId="49" fontId="41" fillId="0" borderId="0" xfId="0" applyNumberFormat="1" applyFont="1" applyAlignment="1">
      <alignment horizontal="left" vertical="center" wrapText="1"/>
    </xf>
    <xf numFmtId="169" fontId="6" fillId="0" borderId="0" xfId="0" applyNumberFormat="1" applyFont="1" applyAlignment="1">
      <alignment horizontal="center" vertical="center"/>
    </xf>
    <xf numFmtId="169" fontId="8" fillId="0" borderId="0" xfId="0" applyNumberFormat="1" applyFont="1" applyAlignment="1">
      <alignment vertical="center"/>
    </xf>
    <xf numFmtId="169" fontId="6" fillId="0" borderId="0" xfId="0" applyNumberFormat="1" applyFont="1" applyAlignment="1">
      <alignment horizontal="left" vertical="center"/>
    </xf>
    <xf numFmtId="169" fontId="35" fillId="12" borderId="4" xfId="0" applyNumberFormat="1" applyFont="1" applyFill="1" applyBorder="1" applyAlignment="1">
      <alignment horizontal="center" vertical="center" wrapText="1"/>
    </xf>
    <xf numFmtId="169" fontId="17" fillId="3" borderId="4" xfId="0" applyNumberFormat="1" applyFont="1" applyFill="1" applyBorder="1" applyAlignment="1">
      <alignment horizontal="center" vertical="center"/>
    </xf>
    <xf numFmtId="169" fontId="6" fillId="0" borderId="4" xfId="0" applyNumberFormat="1" applyFont="1" applyBorder="1" applyAlignment="1">
      <alignment horizontal="center" vertical="center"/>
    </xf>
    <xf numFmtId="169" fontId="6" fillId="0" borderId="0" xfId="0" applyNumberFormat="1" applyFont="1"/>
    <xf numFmtId="169" fontId="7" fillId="0" borderId="0" xfId="4" applyNumberFormat="1" applyFont="1" applyAlignment="1">
      <alignment horizontal="left"/>
    </xf>
    <xf numFmtId="169" fontId="6" fillId="0" borderId="4" xfId="0" applyNumberFormat="1" applyFont="1" applyBorder="1" applyAlignment="1">
      <alignment vertical="center"/>
    </xf>
    <xf numFmtId="169" fontId="17" fillId="13" borderId="4" xfId="0" applyNumberFormat="1" applyFont="1" applyFill="1" applyBorder="1" applyAlignment="1">
      <alignment vertical="center"/>
    </xf>
    <xf numFmtId="169" fontId="17" fillId="11" borderId="4" xfId="0" applyNumberFormat="1" applyFont="1" applyFill="1" applyBorder="1" applyAlignment="1">
      <alignment vertical="center"/>
    </xf>
    <xf numFmtId="169" fontId="17" fillId="7" borderId="4" xfId="0" applyNumberFormat="1" applyFont="1" applyFill="1" applyBorder="1" applyAlignment="1">
      <alignment vertical="center"/>
    </xf>
    <xf numFmtId="169" fontId="17" fillId="3" borderId="4" xfId="0" applyNumberFormat="1" applyFont="1" applyFill="1" applyBorder="1" applyAlignment="1">
      <alignment vertical="center"/>
    </xf>
    <xf numFmtId="169" fontId="17" fillId="7" borderId="4" xfId="0" applyNumberFormat="1" applyFont="1" applyFill="1" applyBorder="1" applyAlignment="1">
      <alignment horizontal="right" vertical="center"/>
    </xf>
    <xf numFmtId="169" fontId="22" fillId="10" borderId="4" xfId="0" applyNumberFormat="1" applyFont="1" applyFill="1" applyBorder="1" applyAlignment="1">
      <alignment horizontal="right" vertical="center" wrapText="1"/>
    </xf>
    <xf numFmtId="169" fontId="8" fillId="7" borderId="4" xfId="0" applyNumberFormat="1" applyFont="1" applyFill="1" applyBorder="1" applyAlignment="1">
      <alignment vertical="center"/>
    </xf>
    <xf numFmtId="169" fontId="8" fillId="3" borderId="4" xfId="0" applyNumberFormat="1" applyFont="1" applyFill="1" applyBorder="1" applyAlignment="1">
      <alignment vertical="center"/>
    </xf>
    <xf numFmtId="169" fontId="8" fillId="3" borderId="8" xfId="0" applyNumberFormat="1" applyFont="1" applyFill="1" applyBorder="1" applyAlignment="1">
      <alignment horizontal="center" vertical="center"/>
    </xf>
    <xf numFmtId="169" fontId="8" fillId="7" borderId="6" xfId="0" applyNumberFormat="1" applyFont="1" applyFill="1" applyBorder="1" applyAlignment="1">
      <alignment vertical="center"/>
    </xf>
    <xf numFmtId="169" fontId="17" fillId="11" borderId="4" xfId="0" applyNumberFormat="1" applyFont="1" applyFill="1" applyBorder="1" applyAlignment="1">
      <alignment horizontal="right" vertical="center"/>
    </xf>
    <xf numFmtId="169" fontId="17" fillId="6" borderId="4" xfId="0" applyNumberFormat="1" applyFont="1" applyFill="1" applyBorder="1" applyAlignment="1">
      <alignment vertical="center"/>
    </xf>
    <xf numFmtId="169" fontId="6" fillId="7" borderId="4" xfId="0" applyNumberFormat="1" applyFont="1" applyFill="1" applyBorder="1" applyAlignment="1">
      <alignment vertical="center"/>
    </xf>
    <xf numFmtId="0" fontId="43" fillId="0" borderId="0" xfId="0" applyFont="1"/>
    <xf numFmtId="0" fontId="7" fillId="0" borderId="2" xfId="0" applyFont="1" applyBorder="1" applyAlignment="1">
      <alignment horizontal="left" vertical="center"/>
    </xf>
    <xf numFmtId="0" fontId="7" fillId="0" borderId="12" xfId="0" applyFont="1" applyBorder="1" applyAlignment="1">
      <alignment horizontal="left" vertical="center"/>
    </xf>
    <xf numFmtId="0" fontId="8" fillId="7" borderId="4" xfId="0" applyFont="1" applyFill="1" applyBorder="1" applyAlignment="1">
      <alignment horizontal="center" vertical="center" wrapText="1"/>
    </xf>
    <xf numFmtId="0" fontId="8" fillId="12" borderId="4" xfId="0" applyFont="1" applyFill="1" applyBorder="1" applyAlignment="1">
      <alignment horizontal="center" vertical="center"/>
    </xf>
    <xf numFmtId="0" fontId="7" fillId="0" borderId="4" xfId="0" applyFont="1" applyBorder="1"/>
    <xf numFmtId="0" fontId="7" fillId="2" borderId="9" xfId="0" applyFont="1" applyFill="1" applyBorder="1" applyAlignment="1">
      <alignment horizontal="center" vertical="top" wrapText="1"/>
    </xf>
    <xf numFmtId="0" fontId="8" fillId="0" borderId="8" xfId="0" applyFont="1" applyBorder="1" applyAlignment="1">
      <alignment horizontal="center" vertical="top" wrapText="1"/>
    </xf>
    <xf numFmtId="0" fontId="7" fillId="0" borderId="8" xfId="0" applyFont="1" applyBorder="1" applyAlignment="1">
      <alignment vertical="center"/>
    </xf>
    <xf numFmtId="0" fontId="7" fillId="0" borderId="8" xfId="0" applyFont="1" applyBorder="1"/>
    <xf numFmtId="0" fontId="7" fillId="0" borderId="5" xfId="0" applyFont="1" applyBorder="1" applyAlignment="1">
      <alignment horizontal="center" vertical="center" wrapText="1"/>
    </xf>
    <xf numFmtId="0" fontId="7" fillId="0" borderId="1" xfId="0" applyFont="1" applyBorder="1" applyAlignment="1">
      <alignment vertical="center"/>
    </xf>
    <xf numFmtId="0" fontId="7" fillId="0" borderId="13" xfId="0" applyFont="1" applyBorder="1"/>
    <xf numFmtId="0" fontId="7" fillId="0" borderId="7" xfId="0" applyFont="1" applyBorder="1"/>
    <xf numFmtId="0" fontId="7" fillId="2" borderId="9" xfId="0" applyFont="1" applyFill="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center" vertical="top"/>
    </xf>
    <xf numFmtId="0" fontId="45" fillId="0" borderId="4" xfId="5" applyFont="1" applyFill="1" applyBorder="1" applyAlignment="1" applyProtection="1"/>
    <xf numFmtId="0" fontId="8" fillId="2" borderId="5" xfId="0" applyFont="1" applyFill="1" applyBorder="1" applyAlignment="1">
      <alignment horizontal="center" vertical="center" wrapText="1"/>
    </xf>
    <xf numFmtId="0" fontId="8" fillId="0" borderId="4" xfId="0" applyFont="1" applyBorder="1" applyAlignment="1">
      <alignment vertical="center"/>
    </xf>
    <xf numFmtId="0" fontId="7" fillId="0" borderId="6" xfId="0" applyFont="1" applyBorder="1" applyAlignment="1">
      <alignment vertical="center"/>
    </xf>
    <xf numFmtId="0" fontId="7" fillId="0" borderId="6" xfId="0" applyFont="1" applyBorder="1"/>
    <xf numFmtId="0" fontId="45" fillId="0" borderId="6" xfId="5" applyFont="1" applyFill="1" applyBorder="1" applyAlignment="1" applyProtection="1"/>
    <xf numFmtId="0" fontId="7" fillId="0" borderId="12" xfId="0" applyFont="1" applyBorder="1" applyAlignment="1">
      <alignment horizontal="center" vertical="center" wrapText="1"/>
    </xf>
    <xf numFmtId="0" fontId="45" fillId="0" borderId="4" xfId="5" applyFont="1" applyFill="1" applyBorder="1" applyAlignment="1" applyProtection="1">
      <alignment vertical="center"/>
    </xf>
    <xf numFmtId="0" fontId="7" fillId="0" borderId="0" xfId="4" applyFont="1" applyAlignment="1">
      <alignment horizontal="left" indent="5"/>
    </xf>
    <xf numFmtId="0" fontId="7" fillId="0" borderId="0" xfId="0" quotePrefix="1" applyFont="1" applyAlignment="1">
      <alignment horizontal="left" vertical="top"/>
    </xf>
    <xf numFmtId="0" fontId="8" fillId="0" borderId="0" xfId="4" applyFont="1" applyAlignment="1">
      <alignment horizontal="left" indent="5"/>
    </xf>
    <xf numFmtId="14" fontId="24" fillId="0" borderId="5" xfId="0" applyNumberFormat="1" applyFont="1" applyBorder="1" applyAlignment="1">
      <alignment horizontal="center" vertical="top" wrapText="1"/>
    </xf>
    <xf numFmtId="0" fontId="6" fillId="0" borderId="4" xfId="0" applyFont="1" applyBorder="1" applyAlignment="1">
      <alignment horizontal="left" vertical="top" wrapText="1"/>
    </xf>
    <xf numFmtId="14" fontId="24" fillId="0" borderId="5" xfId="0" quotePrefix="1" applyNumberFormat="1" applyFont="1" applyBorder="1" applyAlignment="1">
      <alignment horizontal="center" vertical="top" wrapText="1"/>
    </xf>
    <xf numFmtId="0" fontId="7" fillId="0" borderId="4" xfId="0" applyFont="1" applyBorder="1" applyAlignment="1">
      <alignment vertical="top"/>
    </xf>
    <xf numFmtId="14" fontId="7" fillId="0" borderId="5" xfId="0" quotePrefix="1" applyNumberFormat="1" applyFont="1" applyBorder="1" applyAlignment="1">
      <alignment horizontal="center" vertical="top" wrapText="1"/>
    </xf>
    <xf numFmtId="166" fontId="7" fillId="0" borderId="6" xfId="0" applyNumberFormat="1" applyFont="1" applyBorder="1" applyAlignment="1">
      <alignment horizontal="center" vertical="top" wrapText="1"/>
    </xf>
    <xf numFmtId="0" fontId="7" fillId="2" borderId="9" xfId="0" applyFont="1" applyFill="1" applyBorder="1" applyAlignment="1">
      <alignment vertical="center" wrapText="1"/>
    </xf>
    <xf numFmtId="0" fontId="7" fillId="2" borderId="5" xfId="0" applyFont="1" applyFill="1" applyBorder="1" applyAlignment="1">
      <alignment vertical="center" wrapText="1"/>
    </xf>
    <xf numFmtId="0" fontId="7" fillId="2" borderId="4" xfId="0" applyFont="1" applyFill="1" applyBorder="1" applyAlignment="1">
      <alignment vertical="center" wrapText="1"/>
    </xf>
    <xf numFmtId="166" fontId="7" fillId="0" borderId="4" xfId="0" applyNumberFormat="1" applyFont="1" applyBorder="1" applyAlignment="1">
      <alignment horizontal="center" vertical="center" wrapText="1"/>
    </xf>
    <xf numFmtId="166" fontId="7" fillId="0" borderId="8" xfId="0" applyNumberFormat="1" applyFont="1" applyBorder="1" applyAlignment="1">
      <alignment horizontal="center" vertical="center" wrapText="1"/>
    </xf>
    <xf numFmtId="0" fontId="7" fillId="2" borderId="9" xfId="0" quotePrefix="1" applyFont="1" applyFill="1" applyBorder="1" applyAlignment="1">
      <alignment horizontal="center" vertical="center" wrapText="1"/>
    </xf>
    <xf numFmtId="166" fontId="7" fillId="0" borderId="4" xfId="1" applyNumberFormat="1" applyFont="1" applyBorder="1" applyAlignment="1">
      <alignment horizontal="center" vertical="center" wrapText="1"/>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166" fontId="7" fillId="0" borderId="4" xfId="0" applyNumberFormat="1" applyFont="1" applyBorder="1" applyAlignment="1">
      <alignment horizontal="center" vertical="center"/>
    </xf>
    <xf numFmtId="0" fontId="7" fillId="0" borderId="0" xfId="0" quotePrefix="1" applyFont="1" applyAlignment="1">
      <alignment horizontal="left" vertical="top" wrapText="1"/>
    </xf>
    <xf numFmtId="0" fontId="7" fillId="2" borderId="5" xfId="0" applyFont="1" applyFill="1" applyBorder="1" applyAlignment="1">
      <alignment horizontal="center" vertical="top" wrapText="1"/>
    </xf>
    <xf numFmtId="0" fontId="7" fillId="0" borderId="9" xfId="0" applyFont="1" applyBorder="1" applyAlignment="1">
      <alignment vertical="center"/>
    </xf>
    <xf numFmtId="0" fontId="33" fillId="0" borderId="2" xfId="0" applyFont="1" applyBorder="1" applyAlignment="1">
      <alignment horizontal="left" vertical="center" wrapText="1"/>
    </xf>
    <xf numFmtId="0" fontId="7" fillId="5" borderId="5" xfId="0" applyFont="1" applyFill="1" applyBorder="1" applyAlignment="1">
      <alignment vertical="top"/>
    </xf>
    <xf numFmtId="0" fontId="7" fillId="5" borderId="2" xfId="0" applyFont="1" applyFill="1" applyBorder="1" applyAlignment="1">
      <alignment vertical="top"/>
    </xf>
    <xf numFmtId="0" fontId="7" fillId="5" borderId="7" xfId="0" applyFont="1" applyFill="1" applyBorder="1" applyAlignment="1">
      <alignment vertical="top"/>
    </xf>
    <xf numFmtId="0" fontId="7" fillId="5" borderId="12" xfId="0" applyFont="1" applyFill="1" applyBorder="1" applyAlignment="1">
      <alignment vertical="top"/>
    </xf>
    <xf numFmtId="0" fontId="7" fillId="0" borderId="4" xfId="0" applyFont="1" applyBorder="1" applyAlignment="1">
      <alignment horizontal="left" vertical="center"/>
    </xf>
    <xf numFmtId="49" fontId="8" fillId="12" borderId="4" xfId="0" applyNumberFormat="1" applyFont="1" applyFill="1" applyBorder="1" applyAlignment="1">
      <alignment horizontal="center" vertical="center" wrapText="1"/>
    </xf>
    <xf numFmtId="49" fontId="8" fillId="12" borderId="4" xfId="0" applyNumberFormat="1" applyFont="1" applyFill="1" applyBorder="1" applyAlignment="1">
      <alignment horizontal="center" vertical="center"/>
    </xf>
    <xf numFmtId="0" fontId="8" fillId="0" borderId="5" xfId="0" applyFont="1" applyBorder="1" applyAlignment="1">
      <alignment vertical="center"/>
    </xf>
    <xf numFmtId="0" fontId="7" fillId="0" borderId="7" xfId="0" applyFont="1" applyBorder="1" applyAlignment="1">
      <alignment horizontal="center" vertical="center"/>
    </xf>
    <xf numFmtId="49" fontId="7" fillId="0" borderId="4" xfId="0" applyNumberFormat="1" applyFont="1" applyBorder="1" applyAlignment="1">
      <alignment horizontal="center"/>
    </xf>
    <xf numFmtId="49" fontId="40" fillId="0" borderId="4" xfId="0" applyNumberFormat="1" applyFont="1" applyBorder="1" applyAlignment="1">
      <alignment horizontal="center" wrapText="1"/>
    </xf>
    <xf numFmtId="49" fontId="7" fillId="0" borderId="4" xfId="0" applyNumberFormat="1" applyFont="1" applyBorder="1" applyAlignment="1">
      <alignment horizontal="center" vertical="center"/>
    </xf>
    <xf numFmtId="49" fontId="40" fillId="0" borderId="4" xfId="0" applyNumberFormat="1" applyFont="1" applyBorder="1" applyAlignment="1">
      <alignment horizontal="center" vertical="center" wrapText="1"/>
    </xf>
    <xf numFmtId="170" fontId="7" fillId="4" borderId="4" xfId="0" quotePrefix="1" applyNumberFormat="1" applyFont="1" applyFill="1" applyBorder="1" applyAlignment="1">
      <alignment horizontal="center" vertical="center" wrapText="1"/>
    </xf>
    <xf numFmtId="49" fontId="7" fillId="0" borderId="4" xfId="0" applyNumberFormat="1" applyFont="1" applyBorder="1" applyAlignment="1">
      <alignment vertical="center" wrapText="1"/>
    </xf>
    <xf numFmtId="0" fontId="7" fillId="0" borderId="19" xfId="0" applyFont="1" applyBorder="1" applyAlignment="1">
      <alignment vertical="center"/>
    </xf>
    <xf numFmtId="49" fontId="7" fillId="0" borderId="4" xfId="0" applyNumberFormat="1" applyFont="1" applyBorder="1" applyAlignment="1">
      <alignment vertical="center"/>
    </xf>
    <xf numFmtId="49" fontId="40" fillId="0" borderId="4" xfId="0" applyNumberFormat="1" applyFont="1" applyBorder="1" applyAlignment="1">
      <alignment vertical="center" wrapText="1"/>
    </xf>
    <xf numFmtId="0" fontId="8" fillId="0" borderId="2" xfId="0" applyFont="1" applyBorder="1" applyAlignment="1">
      <alignment horizontal="center" vertical="center" wrapText="1"/>
    </xf>
    <xf numFmtId="0" fontId="7" fillId="3" borderId="9" xfId="0" applyFont="1" applyFill="1" applyBorder="1" applyAlignment="1">
      <alignment horizontal="center" vertical="center"/>
    </xf>
    <xf numFmtId="0" fontId="8" fillId="0" borderId="4" xfId="0" applyFont="1" applyBorder="1" applyAlignment="1">
      <alignment horizontal="center" vertical="top" wrapText="1"/>
    </xf>
    <xf numFmtId="49" fontId="46" fillId="0" borderId="4" xfId="5" applyNumberFormat="1" applyFont="1" applyFill="1" applyBorder="1" applyAlignment="1" applyProtection="1">
      <alignment vertical="center" wrapText="1"/>
    </xf>
    <xf numFmtId="49" fontId="7" fillId="0" borderId="8" xfId="0" applyNumberFormat="1" applyFont="1" applyBorder="1" applyAlignment="1">
      <alignment vertical="center" wrapText="1"/>
    </xf>
    <xf numFmtId="49" fontId="40" fillId="0" borderId="8" xfId="0" applyNumberFormat="1" applyFont="1" applyBorder="1" applyAlignment="1">
      <alignment vertical="center" wrapText="1"/>
    </xf>
    <xf numFmtId="0" fontId="7" fillId="7" borderId="0" xfId="0" applyFont="1" applyFill="1" applyAlignment="1">
      <alignment vertical="center"/>
    </xf>
    <xf numFmtId="0" fontId="8" fillId="5" borderId="11" xfId="0" applyFont="1" applyFill="1" applyBorder="1" applyAlignment="1">
      <alignment horizontal="center" vertical="center"/>
    </xf>
    <xf numFmtId="0" fontId="8" fillId="0" borderId="2" xfId="0" applyFont="1" applyBorder="1" applyAlignment="1">
      <alignment horizontal="center" vertical="center"/>
    </xf>
    <xf numFmtId="0" fontId="8" fillId="5" borderId="5" xfId="0" applyFont="1" applyFill="1" applyBorder="1" applyAlignment="1">
      <alignment horizontal="center" vertical="center"/>
    </xf>
    <xf numFmtId="49" fontId="7" fillId="0" borderId="4" xfId="5" applyNumberFormat="1" applyFont="1" applyFill="1" applyBorder="1" applyAlignment="1" applyProtection="1">
      <alignment vertical="center" wrapText="1"/>
    </xf>
    <xf numFmtId="0" fontId="7" fillId="3" borderId="9" xfId="0" applyFont="1" applyFill="1" applyBorder="1" applyAlignment="1">
      <alignment vertical="center"/>
    </xf>
    <xf numFmtId="1" fontId="8" fillId="3" borderId="4" xfId="0" applyNumberFormat="1" applyFont="1" applyFill="1" applyBorder="1" applyAlignment="1">
      <alignment horizontal="center" vertical="center" wrapText="1"/>
    </xf>
    <xf numFmtId="0" fontId="7" fillId="0" borderId="11" xfId="0" applyFont="1" applyBorder="1" applyAlignment="1">
      <alignment vertical="center"/>
    </xf>
    <xf numFmtId="0" fontId="8" fillId="4" borderId="4" xfId="0" applyFont="1" applyFill="1" applyBorder="1" applyAlignment="1">
      <alignment vertical="center" wrapText="1"/>
    </xf>
    <xf numFmtId="0" fontId="41" fillId="4" borderId="7" xfId="0" applyFont="1" applyFill="1" applyBorder="1" applyAlignment="1">
      <alignment vertical="center" wrapText="1"/>
    </xf>
    <xf numFmtId="49" fontId="41" fillId="0" borderId="4" xfId="0" applyNumberFormat="1" applyFont="1" applyBorder="1" applyAlignment="1">
      <alignment vertical="center" wrapText="1"/>
    </xf>
    <xf numFmtId="0" fontId="7" fillId="3"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7" borderId="0" xfId="0" applyFont="1" applyFill="1"/>
    <xf numFmtId="15" fontId="7" fillId="2" borderId="2" xfId="0" applyNumberFormat="1" applyFont="1" applyFill="1" applyBorder="1" applyAlignment="1">
      <alignment horizontal="center" vertical="center" wrapText="1"/>
    </xf>
    <xf numFmtId="0" fontId="7" fillId="5" borderId="4" xfId="0" applyFont="1" applyFill="1" applyBorder="1" applyAlignment="1">
      <alignment horizontal="center" vertical="center"/>
    </xf>
    <xf numFmtId="0" fontId="8" fillId="4" borderId="11" xfId="0" applyFont="1" applyFill="1" applyBorder="1" applyAlignment="1">
      <alignment vertical="center" wrapText="1"/>
    </xf>
    <xf numFmtId="0" fontId="7" fillId="7" borderId="9" xfId="0" applyFont="1" applyFill="1" applyBorder="1" applyAlignment="1">
      <alignment horizontal="center" vertical="top" wrapText="1"/>
    </xf>
    <xf numFmtId="0" fontId="7" fillId="7" borderId="8" xfId="0" applyFont="1" applyFill="1" applyBorder="1" applyAlignment="1">
      <alignment horizontal="center" vertical="center" wrapText="1"/>
    </xf>
    <xf numFmtId="49" fontId="8" fillId="0" borderId="4" xfId="0" applyNumberFormat="1" applyFont="1" applyBorder="1" applyAlignment="1">
      <alignment vertical="center" wrapText="1"/>
    </xf>
    <xf numFmtId="0" fontId="7"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3" borderId="11" xfId="0" applyFont="1" applyFill="1" applyBorder="1" applyAlignment="1">
      <alignment vertical="center" wrapText="1"/>
    </xf>
    <xf numFmtId="0" fontId="8" fillId="7" borderId="11" xfId="0" applyFont="1" applyFill="1" applyBorder="1" applyAlignment="1">
      <alignment vertical="center" wrapText="1"/>
    </xf>
    <xf numFmtId="0" fontId="8" fillId="4" borderId="9" xfId="0" applyFont="1" applyFill="1" applyBorder="1" applyAlignment="1">
      <alignment horizontal="center" vertical="center" wrapText="1"/>
    </xf>
    <xf numFmtId="0" fontId="7" fillId="0" borderId="7" xfId="0" applyFont="1" applyBorder="1" applyAlignment="1">
      <alignment horizontal="center" vertical="center" wrapText="1"/>
    </xf>
    <xf numFmtId="0" fontId="8" fillId="7" borderId="9" xfId="0" applyFont="1" applyFill="1" applyBorder="1" applyAlignment="1">
      <alignment vertical="center" wrapText="1"/>
    </xf>
    <xf numFmtId="0" fontId="8" fillId="4" borderId="9" xfId="0" applyFont="1" applyFill="1" applyBorder="1" applyAlignment="1">
      <alignment vertical="center" wrapText="1"/>
    </xf>
    <xf numFmtId="0" fontId="8" fillId="4" borderId="11" xfId="0" applyFont="1" applyFill="1" applyBorder="1" applyAlignment="1">
      <alignment horizontal="center" vertical="center" wrapText="1"/>
    </xf>
    <xf numFmtId="0" fontId="7" fillId="4" borderId="9" xfId="0" applyFont="1" applyFill="1" applyBorder="1" applyAlignment="1">
      <alignment vertical="center" wrapText="1"/>
    </xf>
    <xf numFmtId="0" fontId="7" fillId="4"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4" borderId="9" xfId="0" quotePrefix="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2" borderId="11" xfId="0" quotePrefix="1" applyFont="1" applyFill="1" applyBorder="1" applyAlignment="1">
      <alignment horizontal="center" vertical="top" wrapText="1"/>
    </xf>
    <xf numFmtId="0" fontId="7" fillId="4" borderId="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horizontal="center" vertical="center"/>
    </xf>
    <xf numFmtId="49" fontId="7" fillId="0" borderId="6" xfId="0" applyNumberFormat="1" applyFont="1" applyBorder="1" applyAlignment="1">
      <alignment vertical="center"/>
    </xf>
    <xf numFmtId="49" fontId="40" fillId="0" borderId="6" xfId="0" applyNumberFormat="1" applyFont="1" applyBorder="1" applyAlignment="1">
      <alignment vertical="center" wrapText="1"/>
    </xf>
    <xf numFmtId="0" fontId="7" fillId="2" borderId="9" xfId="0" quotePrefix="1" applyFont="1" applyFill="1" applyBorder="1" applyAlignment="1">
      <alignment horizontal="center" vertical="top" wrapText="1"/>
    </xf>
    <xf numFmtId="0" fontId="7" fillId="2" borderId="12" xfId="0" quotePrefix="1" applyFont="1" applyFill="1" applyBorder="1" applyAlignment="1">
      <alignment horizontal="center" vertical="center" wrapText="1"/>
    </xf>
    <xf numFmtId="0" fontId="7" fillId="3" borderId="9" xfId="0" applyFont="1" applyFill="1" applyBorder="1" applyAlignment="1">
      <alignment horizontal="center" vertical="top" wrapText="1"/>
    </xf>
    <xf numFmtId="49" fontId="7" fillId="0" borderId="8" xfId="0" applyNumberFormat="1" applyFont="1" applyBorder="1" applyAlignment="1">
      <alignment vertical="center"/>
    </xf>
    <xf numFmtId="0" fontId="7" fillId="3" borderId="11" xfId="0" applyFont="1" applyFill="1" applyBorder="1" applyAlignment="1">
      <alignment vertical="center"/>
    </xf>
    <xf numFmtId="49" fontId="7" fillId="0" borderId="6" xfId="0" applyNumberFormat="1" applyFont="1" applyBorder="1"/>
    <xf numFmtId="49" fontId="40" fillId="0" borderId="6" xfId="0" applyNumberFormat="1" applyFont="1" applyBorder="1" applyAlignment="1">
      <alignment wrapText="1"/>
    </xf>
    <xf numFmtId="0" fontId="7" fillId="0" borderId="7" xfId="0" quotePrefix="1" applyFont="1" applyBorder="1" applyAlignment="1">
      <alignment horizontal="center" vertical="center"/>
    </xf>
    <xf numFmtId="49" fontId="7" fillId="0" borderId="4" xfId="0" applyNumberFormat="1" applyFont="1" applyBorder="1"/>
    <xf numFmtId="49" fontId="40" fillId="0" borderId="4" xfId="0" applyNumberFormat="1" applyFont="1" applyBorder="1" applyAlignment="1">
      <alignment wrapText="1"/>
    </xf>
    <xf numFmtId="0" fontId="7" fillId="0" borderId="11" xfId="0" applyFont="1" applyBorder="1"/>
    <xf numFmtId="0" fontId="7" fillId="0" borderId="12" xfId="0" applyFont="1" applyBorder="1"/>
    <xf numFmtId="0" fontId="8" fillId="0" borderId="14" xfId="0" applyFont="1" applyBorder="1" applyAlignment="1">
      <alignment horizontal="center" vertical="center" wrapText="1"/>
    </xf>
    <xf numFmtId="0" fontId="8" fillId="7" borderId="5" xfId="0" applyFont="1" applyFill="1" applyBorder="1" applyAlignment="1">
      <alignment horizontal="center" vertical="center" wrapText="1"/>
    </xf>
    <xf numFmtId="0" fontId="8" fillId="7" borderId="4" xfId="0" applyFont="1" applyFill="1" applyBorder="1" applyAlignment="1">
      <alignment vertical="center" wrapText="1"/>
    </xf>
    <xf numFmtId="1" fontId="7" fillId="7" borderId="5" xfId="0" applyNumberFormat="1" applyFont="1" applyFill="1" applyBorder="1" applyAlignment="1">
      <alignment horizontal="center" vertical="center" wrapText="1"/>
    </xf>
    <xf numFmtId="0" fontId="7" fillId="7" borderId="4" xfId="0" applyFont="1" applyFill="1" applyBorder="1" applyAlignment="1">
      <alignment horizontal="center" vertical="center" wrapText="1"/>
    </xf>
    <xf numFmtId="2" fontId="8" fillId="0" borderId="4" xfId="0" applyNumberFormat="1" applyFont="1" applyBorder="1" applyAlignment="1">
      <alignment horizontal="center" vertical="center"/>
    </xf>
    <xf numFmtId="2" fontId="17" fillId="0" borderId="4" xfId="0" applyNumberFormat="1" applyFont="1" applyBorder="1" applyAlignment="1">
      <alignment horizontal="center" vertical="center"/>
    </xf>
    <xf numFmtId="2" fontId="17" fillId="13" borderId="4" xfId="0" applyNumberFormat="1" applyFont="1" applyFill="1" applyBorder="1" applyAlignment="1">
      <alignment horizontal="center" vertical="center"/>
    </xf>
    <xf numFmtId="2" fontId="17" fillId="11" borderId="4" xfId="0" applyNumberFormat="1" applyFont="1" applyFill="1" applyBorder="1" applyAlignment="1">
      <alignment horizontal="center" vertical="center"/>
    </xf>
    <xf numFmtId="2" fontId="17" fillId="7" borderId="4" xfId="0" applyNumberFormat="1" applyFont="1" applyFill="1" applyBorder="1" applyAlignment="1">
      <alignment horizontal="center" vertical="center"/>
    </xf>
    <xf numFmtId="0" fontId="3" fillId="0" borderId="0" xfId="7" applyFont="1" applyAlignment="1">
      <alignment vertical="center"/>
    </xf>
    <xf numFmtId="0" fontId="3" fillId="0" borderId="0" xfId="7" applyFont="1" applyAlignment="1">
      <alignment vertical="center" wrapText="1"/>
    </xf>
    <xf numFmtId="0" fontId="3" fillId="0" borderId="0" xfId="7" applyFont="1" applyAlignment="1">
      <alignment horizontal="center"/>
    </xf>
    <xf numFmtId="0" fontId="3" fillId="0" borderId="0" xfId="7" applyFont="1" applyAlignment="1">
      <alignment horizontal="left" wrapText="1"/>
    </xf>
    <xf numFmtId="0" fontId="3" fillId="0" borderId="0" xfId="7" applyFont="1"/>
    <xf numFmtId="0" fontId="4" fillId="0" borderId="0" xfId="7" applyFont="1" applyAlignment="1">
      <alignment horizontal="center" vertical="center"/>
    </xf>
    <xf numFmtId="0" fontId="4" fillId="0" borderId="0" xfId="7" applyFont="1" applyAlignment="1">
      <alignment horizontal="left" vertical="center"/>
    </xf>
    <xf numFmtId="0" fontId="4" fillId="0" borderId="4" xfId="7" applyFont="1" applyBorder="1" applyAlignment="1">
      <alignment horizontal="center" vertical="center"/>
    </xf>
    <xf numFmtId="0" fontId="4" fillId="0" borderId="4" xfId="7" applyFont="1" applyBorder="1" applyAlignment="1">
      <alignment horizontal="center" vertical="center" wrapText="1"/>
    </xf>
    <xf numFmtId="0" fontId="4" fillId="0" borderId="11" xfId="7" applyFont="1" applyBorder="1" applyAlignment="1">
      <alignment vertical="center"/>
    </xf>
    <xf numFmtId="0" fontId="4" fillId="0" borderId="0" xfId="7" applyFont="1" applyAlignment="1">
      <alignment vertical="center"/>
    </xf>
    <xf numFmtId="0" fontId="3" fillId="0" borderId="4" xfId="7" applyFont="1" applyBorder="1" applyAlignment="1">
      <alignment horizontal="center" vertical="center"/>
    </xf>
    <xf numFmtId="0" fontId="3" fillId="0" borderId="4" xfId="7" applyFont="1" applyBorder="1" applyAlignment="1">
      <alignment vertical="center" wrapText="1"/>
    </xf>
    <xf numFmtId="0" fontId="3" fillId="0" borderId="5" xfId="5" applyFont="1" applyBorder="1" applyAlignment="1" applyProtection="1">
      <alignment horizontal="left" vertical="center" wrapText="1"/>
    </xf>
    <xf numFmtId="0" fontId="3" fillId="0" borderId="11" xfId="5" applyFont="1" applyBorder="1" applyAlignment="1" applyProtection="1">
      <alignment vertical="center" wrapText="1"/>
    </xf>
    <xf numFmtId="0" fontId="3" fillId="0" borderId="0" xfId="5" applyFont="1" applyBorder="1" applyAlignment="1" applyProtection="1">
      <alignment vertical="center" wrapText="1"/>
    </xf>
    <xf numFmtId="0" fontId="48" fillId="0" borderId="0" xfId="5" applyFont="1" applyAlignment="1" applyProtection="1">
      <alignment vertical="center"/>
    </xf>
    <xf numFmtId="0" fontId="48" fillId="0" borderId="4" xfId="5" applyFont="1" applyBorder="1" applyAlignment="1" applyProtection="1">
      <alignment horizontal="center" vertical="center"/>
    </xf>
    <xf numFmtId="0" fontId="3" fillId="0" borderId="4" xfId="7" applyFont="1" applyBorder="1" applyAlignment="1">
      <alignment horizontal="left" vertical="center" wrapText="1"/>
    </xf>
    <xf numFmtId="0" fontId="3" fillId="0" borderId="4" xfId="7" applyFont="1" applyBorder="1" applyAlignment="1">
      <alignment horizontal="center" vertical="top"/>
    </xf>
    <xf numFmtId="0" fontId="49" fillId="0" borderId="4" xfId="5" applyFont="1" applyBorder="1" applyAlignment="1" applyProtection="1">
      <alignment horizontal="left" vertical="center" wrapText="1"/>
    </xf>
    <xf numFmtId="0" fontId="3" fillId="0" borderId="4" xfId="5" applyFont="1" applyBorder="1" applyAlignment="1" applyProtection="1">
      <alignment horizontal="left" vertical="center" wrapText="1"/>
    </xf>
    <xf numFmtId="0" fontId="3" fillId="0" borderId="4" xfId="5" applyFont="1" applyBorder="1" applyAlignment="1" applyProtection="1">
      <alignment horizontal="center" vertical="center" wrapText="1"/>
    </xf>
    <xf numFmtId="0" fontId="49" fillId="0" borderId="4" xfId="5" applyFont="1" applyFill="1" applyBorder="1" applyAlignment="1" applyProtection="1">
      <alignment horizontal="left" vertical="center" wrapText="1"/>
    </xf>
    <xf numFmtId="0" fontId="3" fillId="0" borderId="4" xfId="5" applyFont="1" applyFill="1" applyBorder="1" applyAlignment="1" applyProtection="1">
      <alignment horizontal="left" vertical="center" wrapText="1"/>
    </xf>
    <xf numFmtId="0" fontId="3" fillId="0" borderId="4" xfId="5" applyFont="1" applyFill="1" applyBorder="1" applyAlignment="1" applyProtection="1">
      <alignment horizontal="center" vertical="center" wrapText="1"/>
    </xf>
    <xf numFmtId="0" fontId="4" fillId="3" borderId="4" xfId="7" applyFont="1" applyFill="1" applyBorder="1" applyAlignment="1">
      <alignment horizontal="center" vertical="center" wrapText="1"/>
    </xf>
    <xf numFmtId="0" fontId="50" fillId="3" borderId="4" xfId="5" applyFont="1" applyFill="1" applyBorder="1" applyAlignment="1" applyProtection="1">
      <alignment horizontal="left" vertical="center" wrapText="1"/>
    </xf>
    <xf numFmtId="0" fontId="4" fillId="3" borderId="4" xfId="5" applyFont="1" applyFill="1" applyBorder="1" applyAlignment="1" applyProtection="1">
      <alignment horizontal="left" vertical="center" wrapText="1"/>
    </xf>
    <xf numFmtId="0" fontId="4" fillId="3" borderId="4" xfId="5" applyFont="1" applyFill="1" applyBorder="1" applyAlignment="1" applyProtection="1">
      <alignment horizontal="center" vertical="center" wrapText="1"/>
    </xf>
    <xf numFmtId="0" fontId="3" fillId="0" borderId="0" xfId="7" applyFont="1" applyAlignment="1">
      <alignment horizontal="center" vertical="center"/>
    </xf>
    <xf numFmtId="0" fontId="45" fillId="0" borderId="0" xfId="5" applyFont="1" applyBorder="1" applyAlignment="1" applyProtection="1">
      <alignment horizontal="left" vertical="center" wrapText="1"/>
    </xf>
    <xf numFmtId="0" fontId="3" fillId="0" borderId="0" xfId="5" applyFont="1" applyBorder="1" applyAlignment="1" applyProtection="1">
      <alignment horizontal="left" vertical="center" wrapText="1"/>
    </xf>
    <xf numFmtId="0" fontId="51" fillId="0" borderId="0" xfId="5" applyFont="1" applyBorder="1" applyAlignment="1" applyProtection="1">
      <alignment horizontal="center" vertical="center" wrapText="1"/>
    </xf>
    <xf numFmtId="0" fontId="51" fillId="0" borderId="0" xfId="5" applyFont="1" applyBorder="1" applyAlignment="1" applyProtection="1">
      <alignment horizontal="left" vertical="center" wrapText="1"/>
    </xf>
    <xf numFmtId="1" fontId="35" fillId="12" borderId="4" xfId="0" applyNumberFormat="1" applyFont="1" applyFill="1" applyBorder="1" applyAlignment="1">
      <alignment horizontal="center" vertical="center"/>
    </xf>
    <xf numFmtId="0" fontId="53" fillId="0" borderId="5" xfId="0" applyFont="1" applyBorder="1" applyAlignment="1">
      <alignment horizontal="left" vertical="center" wrapText="1"/>
    </xf>
    <xf numFmtId="0" fontId="48" fillId="0" borderId="4" xfId="5" applyFont="1" applyFill="1" applyBorder="1" applyAlignment="1" applyProtection="1">
      <alignment vertical="center" wrapText="1"/>
    </xf>
    <xf numFmtId="0" fontId="3" fillId="0" borderId="4" xfId="5" applyFont="1" applyFill="1" applyBorder="1" applyAlignment="1" applyProtection="1">
      <alignment vertical="center" wrapText="1"/>
    </xf>
    <xf numFmtId="0" fontId="48" fillId="0" borderId="4" xfId="5" applyFont="1" applyFill="1" applyBorder="1" applyAlignment="1" applyProtection="1">
      <alignment horizontal="left" vertical="center" wrapText="1"/>
    </xf>
    <xf numFmtId="0" fontId="42" fillId="0" borderId="5" xfId="0" applyFont="1" applyBorder="1" applyAlignment="1">
      <alignment horizontal="left" vertical="center" wrapText="1"/>
    </xf>
    <xf numFmtId="0" fontId="24" fillId="0" borderId="9" xfId="0" applyFont="1" applyBorder="1" applyAlignment="1">
      <alignment horizontal="center" vertical="top" wrapText="1"/>
    </xf>
    <xf numFmtId="0" fontId="4" fillId="12" borderId="4" xfId="7" applyFont="1" applyFill="1" applyBorder="1" applyAlignment="1">
      <alignment horizontal="center" vertical="center"/>
    </xf>
    <xf numFmtId="0" fontId="4" fillId="12" borderId="4" xfId="7" applyFont="1" applyFill="1" applyBorder="1" applyAlignment="1">
      <alignment horizontal="center" vertical="center" wrapText="1"/>
    </xf>
    <xf numFmtId="0" fontId="4" fillId="12" borderId="5" xfId="7" applyFont="1" applyFill="1" applyBorder="1" applyAlignment="1">
      <alignment horizontal="center" vertical="center"/>
    </xf>
    <xf numFmtId="0" fontId="4" fillId="12" borderId="4" xfId="7" applyFont="1" applyFill="1" applyBorder="1" applyAlignment="1">
      <alignment horizontal="left" vertical="center" wrapText="1"/>
    </xf>
    <xf numFmtId="169" fontId="7" fillId="7" borderId="5" xfId="0" applyNumberFormat="1" applyFont="1" applyFill="1" applyBorder="1" applyAlignment="1">
      <alignment horizontal="center" vertical="center" wrapText="1"/>
    </xf>
    <xf numFmtId="0" fontId="32" fillId="0" borderId="0" xfId="0" applyFont="1" applyAlignment="1">
      <alignment vertical="center"/>
    </xf>
    <xf numFmtId="0" fontId="32" fillId="0" borderId="0" xfId="0" quotePrefix="1" applyFont="1" applyAlignment="1">
      <alignment vertical="center"/>
    </xf>
    <xf numFmtId="0" fontId="7" fillId="0" borderId="0" xfId="0" quotePrefix="1" applyFont="1" applyAlignment="1">
      <alignment vertical="center"/>
    </xf>
    <xf numFmtId="0" fontId="7" fillId="0" borderId="1" xfId="0" applyFont="1" applyBorder="1" applyAlignment="1">
      <alignment horizontal="center" vertical="center"/>
    </xf>
    <xf numFmtId="167" fontId="54" fillId="0" borderId="0" xfId="0" applyNumberFormat="1" applyFont="1" applyAlignment="1">
      <alignment vertical="center"/>
    </xf>
    <xf numFmtId="0" fontId="7" fillId="0" borderId="0" xfId="0" quotePrefix="1" applyFont="1" applyAlignment="1">
      <alignment horizontal="left" vertical="center"/>
    </xf>
    <xf numFmtId="0" fontId="8" fillId="4" borderId="7" xfId="0" applyFont="1" applyFill="1" applyBorder="1" applyAlignment="1">
      <alignment vertical="center" wrapText="1"/>
    </xf>
    <xf numFmtId="0" fontId="8" fillId="0" borderId="2" xfId="0" applyFont="1" applyBorder="1" applyAlignment="1">
      <alignment vertical="center"/>
    </xf>
    <xf numFmtId="0" fontId="8" fillId="0" borderId="7" xfId="0" applyFont="1" applyBorder="1" applyAlignment="1">
      <alignment vertical="center"/>
    </xf>
    <xf numFmtId="0" fontId="8" fillId="4" borderId="7" xfId="0" applyFont="1" applyFill="1" applyBorder="1" applyAlignment="1">
      <alignment vertical="center"/>
    </xf>
    <xf numFmtId="0" fontId="38" fillId="0" borderId="2" xfId="0" applyFont="1" applyBorder="1" applyAlignment="1">
      <alignment vertical="center"/>
    </xf>
    <xf numFmtId="0" fontId="7" fillId="0" borderId="15" xfId="0" applyFont="1" applyBorder="1" applyAlignment="1">
      <alignment horizontal="center" vertical="center"/>
    </xf>
    <xf numFmtId="49" fontId="7" fillId="0" borderId="4" xfId="5" applyNumberFormat="1" applyFont="1" applyFill="1" applyBorder="1" applyAlignment="1" applyProtection="1">
      <alignment horizontal="left" vertical="center" wrapText="1"/>
    </xf>
    <xf numFmtId="49" fontId="7" fillId="0" borderId="7" xfId="0" quotePrefix="1" applyNumberFormat="1" applyFont="1" applyBorder="1" applyAlignment="1">
      <alignment horizontal="center" vertical="center" wrapText="1"/>
    </xf>
    <xf numFmtId="49" fontId="7" fillId="0" borderId="4" xfId="5" applyNumberFormat="1" applyFont="1" applyFill="1" applyBorder="1" applyAlignment="1" applyProtection="1">
      <alignment vertical="center"/>
    </xf>
    <xf numFmtId="49" fontId="8" fillId="0" borderId="4" xfId="0" applyNumberFormat="1" applyFont="1" applyBorder="1" applyAlignment="1">
      <alignment vertical="center"/>
    </xf>
    <xf numFmtId="1" fontId="8" fillId="3" borderId="4" xfId="0" applyNumberFormat="1"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2" xfId="0" applyFont="1" applyFill="1" applyBorder="1" applyAlignment="1">
      <alignment vertical="center" wrapText="1"/>
    </xf>
    <xf numFmtId="1" fontId="7" fillId="7" borderId="4" xfId="0" applyNumberFormat="1" applyFont="1" applyFill="1" applyBorder="1" applyAlignment="1">
      <alignment horizontal="center" vertical="center"/>
    </xf>
    <xf numFmtId="0" fontId="7" fillId="0" borderId="14" xfId="0" applyFont="1" applyBorder="1" applyAlignment="1">
      <alignment vertical="center" wrapText="1"/>
    </xf>
    <xf numFmtId="0" fontId="33" fillId="0" borderId="14" xfId="0" applyFont="1" applyBorder="1" applyAlignment="1">
      <alignment horizontal="left" vertical="center" wrapText="1"/>
    </xf>
    <xf numFmtId="0" fontId="6" fillId="0" borderId="0" xfId="0" applyFont="1" applyAlignment="1">
      <alignment horizontal="right"/>
    </xf>
    <xf numFmtId="2" fontId="22" fillId="10" borderId="4" xfId="0" applyNumberFormat="1" applyFont="1" applyFill="1" applyBorder="1" applyAlignment="1">
      <alignment horizontal="center" vertical="center" wrapText="1"/>
    </xf>
    <xf numFmtId="2" fontId="8" fillId="7" borderId="4" xfId="0" applyNumberFormat="1" applyFont="1" applyFill="1" applyBorder="1" applyAlignment="1">
      <alignment horizontal="center" vertical="center"/>
    </xf>
    <xf numFmtId="2" fontId="8" fillId="3" borderId="4" xfId="0" applyNumberFormat="1" applyFont="1" applyFill="1" applyBorder="1" applyAlignment="1">
      <alignment horizontal="center" vertical="center"/>
    </xf>
    <xf numFmtId="49" fontId="16" fillId="14" borderId="4" xfId="5" applyNumberFormat="1" applyFill="1" applyBorder="1" applyAlignment="1" applyProtection="1">
      <alignment vertical="center" wrapText="1"/>
    </xf>
    <xf numFmtId="0" fontId="7" fillId="4" borderId="4" xfId="0" applyFont="1" applyFill="1" applyBorder="1" applyAlignment="1">
      <alignment vertical="center" wrapText="1"/>
    </xf>
    <xf numFmtId="0" fontId="7" fillId="0" borderId="11" xfId="0" applyFont="1" applyBorder="1" applyAlignment="1">
      <alignment vertical="center" wrapText="1"/>
    </xf>
    <xf numFmtId="0" fontId="7" fillId="5" borderId="14" xfId="0" applyFont="1" applyFill="1" applyBorder="1" applyAlignment="1">
      <alignment vertical="top"/>
    </xf>
    <xf numFmtId="0" fontId="7" fillId="0" borderId="12" xfId="0" applyFont="1" applyBorder="1" applyAlignment="1">
      <alignment horizontal="left" vertical="center" wrapText="1"/>
    </xf>
    <xf numFmtId="0" fontId="37" fillId="0" borderId="9" xfId="0" applyFont="1" applyBorder="1" applyAlignment="1">
      <alignment horizontal="center" vertical="center" wrapText="1"/>
    </xf>
    <xf numFmtId="0" fontId="8" fillId="4" borderId="8" xfId="0" applyFont="1" applyFill="1" applyBorder="1" applyAlignment="1">
      <alignment horizontal="center" vertical="center" wrapText="1"/>
    </xf>
    <xf numFmtId="2" fontId="7" fillId="0" borderId="4" xfId="0" applyNumberFormat="1" applyFont="1" applyBorder="1" applyAlignment="1">
      <alignment horizontal="center" vertical="center"/>
    </xf>
    <xf numFmtId="2" fontId="8" fillId="5" borderId="5" xfId="0" applyNumberFormat="1" applyFont="1" applyFill="1" applyBorder="1" applyAlignment="1">
      <alignment horizontal="center" vertical="center"/>
    </xf>
    <xf numFmtId="169" fontId="8" fillId="5" borderId="11" xfId="0" applyNumberFormat="1" applyFont="1" applyFill="1" applyBorder="1" applyAlignment="1">
      <alignment horizontal="center" vertical="center"/>
    </xf>
    <xf numFmtId="2" fontId="8" fillId="5" borderId="11" xfId="0" applyNumberFormat="1" applyFont="1" applyFill="1" applyBorder="1" applyAlignment="1">
      <alignment horizontal="center" vertical="center"/>
    </xf>
    <xf numFmtId="169" fontId="8" fillId="5" borderId="5" xfId="0" applyNumberFormat="1" applyFont="1" applyFill="1" applyBorder="1" applyAlignment="1">
      <alignment horizontal="center" vertical="center"/>
    </xf>
    <xf numFmtId="169" fontId="8" fillId="0" borderId="4" xfId="0" applyNumberFormat="1" applyFont="1" applyBorder="1" applyAlignment="1">
      <alignment horizontal="center" vertical="center"/>
    </xf>
    <xf numFmtId="169" fontId="8" fillId="0" borderId="0" xfId="0" applyNumberFormat="1" applyFont="1" applyAlignment="1">
      <alignment horizontal="center" vertical="center"/>
    </xf>
    <xf numFmtId="0" fontId="8" fillId="4" borderId="6" xfId="0" applyFont="1" applyFill="1" applyBorder="1" applyAlignment="1">
      <alignment vertical="center" wrapText="1"/>
    </xf>
    <xf numFmtId="0" fontId="7" fillId="4"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1" fontId="17" fillId="7" borderId="4" xfId="0" applyNumberFormat="1" applyFont="1" applyFill="1" applyBorder="1" applyAlignment="1">
      <alignment horizontal="center" vertical="center"/>
    </xf>
    <xf numFmtId="1" fontId="17" fillId="3" borderId="4" xfId="0" applyNumberFormat="1" applyFont="1" applyFill="1" applyBorder="1" applyAlignment="1">
      <alignment horizontal="center" vertical="center"/>
    </xf>
    <xf numFmtId="1" fontId="8" fillId="7" borderId="6" xfId="0" applyNumberFormat="1" applyFont="1" applyFill="1" applyBorder="1" applyAlignment="1">
      <alignment horizontal="center" vertical="center"/>
    </xf>
    <xf numFmtId="1" fontId="8" fillId="7" borderId="4" xfId="0" applyNumberFormat="1" applyFont="1" applyFill="1" applyBorder="1" applyAlignment="1">
      <alignment horizontal="center" vertical="center"/>
    </xf>
    <xf numFmtId="1" fontId="17" fillId="11" borderId="4" xfId="0" applyNumberFormat="1" applyFont="1" applyFill="1" applyBorder="1" applyAlignment="1">
      <alignment horizontal="center" vertical="center"/>
    </xf>
    <xf numFmtId="1" fontId="17" fillId="6" borderId="4" xfId="0" applyNumberFormat="1" applyFont="1" applyFill="1" applyBorder="1" applyAlignment="1">
      <alignment horizontal="center" vertical="center"/>
    </xf>
    <xf numFmtId="1" fontId="6" fillId="7" borderId="4" xfId="0" applyNumberFormat="1" applyFont="1" applyFill="1" applyBorder="1" applyAlignment="1">
      <alignment horizontal="center" vertical="center"/>
    </xf>
    <xf numFmtId="0" fontId="8" fillId="4" borderId="2" xfId="0" applyFont="1" applyFill="1" applyBorder="1" applyAlignment="1">
      <alignment vertical="center" wrapText="1"/>
    </xf>
    <xf numFmtId="0" fontId="8" fillId="4" borderId="5" xfId="0" applyFont="1" applyFill="1" applyBorder="1" applyAlignment="1">
      <alignment horizontal="left" vertical="center"/>
    </xf>
    <xf numFmtId="0" fontId="8" fillId="0" borderId="7" xfId="0" applyFont="1" applyBorder="1" applyAlignment="1">
      <alignment vertical="center" wrapText="1"/>
    </xf>
    <xf numFmtId="0" fontId="8" fillId="4" borderId="5" xfId="0" applyFont="1" applyFill="1" applyBorder="1" applyAlignment="1">
      <alignment vertical="center"/>
    </xf>
    <xf numFmtId="0" fontId="8" fillId="4" borderId="2" xfId="0" applyFont="1" applyFill="1" applyBorder="1" applyAlignment="1">
      <alignment vertical="center"/>
    </xf>
    <xf numFmtId="49" fontId="7" fillId="4" borderId="7" xfId="0" quotePrefix="1" applyNumberFormat="1" applyFont="1" applyFill="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4" xfId="0" quotePrefix="1"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2" fontId="6" fillId="0" borderId="0" xfId="0" applyNumberFormat="1" applyFont="1" applyAlignment="1">
      <alignment horizontal="right"/>
    </xf>
    <xf numFmtId="0" fontId="6" fillId="0" borderId="0" xfId="0" applyFont="1" applyAlignment="1">
      <alignment horizontal="left"/>
    </xf>
    <xf numFmtId="2" fontId="6" fillId="0" borderId="0" xfId="0" applyNumberFormat="1" applyFont="1"/>
    <xf numFmtId="0" fontId="17" fillId="7" borderId="0" xfId="0" applyFont="1" applyFill="1" applyAlignment="1">
      <alignment horizontal="right"/>
    </xf>
    <xf numFmtId="0" fontId="7" fillId="0" borderId="4" xfId="5" applyFont="1" applyBorder="1" applyAlignment="1" applyProtection="1">
      <alignment horizontal="center" vertical="top" wrapText="1"/>
    </xf>
    <xf numFmtId="0" fontId="7" fillId="2" borderId="5" xfId="0" quotePrefix="1" applyFont="1" applyFill="1" applyBorder="1" applyAlignment="1">
      <alignment horizontal="center" vertical="top" wrapText="1"/>
    </xf>
    <xf numFmtId="49" fontId="16" fillId="14" borderId="4" xfId="5" applyNumberFormat="1" applyFill="1" applyBorder="1" applyAlignment="1" applyProtection="1">
      <alignment horizontal="left" vertical="center" wrapText="1"/>
    </xf>
    <xf numFmtId="169" fontId="8" fillId="3" borderId="4" xfId="0" applyNumberFormat="1" applyFont="1" applyFill="1" applyBorder="1" applyAlignment="1">
      <alignment horizontal="center" vertical="center"/>
    </xf>
    <xf numFmtId="0" fontId="52" fillId="14" borderId="4" xfId="5" applyFont="1" applyFill="1" applyBorder="1" applyAlignment="1" applyProtection="1">
      <alignment horizontal="left" vertical="center" wrapText="1"/>
    </xf>
    <xf numFmtId="0" fontId="16" fillId="14" borderId="4" xfId="5" applyFill="1" applyBorder="1" applyAlignment="1" applyProtection="1">
      <alignment horizontal="left" vertical="center" wrapText="1"/>
    </xf>
    <xf numFmtId="0" fontId="8" fillId="4" borderId="7" xfId="0" applyFont="1" applyFill="1" applyBorder="1" applyAlignment="1">
      <alignment horizontal="left" vertical="center"/>
    </xf>
    <xf numFmtId="49" fontId="16" fillId="14" borderId="8" xfId="5" applyNumberFormat="1" applyFill="1" applyBorder="1" applyAlignment="1" applyProtection="1">
      <alignment horizontal="left" vertical="center" wrapText="1"/>
    </xf>
    <xf numFmtId="0" fontId="16" fillId="14" borderId="4" xfId="5" applyFill="1" applyBorder="1" applyAlignment="1" applyProtection="1">
      <alignment vertical="center" wrapText="1"/>
    </xf>
    <xf numFmtId="0" fontId="16" fillId="14" borderId="8" xfId="5" applyFill="1" applyBorder="1" applyAlignment="1" applyProtection="1">
      <alignment horizontal="left" vertical="center" wrapText="1"/>
    </xf>
    <xf numFmtId="0" fontId="16" fillId="14" borderId="8" xfId="5" applyFill="1" applyBorder="1" applyAlignment="1" applyProtection="1">
      <alignment vertical="center" wrapText="1"/>
    </xf>
    <xf numFmtId="2" fontId="6" fillId="0" borderId="7" xfId="0" applyNumberFormat="1" applyFont="1" applyBorder="1" applyAlignment="1">
      <alignment horizontal="center" vertical="center" wrapText="1"/>
    </xf>
    <xf numFmtId="1" fontId="17" fillId="0" borderId="4" xfId="0" applyNumberFormat="1" applyFont="1" applyBorder="1" applyAlignment="1">
      <alignment horizontal="center" vertical="center" wrapText="1"/>
    </xf>
    <xf numFmtId="0" fontId="3" fillId="0" borderId="8" xfId="5" applyFont="1" applyBorder="1" applyAlignment="1" applyProtection="1">
      <alignment horizontal="left" vertical="center" wrapText="1"/>
    </xf>
    <xf numFmtId="0" fontId="3" fillId="0" borderId="9" xfId="5" applyFont="1" applyBorder="1" applyAlignment="1" applyProtection="1">
      <alignment horizontal="left" vertical="center" wrapText="1"/>
    </xf>
    <xf numFmtId="0" fontId="3" fillId="0" borderId="6" xfId="5" applyFont="1" applyBorder="1" applyAlignment="1" applyProtection="1">
      <alignment horizontal="left" vertical="center" wrapText="1"/>
    </xf>
    <xf numFmtId="0" fontId="4" fillId="0" borderId="0" xfId="7" applyFont="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5" xfId="0" quotePrefix="1" applyFont="1" applyBorder="1" applyAlignment="1">
      <alignment horizontal="left" vertical="center" wrapText="1"/>
    </xf>
    <xf numFmtId="0" fontId="3" fillId="0" borderId="2" xfId="0" applyFont="1" applyBorder="1" applyAlignment="1">
      <alignment horizontal="left" vertical="center" wrapText="1"/>
    </xf>
    <xf numFmtId="0" fontId="3" fillId="0" borderId="27" xfId="0" applyFont="1" applyBorder="1" applyAlignment="1">
      <alignment horizontal="left" vertical="center" wrapText="1"/>
    </xf>
    <xf numFmtId="0" fontId="4" fillId="0" borderId="0" xfId="0" applyFont="1" applyAlignment="1">
      <alignment horizont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28" xfId="0" applyFont="1" applyBorder="1" applyAlignment="1">
      <alignment horizontal="left" vertical="center"/>
    </xf>
    <xf numFmtId="0" fontId="3" fillId="0" borderId="26"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57" fillId="0" borderId="5" xfId="0" applyFont="1" applyBorder="1" applyAlignment="1">
      <alignment horizontal="left" vertical="center"/>
    </xf>
    <xf numFmtId="0" fontId="57" fillId="0" borderId="2" xfId="0" applyFont="1" applyBorder="1" applyAlignment="1">
      <alignment horizontal="left" vertical="center"/>
    </xf>
    <xf numFmtId="0" fontId="57" fillId="0" borderId="27"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4" fillId="0" borderId="39"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vertical="center" wrapText="1"/>
    </xf>
    <xf numFmtId="0" fontId="3" fillId="0" borderId="2" xfId="0" applyFont="1" applyBorder="1" applyAlignment="1">
      <alignment vertical="center"/>
    </xf>
    <xf numFmtId="0" fontId="3" fillId="0" borderId="7" xfId="0" applyFont="1" applyBorder="1" applyAlignment="1">
      <alignmen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4" fillId="0" borderId="45"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51" xfId="0" applyFont="1" applyBorder="1" applyAlignment="1">
      <alignment vertical="center" wrapText="1"/>
    </xf>
    <xf numFmtId="0" fontId="3" fillId="0" borderId="49" xfId="0" applyFont="1" applyBorder="1" applyAlignment="1">
      <alignment vertical="center" wrapText="1"/>
    </xf>
    <xf numFmtId="0" fontId="3" fillId="0" borderId="48" xfId="0" applyFont="1" applyBorder="1" applyAlignment="1">
      <alignment vertical="center" wrapText="1"/>
    </xf>
    <xf numFmtId="0" fontId="3" fillId="0" borderId="50" xfId="0" applyFont="1" applyBorder="1" applyAlignment="1">
      <alignmen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7" xfId="0" applyFont="1" applyBorder="1" applyAlignment="1">
      <alignment horizontal="center" vertical="center"/>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top" wrapText="1"/>
    </xf>
    <xf numFmtId="0" fontId="7" fillId="0" borderId="3" xfId="0" applyFont="1" applyBorder="1" applyAlignment="1">
      <alignment horizontal="left" vertical="top" wrapText="1"/>
    </xf>
    <xf numFmtId="0" fontId="7" fillId="0" borderId="15" xfId="0" applyFont="1" applyBorder="1" applyAlignment="1">
      <alignment horizontal="left" vertical="top"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8" fillId="0" borderId="14" xfId="0" applyFont="1" applyBorder="1" applyAlignment="1">
      <alignment horizontal="left" vertical="center" wrapText="1"/>
    </xf>
    <xf numFmtId="0" fontId="8" fillId="0" borderId="3" xfId="0" applyFont="1" applyBorder="1" applyAlignment="1">
      <alignment horizontal="left" vertical="center" wrapText="1"/>
    </xf>
    <xf numFmtId="0" fontId="8"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22" fillId="0" borderId="7" xfId="0" applyFont="1" applyBorder="1" applyAlignment="1">
      <alignment vertical="center" wrapText="1"/>
    </xf>
    <xf numFmtId="0" fontId="23" fillId="0" borderId="4" xfId="0" applyFont="1" applyBorder="1" applyAlignment="1">
      <alignment vertical="center" wrapText="1"/>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7"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6" fillId="0" borderId="5" xfId="0" applyFont="1" applyBorder="1" applyAlignment="1">
      <alignment horizontal="left" vertical="center" wrapText="1"/>
    </xf>
    <xf numFmtId="0" fontId="23" fillId="0" borderId="2" xfId="0" applyFont="1" applyBorder="1" applyAlignment="1">
      <alignment vertical="center" wrapText="1"/>
    </xf>
    <xf numFmtId="0" fontId="23" fillId="0" borderId="7"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4" xfId="0" quotePrefix="1" applyFont="1" applyBorder="1" applyAlignment="1">
      <alignment horizontal="left" vertical="center" wrapText="1"/>
    </xf>
    <xf numFmtId="0" fontId="7" fillId="0" borderId="1" xfId="0" quotePrefix="1" applyFont="1" applyBorder="1" applyAlignment="1">
      <alignment horizontal="center" vertical="top"/>
    </xf>
    <xf numFmtId="0" fontId="7" fillId="0" borderId="0" xfId="0" applyFont="1" applyAlignment="1">
      <alignment horizontal="center"/>
    </xf>
    <xf numFmtId="0" fontId="7" fillId="0" borderId="0" xfId="0" applyFont="1" applyAlignment="1">
      <alignment horizontal="center" vertical="top"/>
    </xf>
    <xf numFmtId="167" fontId="24" fillId="0" borderId="0" xfId="0" applyNumberFormat="1" applyFont="1" applyAlignment="1">
      <alignment horizontal="left" vertical="top" wrapText="1"/>
    </xf>
    <xf numFmtId="167" fontId="24" fillId="0" borderId="19" xfId="0" applyNumberFormat="1" applyFont="1" applyBorder="1" applyAlignment="1">
      <alignment horizontal="left" vertical="top" wrapText="1"/>
    </xf>
    <xf numFmtId="0" fontId="17" fillId="0" borderId="5" xfId="0" applyFont="1" applyBorder="1" applyAlignment="1">
      <alignment horizontal="center" vertical="center"/>
    </xf>
    <xf numFmtId="167" fontId="24" fillId="0" borderId="0" xfId="0" applyNumberFormat="1" applyFont="1" applyAlignment="1">
      <alignment horizontal="left" vertical="center" wrapText="1"/>
    </xf>
    <xf numFmtId="167" fontId="24" fillId="0" borderId="19" xfId="0" applyNumberFormat="1"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168" fontId="7" fillId="0" borderId="5" xfId="0" applyNumberFormat="1" applyFont="1" applyBorder="1" applyAlignment="1">
      <alignment horizontal="left" vertical="center" wrapText="1"/>
    </xf>
    <xf numFmtId="168" fontId="7" fillId="0" borderId="2" xfId="0" applyNumberFormat="1" applyFont="1" applyBorder="1" applyAlignment="1">
      <alignment horizontal="left" vertical="center" wrapText="1"/>
    </xf>
    <xf numFmtId="168" fontId="7" fillId="0" borderId="7" xfId="0" applyNumberFormat="1" applyFont="1" applyBorder="1" applyAlignment="1">
      <alignment horizontal="left" vertical="center" wrapText="1"/>
    </xf>
    <xf numFmtId="0" fontId="7"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49" fontId="16" fillId="14" borderId="8" xfId="5" applyNumberFormat="1" applyFill="1" applyBorder="1" applyAlignment="1" applyProtection="1">
      <alignment horizontal="left" vertical="center" wrapText="1"/>
    </xf>
    <xf numFmtId="49" fontId="16" fillId="14" borderId="9" xfId="5" applyNumberFormat="1" applyFill="1" applyBorder="1" applyAlignment="1" applyProtection="1">
      <alignment horizontal="left" vertical="center" wrapText="1"/>
    </xf>
    <xf numFmtId="49" fontId="16" fillId="14" borderId="6" xfId="5" applyNumberFormat="1" applyFill="1" applyBorder="1" applyAlignment="1" applyProtection="1">
      <alignment horizontal="left" vertical="center" wrapText="1"/>
    </xf>
    <xf numFmtId="49" fontId="7" fillId="0" borderId="8" xfId="5" applyNumberFormat="1" applyFont="1" applyFill="1" applyBorder="1" applyAlignment="1" applyProtection="1">
      <alignment horizontal="left" vertical="center" wrapText="1"/>
    </xf>
    <xf numFmtId="49" fontId="7" fillId="0" borderId="9" xfId="5" applyNumberFormat="1" applyFont="1" applyFill="1" applyBorder="1" applyAlignment="1" applyProtection="1">
      <alignment horizontal="left" vertical="center" wrapText="1"/>
    </xf>
    <xf numFmtId="49" fontId="7" fillId="0" borderId="6" xfId="5" applyNumberFormat="1" applyFont="1" applyFill="1" applyBorder="1" applyAlignment="1" applyProtection="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7" xfId="0" applyFont="1" applyBorder="1" applyAlignment="1">
      <alignment vertical="center" wrapText="1"/>
    </xf>
    <xf numFmtId="0" fontId="7" fillId="4"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7" borderId="5"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4" borderId="5" xfId="0" applyFont="1" applyFill="1" applyBorder="1" applyAlignment="1">
      <alignment vertical="center" wrapText="1"/>
    </xf>
    <xf numFmtId="0" fontId="8" fillId="4" borderId="2" xfId="0" applyFont="1" applyFill="1" applyBorder="1" applyAlignment="1">
      <alignment vertical="center" wrapText="1"/>
    </xf>
    <xf numFmtId="0" fontId="8" fillId="4" borderId="7" xfId="0" applyFont="1" applyFill="1" applyBorder="1" applyAlignment="1">
      <alignment vertical="center" wrapText="1"/>
    </xf>
    <xf numFmtId="0" fontId="8" fillId="4" borderId="5" xfId="0" applyFont="1" applyFill="1" applyBorder="1" applyAlignment="1">
      <alignment horizontal="left" vertical="center"/>
    </xf>
    <xf numFmtId="0" fontId="8" fillId="4" borderId="2" xfId="0" applyFont="1" applyFill="1" applyBorder="1" applyAlignment="1">
      <alignment horizontal="left" vertical="center"/>
    </xf>
    <xf numFmtId="49" fontId="46" fillId="14" borderId="9" xfId="5" applyNumberFormat="1" applyFont="1" applyFill="1" applyBorder="1" applyAlignment="1" applyProtection="1">
      <alignment horizontal="left"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49" fontId="7" fillId="0" borderId="8"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40" fillId="14" borderId="9" xfId="0" applyNumberFormat="1"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0" borderId="0" xfId="0" applyFont="1" applyAlignment="1">
      <alignment horizontal="left" vertical="center"/>
    </xf>
    <xf numFmtId="0" fontId="8" fillId="7" borderId="7" xfId="0" applyFont="1" applyFill="1" applyBorder="1" applyAlignment="1">
      <alignment horizontal="left" vertical="center" wrapText="1"/>
    </xf>
    <xf numFmtId="0" fontId="8" fillId="3" borderId="5"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7" xfId="0" applyFont="1" applyFill="1" applyBorder="1" applyAlignment="1">
      <alignment horizontal="left" vertical="top" wrapText="1"/>
    </xf>
    <xf numFmtId="0" fontId="7" fillId="0" borderId="0" xfId="0" quotePrefix="1" applyFont="1" applyAlignment="1">
      <alignment horizontal="left"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12" borderId="5"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5" xfId="0" applyFont="1" applyFill="1" applyBorder="1" applyAlignment="1">
      <alignment horizontal="center" vertical="center"/>
    </xf>
    <xf numFmtId="0" fontId="8" fillId="12" borderId="2" xfId="0" applyFont="1" applyFill="1" applyBorder="1" applyAlignment="1">
      <alignment horizontal="center" vertical="center"/>
    </xf>
    <xf numFmtId="0" fontId="8" fillId="0" borderId="4" xfId="0" applyFont="1" applyBorder="1" applyAlignment="1">
      <alignment horizontal="left" vertical="center" wrapText="1"/>
    </xf>
    <xf numFmtId="14" fontId="7" fillId="0" borderId="9" xfId="0" applyNumberFormat="1" applyFont="1" applyBorder="1" applyAlignment="1">
      <alignment horizontal="center" vertical="center" wrapText="1"/>
    </xf>
    <xf numFmtId="49" fontId="16" fillId="14" borderId="9" xfId="5" applyNumberFormat="1" applyFill="1" applyBorder="1" applyAlignment="1" applyProtection="1">
      <alignment vertical="center" wrapText="1"/>
    </xf>
    <xf numFmtId="49" fontId="40" fillId="14" borderId="9" xfId="5" applyNumberFormat="1" applyFont="1" applyFill="1" applyBorder="1" applyAlignment="1" applyProtection="1">
      <alignment vertical="center" wrapText="1"/>
    </xf>
    <xf numFmtId="49" fontId="46" fillId="14" borderId="6" xfId="5" applyNumberFormat="1" applyFont="1" applyFill="1" applyBorder="1" applyAlignment="1" applyProtection="1">
      <alignment horizontal="left" vertical="center" wrapText="1"/>
    </xf>
    <xf numFmtId="49" fontId="16" fillId="14" borderId="8" xfId="5" applyNumberFormat="1" applyFill="1" applyBorder="1" applyAlignment="1" applyProtection="1">
      <alignment vertical="center" wrapText="1"/>
    </xf>
    <xf numFmtId="49" fontId="40" fillId="14" borderId="6" xfId="5" applyNumberFormat="1" applyFont="1" applyFill="1" applyBorder="1" applyAlignment="1" applyProtection="1">
      <alignment horizontal="left" vertical="center" wrapText="1"/>
    </xf>
    <xf numFmtId="0" fontId="7" fillId="0" borderId="4" xfId="0" applyFont="1" applyBorder="1" applyAlignment="1">
      <alignment vertical="center" wrapText="1"/>
    </xf>
    <xf numFmtId="14" fontId="7" fillId="0" borderId="3" xfId="0" applyNumberFormat="1" applyFont="1" applyBorder="1" applyAlignment="1">
      <alignment horizontal="center" vertical="center" wrapText="1"/>
    </xf>
    <xf numFmtId="14" fontId="7" fillId="0" borderId="0" xfId="0" applyNumberFormat="1" applyFont="1" applyAlignment="1">
      <alignment horizontal="center" vertical="center" wrapText="1"/>
    </xf>
    <xf numFmtId="14" fontId="7" fillId="0" borderId="1" xfId="0" applyNumberFormat="1" applyFont="1" applyBorder="1" applyAlignment="1">
      <alignment horizontal="center" vertical="center" wrapText="1"/>
    </xf>
    <xf numFmtId="0" fontId="7" fillId="4" borderId="5"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0" borderId="2" xfId="0" applyFont="1" applyBorder="1" applyAlignment="1">
      <alignment horizontal="center" vertical="center" wrapText="1"/>
    </xf>
    <xf numFmtId="49" fontId="7" fillId="0" borderId="4" xfId="5" applyNumberFormat="1" applyFont="1" applyFill="1" applyBorder="1" applyAlignment="1" applyProtection="1">
      <alignment horizontal="left" vertical="center" wrapText="1"/>
    </xf>
    <xf numFmtId="0" fontId="8" fillId="0" borderId="5" xfId="0" applyFont="1" applyBorder="1" applyAlignment="1">
      <alignment horizontal="left" vertical="center"/>
    </xf>
    <xf numFmtId="0" fontId="8" fillId="0" borderId="2" xfId="0" applyFont="1" applyBorder="1" applyAlignment="1">
      <alignment horizontal="left" vertical="center"/>
    </xf>
    <xf numFmtId="49" fontId="16" fillId="14" borderId="4" xfId="5" applyNumberFormat="1" applyFill="1" applyBorder="1" applyAlignment="1" applyProtection="1">
      <alignment horizontal="left" vertical="center" wrapText="1"/>
    </xf>
    <xf numFmtId="49" fontId="46" fillId="14" borderId="4" xfId="5" applyNumberFormat="1" applyFont="1" applyFill="1" applyBorder="1" applyAlignment="1" applyProtection="1">
      <alignment horizontal="left" vertical="center" wrapText="1"/>
    </xf>
    <xf numFmtId="14" fontId="7" fillId="0" borderId="4" xfId="0"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49" fontId="45" fillId="14" borderId="4" xfId="5" applyNumberFormat="1" applyFont="1" applyFill="1" applyBorder="1" applyAlignment="1" applyProtection="1">
      <alignment horizontal="left" vertical="center" wrapText="1"/>
    </xf>
    <xf numFmtId="14" fontId="7" fillId="0" borderId="6" xfId="0" applyNumberFormat="1" applyFont="1" applyBorder="1" applyAlignment="1">
      <alignment horizontal="center" vertical="center" wrapText="1"/>
    </xf>
    <xf numFmtId="49" fontId="45" fillId="14" borderId="9" xfId="5" applyNumberFormat="1" applyFont="1" applyFill="1" applyBorder="1" applyAlignment="1" applyProtection="1">
      <alignment horizontal="left" vertical="center" wrapText="1"/>
    </xf>
    <xf numFmtId="49" fontId="45" fillId="14" borderId="6" xfId="5" applyNumberFormat="1" applyFont="1" applyFill="1" applyBorder="1" applyAlignment="1" applyProtection="1">
      <alignment horizontal="left" vertical="center" wrapText="1"/>
    </xf>
    <xf numFmtId="49" fontId="40" fillId="14" borderId="9" xfId="5" applyNumberFormat="1" applyFont="1" applyFill="1" applyBorder="1" applyAlignment="1" applyProtection="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vertical="center" wrapText="1"/>
    </xf>
    <xf numFmtId="0" fontId="7" fillId="0" borderId="3" xfId="0" applyFont="1" applyBorder="1" applyAlignment="1">
      <alignment vertical="center" wrapText="1"/>
    </xf>
    <xf numFmtId="0" fontId="7" fillId="0" borderId="15" xfId="0" applyFont="1" applyBorder="1" applyAlignment="1">
      <alignment vertical="center" wrapText="1"/>
    </xf>
    <xf numFmtId="49" fontId="45" fillId="14" borderId="9" xfId="5" applyNumberFormat="1" applyFont="1" applyFill="1" applyBorder="1" applyAlignment="1" applyProtection="1">
      <alignment vertical="center" wrapText="1"/>
    </xf>
    <xf numFmtId="49" fontId="16" fillId="14" borderId="4" xfId="5" applyNumberFormat="1" applyFill="1" applyBorder="1" applyAlignment="1" applyProtection="1">
      <alignment horizontal="center" vertical="center" wrapText="1"/>
    </xf>
    <xf numFmtId="49" fontId="40" fillId="14" borderId="4" xfId="5" applyNumberFormat="1" applyFont="1" applyFill="1" applyBorder="1" applyAlignment="1" applyProtection="1">
      <alignment horizontal="center" vertical="center" wrapText="1"/>
    </xf>
    <xf numFmtId="49" fontId="16" fillId="14" borderId="15" xfId="5" applyNumberFormat="1" applyFill="1" applyBorder="1" applyAlignment="1" applyProtection="1">
      <alignment horizontal="left" vertical="center" wrapText="1"/>
    </xf>
    <xf numFmtId="49" fontId="45" fillId="14" borderId="19" xfId="5" applyNumberFormat="1" applyFont="1" applyFill="1" applyBorder="1" applyAlignment="1" applyProtection="1">
      <alignment horizontal="left" vertical="center" wrapText="1"/>
    </xf>
    <xf numFmtId="49" fontId="45" fillId="14" borderId="13" xfId="5" applyNumberFormat="1" applyFont="1" applyFill="1" applyBorder="1" applyAlignment="1" applyProtection="1">
      <alignment horizontal="left" vertical="center" wrapText="1"/>
    </xf>
    <xf numFmtId="0" fontId="6" fillId="0" borderId="0" xfId="0" applyFont="1" applyAlignment="1">
      <alignment horizontal="center" vertical="center"/>
    </xf>
    <xf numFmtId="0" fontId="47" fillId="0" borderId="2" xfId="5" applyFont="1" applyFill="1" applyBorder="1" applyAlignment="1" applyProtection="1">
      <alignment horizontal="left" vertical="center" wrapText="1"/>
    </xf>
    <xf numFmtId="0" fontId="47" fillId="0" borderId="7" xfId="5" applyFont="1" applyFill="1" applyBorder="1" applyAlignment="1" applyProtection="1">
      <alignment horizontal="left" vertical="center" wrapText="1"/>
    </xf>
    <xf numFmtId="2" fontId="7" fillId="9" borderId="9" xfId="0" applyNumberFormat="1"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6" xfId="0" applyFont="1" applyFill="1" applyBorder="1" applyAlignment="1">
      <alignment horizontal="center" vertical="center" wrapText="1"/>
    </xf>
    <xf numFmtId="2" fontId="7" fillId="0" borderId="9"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2" fontId="7" fillId="9" borderId="8" xfId="0" applyNumberFormat="1" applyFont="1" applyFill="1" applyBorder="1" applyAlignment="1">
      <alignment horizontal="center" vertical="center" wrapText="1"/>
    </xf>
    <xf numFmtId="2" fontId="7" fillId="9" borderId="6" xfId="0" applyNumberFormat="1" applyFont="1" applyFill="1" applyBorder="1" applyAlignment="1">
      <alignment horizontal="center" vertical="center" wrapText="1"/>
    </xf>
    <xf numFmtId="2" fontId="7" fillId="0" borderId="8" xfId="0" applyNumberFormat="1" applyFont="1" applyBorder="1" applyAlignment="1">
      <alignment horizontal="center" vertical="center" wrapText="1"/>
    </xf>
    <xf numFmtId="0" fontId="47" fillId="0" borderId="2" xfId="5" applyFont="1" applyBorder="1" applyAlignment="1" applyProtection="1">
      <alignment horizontal="left" vertical="center" wrapText="1"/>
    </xf>
    <xf numFmtId="0" fontId="7" fillId="0" borderId="2" xfId="0" quotePrefix="1" applyFont="1" applyBorder="1" applyAlignment="1">
      <alignment horizontal="left" vertical="center" wrapText="1"/>
    </xf>
    <xf numFmtId="0" fontId="55" fillId="0" borderId="7" xfId="0" applyFont="1" applyBorder="1" applyAlignment="1">
      <alignment horizontal="left" vertical="center" wrapText="1"/>
    </xf>
    <xf numFmtId="0" fontId="7" fillId="0" borderId="9" xfId="0" applyFont="1" applyBorder="1" applyAlignment="1">
      <alignment horizontal="center" vertical="top"/>
    </xf>
    <xf numFmtId="0" fontId="7" fillId="0" borderId="6" xfId="0" applyFont="1" applyBorder="1" applyAlignment="1">
      <alignment horizontal="center" vertical="top"/>
    </xf>
    <xf numFmtId="0" fontId="8" fillId="0" borderId="1" xfId="0" applyFont="1" applyBorder="1" applyAlignment="1">
      <alignment horizontal="left" vertical="center" wrapText="1"/>
    </xf>
    <xf numFmtId="0" fontId="8" fillId="0" borderId="13" xfId="0" applyFont="1" applyBorder="1" applyAlignment="1">
      <alignment horizontal="lef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2" fontId="7" fillId="9" borderId="4" xfId="0" applyNumberFormat="1" applyFont="1" applyFill="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8" xfId="0" applyFont="1" applyBorder="1" applyAlignment="1">
      <alignment horizontal="center" vertical="top"/>
    </xf>
    <xf numFmtId="0" fontId="6" fillId="0" borderId="11" xfId="0" applyFont="1" applyBorder="1" applyAlignment="1">
      <alignment horizontal="center" vertical="center"/>
    </xf>
    <xf numFmtId="0" fontId="32" fillId="0" borderId="2" xfId="0" applyFont="1" applyBorder="1" applyAlignment="1">
      <alignment horizontal="left" vertical="center" wrapText="1"/>
    </xf>
    <xf numFmtId="0" fontId="32" fillId="0" borderId="7" xfId="0" applyFont="1" applyBorder="1" applyAlignment="1">
      <alignment horizontal="left" vertical="center" wrapText="1"/>
    </xf>
    <xf numFmtId="17" fontId="7" fillId="0" borderId="2" xfId="0" quotePrefix="1" applyNumberFormat="1" applyFont="1" applyBorder="1" applyAlignment="1">
      <alignment horizontal="left" vertical="center" wrapText="1"/>
    </xf>
    <xf numFmtId="0" fontId="47" fillId="0" borderId="7" xfId="5" applyFont="1" applyBorder="1" applyAlignment="1" applyProtection="1">
      <alignment horizontal="left" vertical="center" wrapText="1"/>
    </xf>
    <xf numFmtId="0" fontId="33" fillId="0" borderId="2" xfId="0" applyFont="1" applyBorder="1" applyAlignment="1">
      <alignment horizontal="left" vertical="center" wrapText="1"/>
    </xf>
    <xf numFmtId="0" fontId="33" fillId="0" borderId="7" xfId="0" applyFont="1" applyBorder="1" applyAlignment="1">
      <alignment horizontal="left" vertical="center" wrapText="1"/>
    </xf>
    <xf numFmtId="0" fontId="42" fillId="0" borderId="2" xfId="0" applyFont="1" applyBorder="1" applyAlignment="1">
      <alignment horizontal="left" vertical="center" wrapText="1"/>
    </xf>
    <xf numFmtId="0" fontId="42" fillId="0" borderId="7" xfId="0" applyFont="1" applyBorder="1" applyAlignment="1">
      <alignment horizontal="left" vertical="center" wrapText="1"/>
    </xf>
    <xf numFmtId="0" fontId="8" fillId="0" borderId="2" xfId="5" applyFont="1" applyBorder="1" applyAlignment="1" applyProtection="1">
      <alignment horizontal="left" vertical="center" wrapText="1"/>
    </xf>
    <xf numFmtId="0" fontId="8" fillId="3" borderId="4" xfId="0" applyFont="1" applyFill="1" applyBorder="1" applyAlignment="1">
      <alignment horizontal="left" vertical="center" wrapText="1"/>
    </xf>
    <xf numFmtId="0" fontId="8" fillId="7" borderId="4" xfId="0" applyFont="1" applyFill="1" applyBorder="1" applyAlignment="1">
      <alignment horizontal="left" vertical="center" wrapText="1"/>
    </xf>
    <xf numFmtId="0" fontId="33" fillId="0" borderId="14" xfId="0" applyFont="1" applyBorder="1" applyAlignment="1">
      <alignment horizontal="left" vertical="center" wrapText="1"/>
    </xf>
    <xf numFmtId="0" fontId="33" fillId="0" borderId="12" xfId="0" applyFont="1" applyBorder="1" applyAlignment="1">
      <alignment horizontal="left" vertical="center" wrapText="1"/>
    </xf>
    <xf numFmtId="0" fontId="35" fillId="12" borderId="5" xfId="0" applyFont="1" applyFill="1" applyBorder="1" applyAlignment="1">
      <alignment horizontal="center" vertical="center"/>
    </xf>
    <xf numFmtId="0" fontId="35" fillId="12" borderId="2" xfId="0" applyFont="1" applyFill="1" applyBorder="1" applyAlignment="1">
      <alignment horizontal="center" vertical="center"/>
    </xf>
    <xf numFmtId="0" fontId="8" fillId="13" borderId="5" xfId="0" applyFont="1" applyFill="1" applyBorder="1" applyAlignment="1">
      <alignment horizontal="left" vertical="center" wrapText="1"/>
    </xf>
    <xf numFmtId="0" fontId="8" fillId="13" borderId="2" xfId="0" applyFont="1" applyFill="1" applyBorder="1" applyAlignment="1">
      <alignment horizontal="left" vertical="center" wrapText="1"/>
    </xf>
    <xf numFmtId="0" fontId="8" fillId="13" borderId="7"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7" fillId="0" borderId="14"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8" fillId="10" borderId="5" xfId="0" applyFont="1" applyFill="1" applyBorder="1" applyAlignment="1">
      <alignment horizontal="left"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17" fillId="11" borderId="5" xfId="0" applyFont="1" applyFill="1" applyBorder="1" applyAlignment="1">
      <alignment horizontal="left" vertical="center" wrapText="1"/>
    </xf>
    <xf numFmtId="0" fontId="17" fillId="11" borderId="2" xfId="0" applyFont="1" applyFill="1" applyBorder="1" applyAlignment="1">
      <alignment horizontal="left" vertical="center" wrapText="1"/>
    </xf>
    <xf numFmtId="0" fontId="17" fillId="11" borderId="7"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7" xfId="0" applyFont="1" applyFill="1" applyBorder="1" applyAlignment="1">
      <alignment horizontal="left" vertical="center" wrapText="1"/>
    </xf>
    <xf numFmtId="0" fontId="56" fillId="0" borderId="7" xfId="0" applyFont="1" applyBorder="1" applyAlignment="1">
      <alignment horizontal="left" vertical="center" wrapText="1"/>
    </xf>
    <xf numFmtId="16" fontId="7" fillId="0" borderId="2" xfId="0" quotePrefix="1" applyNumberFormat="1" applyFont="1" applyBorder="1" applyAlignment="1">
      <alignment horizontal="left" vertical="center" wrapText="1"/>
    </xf>
    <xf numFmtId="0" fontId="34" fillId="0" borderId="2" xfId="5" applyFont="1" applyBorder="1" applyAlignment="1" applyProtection="1">
      <alignment horizontal="left" vertical="center" wrapText="1"/>
    </xf>
    <xf numFmtId="0" fontId="44" fillId="0" borderId="7" xfId="0" applyFont="1" applyBorder="1" applyAlignment="1">
      <alignment horizontal="left" vertical="center" wrapText="1"/>
    </xf>
    <xf numFmtId="0" fontId="7" fillId="0" borderId="7" xfId="0" quotePrefix="1" applyFont="1" applyBorder="1" applyAlignment="1">
      <alignment horizontal="left" vertical="center" wrapText="1"/>
    </xf>
    <xf numFmtId="2" fontId="7" fillId="0" borderId="0" xfId="0" applyNumberFormat="1" applyFont="1" applyAlignment="1">
      <alignment horizontal="center" vertical="center" wrapText="1"/>
    </xf>
    <xf numFmtId="0" fontId="7" fillId="0" borderId="0" xfId="0" applyFont="1" applyAlignment="1">
      <alignment horizontal="left" vertical="center" wrapText="1"/>
    </xf>
    <xf numFmtId="0" fontId="8"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left" vertical="top" wrapText="1"/>
    </xf>
    <xf numFmtId="0" fontId="8" fillId="0" borderId="13" xfId="0" applyFont="1" applyBorder="1" applyAlignment="1">
      <alignment horizontal="left" vertical="top" wrapText="1"/>
    </xf>
    <xf numFmtId="0" fontId="8" fillId="0" borderId="4" xfId="0" applyFont="1" applyBorder="1" applyAlignment="1">
      <alignment horizontal="center" vertical="center"/>
    </xf>
    <xf numFmtId="0" fontId="8" fillId="0" borderId="14" xfId="0" applyFont="1" applyBorder="1" applyAlignment="1">
      <alignment horizontal="left" vertical="top" wrapText="1"/>
    </xf>
    <xf numFmtId="0" fontId="8" fillId="0" borderId="3" xfId="0" applyFont="1" applyBorder="1" applyAlignment="1">
      <alignment horizontal="left" vertical="top" wrapText="1"/>
    </xf>
    <xf numFmtId="0" fontId="8" fillId="0" borderId="15" xfId="0" applyFont="1" applyBorder="1" applyAlignment="1">
      <alignment horizontal="left" vertical="top" wrapText="1"/>
    </xf>
    <xf numFmtId="0" fontId="8" fillId="0" borderId="12" xfId="0"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wrapText="1"/>
    </xf>
    <xf numFmtId="0" fontId="12" fillId="0" borderId="12" xfId="0" applyFont="1" applyBorder="1" applyAlignment="1">
      <alignment horizontal="center" wrapText="1"/>
    </xf>
    <xf numFmtId="0" fontId="12" fillId="0" borderId="1" xfId="0" applyFont="1" applyBorder="1" applyAlignment="1">
      <alignment horizontal="center" wrapText="1"/>
    </xf>
    <xf numFmtId="0" fontId="12" fillId="0" borderId="13" xfId="0" applyFont="1" applyBorder="1" applyAlignment="1">
      <alignment horizontal="center"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2" fillId="0" borderId="6" xfId="0" applyFont="1" applyBorder="1" applyAlignment="1">
      <alignment horizontal="center" vertical="top" wrapText="1"/>
    </xf>
    <xf numFmtId="0" fontId="12" fillId="0" borderId="14" xfId="0" applyFont="1" applyBorder="1" applyAlignment="1">
      <alignment horizontal="left" vertical="top" wrapText="1"/>
    </xf>
    <xf numFmtId="0" fontId="12" fillId="0" borderId="3" xfId="0" applyFont="1" applyBorder="1" applyAlignment="1">
      <alignment horizontal="left" vertical="top" wrapText="1"/>
    </xf>
    <xf numFmtId="0" fontId="12" fillId="0" borderId="15"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9" xfId="0" applyFont="1" applyBorder="1" applyAlignment="1">
      <alignment horizontal="left" vertical="top" wrapText="1"/>
    </xf>
    <xf numFmtId="0" fontId="14" fillId="0" borderId="11" xfId="0" applyFont="1" applyBorder="1" applyAlignment="1">
      <alignment horizontal="center" wrapText="1"/>
    </xf>
    <xf numFmtId="0" fontId="12" fillId="0" borderId="11" xfId="0" applyFont="1" applyBorder="1" applyAlignment="1">
      <alignment horizontal="left" wrapText="1"/>
    </xf>
    <xf numFmtId="0" fontId="12" fillId="0" borderId="0" xfId="0" applyFont="1" applyAlignment="1">
      <alignment horizontal="left" wrapText="1"/>
    </xf>
    <xf numFmtId="0" fontId="0" fillId="0" borderId="9" xfId="0" quotePrefix="1" applyBorder="1"/>
    <xf numFmtId="0" fontId="0" fillId="0" borderId="9" xfId="0" applyBorder="1"/>
    <xf numFmtId="0" fontId="12" fillId="0" borderId="9" xfId="0" applyFont="1" applyBorder="1" applyAlignment="1">
      <alignment horizontal="left" wrapText="1"/>
    </xf>
    <xf numFmtId="0" fontId="14" fillId="0" borderId="9" xfId="0" applyFont="1" applyBorder="1" applyAlignment="1">
      <alignment wrapText="1"/>
    </xf>
    <xf numFmtId="0" fontId="12" fillId="0" borderId="9" xfId="0" applyFont="1" applyBorder="1" applyAlignment="1">
      <alignment horizontal="center" wrapText="1"/>
    </xf>
    <xf numFmtId="0" fontId="11" fillId="0" borderId="9" xfId="0" applyFont="1" applyBorder="1" applyAlignment="1">
      <alignment horizontal="left"/>
    </xf>
    <xf numFmtId="0" fontId="0" fillId="0" borderId="9" xfId="0" applyBorder="1" applyAlignment="1">
      <alignment horizontal="left"/>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2" fillId="0" borderId="12" xfId="0" applyFont="1" applyBorder="1" applyAlignment="1">
      <alignment horizontal="left" vertical="top" wrapText="1"/>
    </xf>
    <xf numFmtId="0" fontId="12" fillId="0" borderId="1" xfId="0" applyFont="1" applyBorder="1" applyAlignment="1">
      <alignment horizontal="left" vertical="top" wrapText="1"/>
    </xf>
    <xf numFmtId="0" fontId="12" fillId="0" borderId="13" xfId="0" applyFont="1" applyBorder="1" applyAlignment="1">
      <alignment horizontal="left" vertical="top"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4" xfId="0" applyFont="1" applyBorder="1" applyAlignment="1">
      <alignment vertical="center" wrapText="1"/>
    </xf>
    <xf numFmtId="0" fontId="14" fillId="0" borderId="4" xfId="0" applyFont="1" applyBorder="1" applyAlignment="1">
      <alignment vertical="top" wrapText="1"/>
    </xf>
    <xf numFmtId="0" fontId="14" fillId="0" borderId="4" xfId="0" applyFont="1" applyBorder="1" applyAlignment="1">
      <alignment horizontal="center" vertical="top" wrapText="1"/>
    </xf>
    <xf numFmtId="0" fontId="14" fillId="0" borderId="9" xfId="0" applyFont="1" applyBorder="1" applyAlignment="1">
      <alignment horizontal="center" vertical="center" wrapText="1"/>
    </xf>
    <xf numFmtId="0" fontId="12" fillId="0" borderId="5" xfId="0" applyFont="1" applyBorder="1" applyAlignment="1">
      <alignment horizontal="left"/>
    </xf>
    <xf numFmtId="0" fontId="12" fillId="0" borderId="2" xfId="0" applyFont="1" applyBorder="1" applyAlignment="1">
      <alignment horizontal="left"/>
    </xf>
    <xf numFmtId="0" fontId="12" fillId="0" borderId="7" xfId="0" applyFont="1" applyBorder="1" applyAlignment="1">
      <alignment horizontal="left"/>
    </xf>
    <xf numFmtId="0" fontId="12" fillId="4" borderId="5" xfId="0" applyFont="1" applyFill="1" applyBorder="1" applyAlignment="1">
      <alignment horizontal="left"/>
    </xf>
    <xf numFmtId="0" fontId="12" fillId="4" borderId="2" xfId="0" applyFont="1" applyFill="1" applyBorder="1" applyAlignment="1">
      <alignment horizontal="left"/>
    </xf>
    <xf numFmtId="0" fontId="12" fillId="4" borderId="7" xfId="0" applyFont="1" applyFill="1" applyBorder="1" applyAlignment="1">
      <alignment horizontal="left"/>
    </xf>
    <xf numFmtId="0" fontId="14" fillId="0" borderId="5" xfId="0" applyFont="1" applyBorder="1" applyAlignment="1">
      <alignment horizontal="left"/>
    </xf>
    <xf numFmtId="0" fontId="9" fillId="0" borderId="0" xfId="0" applyFont="1" applyAlignment="1">
      <alignment horizontal="center"/>
    </xf>
    <xf numFmtId="0" fontId="9" fillId="0" borderId="0" xfId="0" applyFont="1" applyAlignment="1">
      <alignment horizontal="left"/>
    </xf>
    <xf numFmtId="0" fontId="14" fillId="0" borderId="9" xfId="0" applyFont="1" applyBorder="1" applyAlignment="1">
      <alignment horizontal="center" vertical="top" wrapText="1"/>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4" borderId="5" xfId="0" applyFont="1" applyFill="1" applyBorder="1" applyAlignment="1">
      <alignment horizontal="left"/>
    </xf>
    <xf numFmtId="0" fontId="14" fillId="4" borderId="2" xfId="0" applyFont="1" applyFill="1" applyBorder="1" applyAlignment="1">
      <alignment horizontal="left"/>
    </xf>
    <xf numFmtId="0" fontId="14" fillId="4" borderId="7" xfId="0" applyFont="1" applyFill="1" applyBorder="1" applyAlignment="1">
      <alignment horizontal="left"/>
    </xf>
    <xf numFmtId="0" fontId="58" fillId="0" borderId="0" xfId="0" applyFont="1" applyAlignment="1">
      <alignment horizontal="center" vertical="center"/>
    </xf>
    <xf numFmtId="0" fontId="58" fillId="0" borderId="11" xfId="0" applyFont="1" applyBorder="1" applyAlignment="1">
      <alignment horizontal="center" vertical="center" wrapText="1"/>
    </xf>
  </cellXfs>
  <cellStyles count="556">
    <cellStyle name="Comma" xfId="6" builtinId="3"/>
    <cellStyle name="Comma [0]" xfId="1" builtinId="6"/>
    <cellStyle name="Comma [0] 2" xfId="8" xr:uid="{00000000-0005-0000-0000-000002000000}"/>
    <cellStyle name="Comma 10" xfId="9" xr:uid="{00000000-0005-0000-0000-000003000000}"/>
    <cellStyle name="Comma 100" xfId="10" xr:uid="{00000000-0005-0000-0000-000004000000}"/>
    <cellStyle name="Comma 101" xfId="11" xr:uid="{00000000-0005-0000-0000-000005000000}"/>
    <cellStyle name="Comma 102" xfId="12" xr:uid="{00000000-0005-0000-0000-000006000000}"/>
    <cellStyle name="Comma 103" xfId="13" xr:uid="{00000000-0005-0000-0000-000007000000}"/>
    <cellStyle name="Comma 104" xfId="14" xr:uid="{00000000-0005-0000-0000-000008000000}"/>
    <cellStyle name="Comma 105" xfId="15" xr:uid="{00000000-0005-0000-0000-000009000000}"/>
    <cellStyle name="Comma 106" xfId="16" xr:uid="{00000000-0005-0000-0000-00000A000000}"/>
    <cellStyle name="Comma 107" xfId="17" xr:uid="{00000000-0005-0000-0000-00000B000000}"/>
    <cellStyle name="Comma 108" xfId="18" xr:uid="{00000000-0005-0000-0000-00000C000000}"/>
    <cellStyle name="Comma 109" xfId="19" xr:uid="{00000000-0005-0000-0000-00000D000000}"/>
    <cellStyle name="Comma 11" xfId="20" xr:uid="{00000000-0005-0000-0000-00000E000000}"/>
    <cellStyle name="Comma 110" xfId="21" xr:uid="{00000000-0005-0000-0000-00000F000000}"/>
    <cellStyle name="Comma 111" xfId="22" xr:uid="{00000000-0005-0000-0000-000010000000}"/>
    <cellStyle name="Comma 112" xfId="23" xr:uid="{00000000-0005-0000-0000-000011000000}"/>
    <cellStyle name="Comma 113" xfId="24" xr:uid="{00000000-0005-0000-0000-000012000000}"/>
    <cellStyle name="Comma 114" xfId="25" xr:uid="{00000000-0005-0000-0000-000013000000}"/>
    <cellStyle name="Comma 115" xfId="26" xr:uid="{00000000-0005-0000-0000-000014000000}"/>
    <cellStyle name="Comma 116" xfId="27" xr:uid="{00000000-0005-0000-0000-000015000000}"/>
    <cellStyle name="Comma 117" xfId="28" xr:uid="{00000000-0005-0000-0000-000016000000}"/>
    <cellStyle name="Comma 118" xfId="29" xr:uid="{00000000-0005-0000-0000-000017000000}"/>
    <cellStyle name="Comma 119" xfId="30" xr:uid="{00000000-0005-0000-0000-000018000000}"/>
    <cellStyle name="Comma 12" xfId="31" xr:uid="{00000000-0005-0000-0000-000019000000}"/>
    <cellStyle name="Comma 120" xfId="32" xr:uid="{00000000-0005-0000-0000-00001A000000}"/>
    <cellStyle name="Comma 121" xfId="33" xr:uid="{00000000-0005-0000-0000-00001B000000}"/>
    <cellStyle name="Comma 122" xfId="34" xr:uid="{00000000-0005-0000-0000-00001C000000}"/>
    <cellStyle name="Comma 123" xfId="35" xr:uid="{00000000-0005-0000-0000-00001D000000}"/>
    <cellStyle name="Comma 124" xfId="36" xr:uid="{00000000-0005-0000-0000-00001E000000}"/>
    <cellStyle name="Comma 125" xfId="37" xr:uid="{00000000-0005-0000-0000-00001F000000}"/>
    <cellStyle name="Comma 126" xfId="38" xr:uid="{00000000-0005-0000-0000-000020000000}"/>
    <cellStyle name="Comma 127" xfId="39" xr:uid="{00000000-0005-0000-0000-000021000000}"/>
    <cellStyle name="Comma 128" xfId="40" xr:uid="{00000000-0005-0000-0000-000022000000}"/>
    <cellStyle name="Comma 129" xfId="41" xr:uid="{00000000-0005-0000-0000-000023000000}"/>
    <cellStyle name="Comma 13" xfId="42" xr:uid="{00000000-0005-0000-0000-000024000000}"/>
    <cellStyle name="Comma 130" xfId="43" xr:uid="{00000000-0005-0000-0000-000025000000}"/>
    <cellStyle name="Comma 131" xfId="44" xr:uid="{00000000-0005-0000-0000-000026000000}"/>
    <cellStyle name="Comma 132" xfId="45" xr:uid="{00000000-0005-0000-0000-000027000000}"/>
    <cellStyle name="Comma 133" xfId="46" xr:uid="{00000000-0005-0000-0000-000028000000}"/>
    <cellStyle name="Comma 134" xfId="47" xr:uid="{00000000-0005-0000-0000-000029000000}"/>
    <cellStyle name="Comma 135" xfId="48" xr:uid="{00000000-0005-0000-0000-00002A000000}"/>
    <cellStyle name="Comma 136" xfId="49" xr:uid="{00000000-0005-0000-0000-00002B000000}"/>
    <cellStyle name="Comma 137" xfId="50" xr:uid="{00000000-0005-0000-0000-00002C000000}"/>
    <cellStyle name="Comma 138" xfId="51" xr:uid="{00000000-0005-0000-0000-00002D000000}"/>
    <cellStyle name="Comma 139" xfId="52" xr:uid="{00000000-0005-0000-0000-00002E000000}"/>
    <cellStyle name="Comma 14" xfId="53" xr:uid="{00000000-0005-0000-0000-00002F000000}"/>
    <cellStyle name="Comma 140" xfId="54" xr:uid="{00000000-0005-0000-0000-000030000000}"/>
    <cellStyle name="Comma 141" xfId="55" xr:uid="{00000000-0005-0000-0000-000031000000}"/>
    <cellStyle name="Comma 142" xfId="56" xr:uid="{00000000-0005-0000-0000-000032000000}"/>
    <cellStyle name="Comma 143" xfId="57" xr:uid="{00000000-0005-0000-0000-000033000000}"/>
    <cellStyle name="Comma 144" xfId="58" xr:uid="{00000000-0005-0000-0000-000034000000}"/>
    <cellStyle name="Comma 145" xfId="59" xr:uid="{00000000-0005-0000-0000-000035000000}"/>
    <cellStyle name="Comma 146" xfId="60" xr:uid="{00000000-0005-0000-0000-000036000000}"/>
    <cellStyle name="Comma 147" xfId="61" xr:uid="{00000000-0005-0000-0000-000037000000}"/>
    <cellStyle name="Comma 148" xfId="62" xr:uid="{00000000-0005-0000-0000-000038000000}"/>
    <cellStyle name="Comma 149" xfId="63" xr:uid="{00000000-0005-0000-0000-000039000000}"/>
    <cellStyle name="Comma 15" xfId="64" xr:uid="{00000000-0005-0000-0000-00003A000000}"/>
    <cellStyle name="Comma 150" xfId="65" xr:uid="{00000000-0005-0000-0000-00003B000000}"/>
    <cellStyle name="Comma 151" xfId="66" xr:uid="{00000000-0005-0000-0000-00003C000000}"/>
    <cellStyle name="Comma 152" xfId="67" xr:uid="{00000000-0005-0000-0000-00003D000000}"/>
    <cellStyle name="Comma 153" xfId="68" xr:uid="{00000000-0005-0000-0000-00003E000000}"/>
    <cellStyle name="Comma 154" xfId="69" xr:uid="{00000000-0005-0000-0000-00003F000000}"/>
    <cellStyle name="Comma 155" xfId="70" xr:uid="{00000000-0005-0000-0000-000040000000}"/>
    <cellStyle name="Comma 156" xfId="71" xr:uid="{00000000-0005-0000-0000-000041000000}"/>
    <cellStyle name="Comma 157" xfId="72" xr:uid="{00000000-0005-0000-0000-000042000000}"/>
    <cellStyle name="Comma 158" xfId="73" xr:uid="{00000000-0005-0000-0000-000043000000}"/>
    <cellStyle name="Comma 159" xfId="74" xr:uid="{00000000-0005-0000-0000-000044000000}"/>
    <cellStyle name="Comma 16" xfId="75" xr:uid="{00000000-0005-0000-0000-000045000000}"/>
    <cellStyle name="Comma 160" xfId="76" xr:uid="{00000000-0005-0000-0000-000046000000}"/>
    <cellStyle name="Comma 161" xfId="77" xr:uid="{00000000-0005-0000-0000-000047000000}"/>
    <cellStyle name="Comma 162" xfId="78" xr:uid="{00000000-0005-0000-0000-000048000000}"/>
    <cellStyle name="Comma 163" xfId="79" xr:uid="{00000000-0005-0000-0000-000049000000}"/>
    <cellStyle name="Comma 164" xfId="80" xr:uid="{00000000-0005-0000-0000-00004A000000}"/>
    <cellStyle name="Comma 165" xfId="81" xr:uid="{00000000-0005-0000-0000-00004B000000}"/>
    <cellStyle name="Comma 166" xfId="82" xr:uid="{00000000-0005-0000-0000-00004C000000}"/>
    <cellStyle name="Comma 167" xfId="83" xr:uid="{00000000-0005-0000-0000-00004D000000}"/>
    <cellStyle name="Comma 168" xfId="84" xr:uid="{00000000-0005-0000-0000-00004E000000}"/>
    <cellStyle name="Comma 169" xfId="85" xr:uid="{00000000-0005-0000-0000-00004F000000}"/>
    <cellStyle name="Comma 17" xfId="86" xr:uid="{00000000-0005-0000-0000-000050000000}"/>
    <cellStyle name="Comma 170" xfId="87" xr:uid="{00000000-0005-0000-0000-000051000000}"/>
    <cellStyle name="Comma 171" xfId="88" xr:uid="{00000000-0005-0000-0000-000052000000}"/>
    <cellStyle name="Comma 172" xfId="89" xr:uid="{00000000-0005-0000-0000-000053000000}"/>
    <cellStyle name="Comma 173" xfId="90" xr:uid="{00000000-0005-0000-0000-000054000000}"/>
    <cellStyle name="Comma 174" xfId="91" xr:uid="{00000000-0005-0000-0000-000055000000}"/>
    <cellStyle name="Comma 175" xfId="92" xr:uid="{00000000-0005-0000-0000-000056000000}"/>
    <cellStyle name="Comma 176" xfId="93" xr:uid="{00000000-0005-0000-0000-000057000000}"/>
    <cellStyle name="Comma 177" xfId="94" xr:uid="{00000000-0005-0000-0000-000058000000}"/>
    <cellStyle name="Comma 178" xfId="95" xr:uid="{00000000-0005-0000-0000-000059000000}"/>
    <cellStyle name="Comma 179" xfId="96" xr:uid="{00000000-0005-0000-0000-00005A000000}"/>
    <cellStyle name="Comma 18" xfId="97" xr:uid="{00000000-0005-0000-0000-00005B000000}"/>
    <cellStyle name="Comma 180" xfId="98" xr:uid="{00000000-0005-0000-0000-00005C000000}"/>
    <cellStyle name="Comma 181" xfId="99" xr:uid="{00000000-0005-0000-0000-00005D000000}"/>
    <cellStyle name="Comma 182" xfId="100" xr:uid="{00000000-0005-0000-0000-00005E000000}"/>
    <cellStyle name="Comma 183" xfId="101" xr:uid="{00000000-0005-0000-0000-00005F000000}"/>
    <cellStyle name="Comma 184" xfId="102" xr:uid="{00000000-0005-0000-0000-000060000000}"/>
    <cellStyle name="Comma 185" xfId="103" xr:uid="{00000000-0005-0000-0000-000061000000}"/>
    <cellStyle name="Comma 186" xfId="104" xr:uid="{00000000-0005-0000-0000-000062000000}"/>
    <cellStyle name="Comma 187" xfId="105" xr:uid="{00000000-0005-0000-0000-000063000000}"/>
    <cellStyle name="Comma 188" xfId="106" xr:uid="{00000000-0005-0000-0000-000064000000}"/>
    <cellStyle name="Comma 189" xfId="107" xr:uid="{00000000-0005-0000-0000-000065000000}"/>
    <cellStyle name="Comma 19" xfId="108" xr:uid="{00000000-0005-0000-0000-000066000000}"/>
    <cellStyle name="Comma 190" xfId="109" xr:uid="{00000000-0005-0000-0000-000067000000}"/>
    <cellStyle name="Comma 191" xfId="110" xr:uid="{00000000-0005-0000-0000-000068000000}"/>
    <cellStyle name="Comma 192" xfId="111" xr:uid="{00000000-0005-0000-0000-000069000000}"/>
    <cellStyle name="Comma 193" xfId="112" xr:uid="{00000000-0005-0000-0000-00006A000000}"/>
    <cellStyle name="Comma 194" xfId="113" xr:uid="{00000000-0005-0000-0000-00006B000000}"/>
    <cellStyle name="Comma 195" xfId="114" xr:uid="{00000000-0005-0000-0000-00006C000000}"/>
    <cellStyle name="Comma 196" xfId="115" xr:uid="{00000000-0005-0000-0000-00006D000000}"/>
    <cellStyle name="Comma 197" xfId="116" xr:uid="{00000000-0005-0000-0000-00006E000000}"/>
    <cellStyle name="Comma 198" xfId="117" xr:uid="{00000000-0005-0000-0000-00006F000000}"/>
    <cellStyle name="Comma 199" xfId="118" xr:uid="{00000000-0005-0000-0000-000070000000}"/>
    <cellStyle name="Comma 2" xfId="119" xr:uid="{00000000-0005-0000-0000-000071000000}"/>
    <cellStyle name="Comma 20" xfId="120" xr:uid="{00000000-0005-0000-0000-000072000000}"/>
    <cellStyle name="Comma 200" xfId="121" xr:uid="{00000000-0005-0000-0000-000073000000}"/>
    <cellStyle name="Comma 201" xfId="122" xr:uid="{00000000-0005-0000-0000-000074000000}"/>
    <cellStyle name="Comma 202" xfId="123" xr:uid="{00000000-0005-0000-0000-000075000000}"/>
    <cellStyle name="Comma 203" xfId="124" xr:uid="{00000000-0005-0000-0000-000076000000}"/>
    <cellStyle name="Comma 204" xfId="125" xr:uid="{00000000-0005-0000-0000-000077000000}"/>
    <cellStyle name="Comma 205" xfId="126" xr:uid="{00000000-0005-0000-0000-000078000000}"/>
    <cellStyle name="Comma 206" xfId="127" xr:uid="{00000000-0005-0000-0000-000079000000}"/>
    <cellStyle name="Comma 207" xfId="128" xr:uid="{00000000-0005-0000-0000-00007A000000}"/>
    <cellStyle name="Comma 208" xfId="129" xr:uid="{00000000-0005-0000-0000-00007B000000}"/>
    <cellStyle name="Comma 209" xfId="130" xr:uid="{00000000-0005-0000-0000-00007C000000}"/>
    <cellStyle name="Comma 21" xfId="131" xr:uid="{00000000-0005-0000-0000-00007D000000}"/>
    <cellStyle name="Comma 210" xfId="132" xr:uid="{00000000-0005-0000-0000-00007E000000}"/>
    <cellStyle name="Comma 211" xfId="133" xr:uid="{00000000-0005-0000-0000-00007F000000}"/>
    <cellStyle name="Comma 212" xfId="134" xr:uid="{00000000-0005-0000-0000-000080000000}"/>
    <cellStyle name="Comma 213" xfId="135" xr:uid="{00000000-0005-0000-0000-000081000000}"/>
    <cellStyle name="Comma 214" xfId="136" xr:uid="{00000000-0005-0000-0000-000082000000}"/>
    <cellStyle name="Comma 215" xfId="137" xr:uid="{00000000-0005-0000-0000-000083000000}"/>
    <cellStyle name="Comma 216" xfId="138" xr:uid="{00000000-0005-0000-0000-000084000000}"/>
    <cellStyle name="Comma 217" xfId="139" xr:uid="{00000000-0005-0000-0000-000085000000}"/>
    <cellStyle name="Comma 218" xfId="140" xr:uid="{00000000-0005-0000-0000-000086000000}"/>
    <cellStyle name="Comma 219" xfId="141" xr:uid="{00000000-0005-0000-0000-000087000000}"/>
    <cellStyle name="Comma 22" xfId="142" xr:uid="{00000000-0005-0000-0000-000088000000}"/>
    <cellStyle name="Comma 220" xfId="143" xr:uid="{00000000-0005-0000-0000-000089000000}"/>
    <cellStyle name="Comma 221" xfId="144" xr:uid="{00000000-0005-0000-0000-00008A000000}"/>
    <cellStyle name="Comma 222" xfId="145" xr:uid="{00000000-0005-0000-0000-00008B000000}"/>
    <cellStyle name="Comma 223" xfId="146" xr:uid="{00000000-0005-0000-0000-00008C000000}"/>
    <cellStyle name="Comma 224" xfId="147" xr:uid="{00000000-0005-0000-0000-00008D000000}"/>
    <cellStyle name="Comma 225" xfId="148" xr:uid="{00000000-0005-0000-0000-00008E000000}"/>
    <cellStyle name="Comma 226" xfId="149" xr:uid="{00000000-0005-0000-0000-00008F000000}"/>
    <cellStyle name="Comma 227" xfId="150" xr:uid="{00000000-0005-0000-0000-000090000000}"/>
    <cellStyle name="Comma 228" xfId="151" xr:uid="{00000000-0005-0000-0000-000091000000}"/>
    <cellStyle name="Comma 229" xfId="152" xr:uid="{00000000-0005-0000-0000-000092000000}"/>
    <cellStyle name="Comma 23" xfId="153" xr:uid="{00000000-0005-0000-0000-000093000000}"/>
    <cellStyle name="Comma 230" xfId="154" xr:uid="{00000000-0005-0000-0000-000094000000}"/>
    <cellStyle name="Comma 231" xfId="155" xr:uid="{00000000-0005-0000-0000-000095000000}"/>
    <cellStyle name="Comma 232" xfId="156" xr:uid="{00000000-0005-0000-0000-000096000000}"/>
    <cellStyle name="Comma 233" xfId="157" xr:uid="{00000000-0005-0000-0000-000097000000}"/>
    <cellStyle name="Comma 234" xfId="158" xr:uid="{00000000-0005-0000-0000-000098000000}"/>
    <cellStyle name="Comma 235" xfId="159" xr:uid="{00000000-0005-0000-0000-000099000000}"/>
    <cellStyle name="Comma 236" xfId="160" xr:uid="{00000000-0005-0000-0000-00009A000000}"/>
    <cellStyle name="Comma 237" xfId="161" xr:uid="{00000000-0005-0000-0000-00009B000000}"/>
    <cellStyle name="Comma 238" xfId="162" xr:uid="{00000000-0005-0000-0000-00009C000000}"/>
    <cellStyle name="Comma 239" xfId="163" xr:uid="{00000000-0005-0000-0000-00009D000000}"/>
    <cellStyle name="Comma 24" xfId="164" xr:uid="{00000000-0005-0000-0000-00009E000000}"/>
    <cellStyle name="Comma 240" xfId="165" xr:uid="{00000000-0005-0000-0000-00009F000000}"/>
    <cellStyle name="Comma 241" xfId="166" xr:uid="{00000000-0005-0000-0000-0000A0000000}"/>
    <cellStyle name="Comma 242" xfId="167" xr:uid="{00000000-0005-0000-0000-0000A1000000}"/>
    <cellStyle name="Comma 243" xfId="168" xr:uid="{00000000-0005-0000-0000-0000A2000000}"/>
    <cellStyle name="Comma 244" xfId="169" xr:uid="{00000000-0005-0000-0000-0000A3000000}"/>
    <cellStyle name="Comma 245" xfId="170" xr:uid="{00000000-0005-0000-0000-0000A4000000}"/>
    <cellStyle name="Comma 246" xfId="171" xr:uid="{00000000-0005-0000-0000-0000A5000000}"/>
    <cellStyle name="Comma 247" xfId="172" xr:uid="{00000000-0005-0000-0000-0000A6000000}"/>
    <cellStyle name="Comma 248" xfId="173" xr:uid="{00000000-0005-0000-0000-0000A7000000}"/>
    <cellStyle name="Comma 249" xfId="174" xr:uid="{00000000-0005-0000-0000-0000A8000000}"/>
    <cellStyle name="Comma 25" xfId="175" xr:uid="{00000000-0005-0000-0000-0000A9000000}"/>
    <cellStyle name="Comma 250" xfId="176" xr:uid="{00000000-0005-0000-0000-0000AA000000}"/>
    <cellStyle name="Comma 251" xfId="177" xr:uid="{00000000-0005-0000-0000-0000AB000000}"/>
    <cellStyle name="Comma 252" xfId="178" xr:uid="{00000000-0005-0000-0000-0000AC000000}"/>
    <cellStyle name="Comma 253" xfId="179" xr:uid="{00000000-0005-0000-0000-0000AD000000}"/>
    <cellStyle name="Comma 254" xfId="180" xr:uid="{00000000-0005-0000-0000-0000AE000000}"/>
    <cellStyle name="Comma 255" xfId="181" xr:uid="{00000000-0005-0000-0000-0000AF000000}"/>
    <cellStyle name="Comma 256" xfId="182" xr:uid="{00000000-0005-0000-0000-0000B0000000}"/>
    <cellStyle name="Comma 257" xfId="183" xr:uid="{00000000-0005-0000-0000-0000B1000000}"/>
    <cellStyle name="Comma 258" xfId="184" xr:uid="{00000000-0005-0000-0000-0000B2000000}"/>
    <cellStyle name="Comma 259" xfId="185" xr:uid="{00000000-0005-0000-0000-0000B3000000}"/>
    <cellStyle name="Comma 26" xfId="186" xr:uid="{00000000-0005-0000-0000-0000B4000000}"/>
    <cellStyle name="Comma 260" xfId="187" xr:uid="{00000000-0005-0000-0000-0000B5000000}"/>
    <cellStyle name="Comma 261" xfId="188" xr:uid="{00000000-0005-0000-0000-0000B6000000}"/>
    <cellStyle name="Comma 262" xfId="189" xr:uid="{00000000-0005-0000-0000-0000B7000000}"/>
    <cellStyle name="Comma 263" xfId="190" xr:uid="{00000000-0005-0000-0000-0000B8000000}"/>
    <cellStyle name="Comma 264" xfId="191" xr:uid="{00000000-0005-0000-0000-0000B9000000}"/>
    <cellStyle name="Comma 265" xfId="192" xr:uid="{00000000-0005-0000-0000-0000BA000000}"/>
    <cellStyle name="Comma 266" xfId="193" xr:uid="{00000000-0005-0000-0000-0000BB000000}"/>
    <cellStyle name="Comma 267" xfId="194" xr:uid="{00000000-0005-0000-0000-0000BC000000}"/>
    <cellStyle name="Comma 268" xfId="195" xr:uid="{00000000-0005-0000-0000-0000BD000000}"/>
    <cellStyle name="Comma 269" xfId="196" xr:uid="{00000000-0005-0000-0000-0000BE000000}"/>
    <cellStyle name="Comma 27" xfId="197" xr:uid="{00000000-0005-0000-0000-0000BF000000}"/>
    <cellStyle name="Comma 270" xfId="198" xr:uid="{00000000-0005-0000-0000-0000C0000000}"/>
    <cellStyle name="Comma 271" xfId="199" xr:uid="{00000000-0005-0000-0000-0000C1000000}"/>
    <cellStyle name="Comma 272" xfId="200" xr:uid="{00000000-0005-0000-0000-0000C2000000}"/>
    <cellStyle name="Comma 273" xfId="201" xr:uid="{00000000-0005-0000-0000-0000C3000000}"/>
    <cellStyle name="Comma 274" xfId="202" xr:uid="{00000000-0005-0000-0000-0000C4000000}"/>
    <cellStyle name="Comma 275" xfId="203" xr:uid="{00000000-0005-0000-0000-0000C5000000}"/>
    <cellStyle name="Comma 276" xfId="204" xr:uid="{00000000-0005-0000-0000-0000C6000000}"/>
    <cellStyle name="Comma 277" xfId="205" xr:uid="{00000000-0005-0000-0000-0000C7000000}"/>
    <cellStyle name="Comma 278" xfId="206" xr:uid="{00000000-0005-0000-0000-0000C8000000}"/>
    <cellStyle name="Comma 279" xfId="207" xr:uid="{00000000-0005-0000-0000-0000C9000000}"/>
    <cellStyle name="Comma 28" xfId="208" xr:uid="{00000000-0005-0000-0000-0000CA000000}"/>
    <cellStyle name="Comma 280" xfId="209" xr:uid="{00000000-0005-0000-0000-0000CB000000}"/>
    <cellStyle name="Comma 281" xfId="210" xr:uid="{00000000-0005-0000-0000-0000CC000000}"/>
    <cellStyle name="Comma 282" xfId="211" xr:uid="{00000000-0005-0000-0000-0000CD000000}"/>
    <cellStyle name="Comma 283" xfId="212" xr:uid="{00000000-0005-0000-0000-0000CE000000}"/>
    <cellStyle name="Comma 284" xfId="213" xr:uid="{00000000-0005-0000-0000-0000CF000000}"/>
    <cellStyle name="Comma 285" xfId="214" xr:uid="{00000000-0005-0000-0000-0000D0000000}"/>
    <cellStyle name="Comma 286" xfId="215" xr:uid="{00000000-0005-0000-0000-0000D1000000}"/>
    <cellStyle name="Comma 287" xfId="216" xr:uid="{00000000-0005-0000-0000-0000D2000000}"/>
    <cellStyle name="Comma 288" xfId="217" xr:uid="{00000000-0005-0000-0000-0000D3000000}"/>
    <cellStyle name="Comma 289" xfId="218" xr:uid="{00000000-0005-0000-0000-0000D4000000}"/>
    <cellStyle name="Comma 29" xfId="219" xr:uid="{00000000-0005-0000-0000-0000D5000000}"/>
    <cellStyle name="Comma 290" xfId="220" xr:uid="{00000000-0005-0000-0000-0000D6000000}"/>
    <cellStyle name="Comma 291" xfId="221" xr:uid="{00000000-0005-0000-0000-0000D7000000}"/>
    <cellStyle name="Comma 292" xfId="222" xr:uid="{00000000-0005-0000-0000-0000D8000000}"/>
    <cellStyle name="Comma 293" xfId="223" xr:uid="{00000000-0005-0000-0000-0000D9000000}"/>
    <cellStyle name="Comma 294" xfId="224" xr:uid="{00000000-0005-0000-0000-0000DA000000}"/>
    <cellStyle name="Comma 295" xfId="225" xr:uid="{00000000-0005-0000-0000-0000DB000000}"/>
    <cellStyle name="Comma 296" xfId="226" xr:uid="{00000000-0005-0000-0000-0000DC000000}"/>
    <cellStyle name="Comma 297" xfId="227" xr:uid="{00000000-0005-0000-0000-0000DD000000}"/>
    <cellStyle name="Comma 298" xfId="228" xr:uid="{00000000-0005-0000-0000-0000DE000000}"/>
    <cellStyle name="Comma 299" xfId="229" xr:uid="{00000000-0005-0000-0000-0000DF000000}"/>
    <cellStyle name="Comma 3" xfId="230" xr:uid="{00000000-0005-0000-0000-0000E0000000}"/>
    <cellStyle name="Comma 30" xfId="231" xr:uid="{00000000-0005-0000-0000-0000E1000000}"/>
    <cellStyle name="Comma 300" xfId="232" xr:uid="{00000000-0005-0000-0000-0000E2000000}"/>
    <cellStyle name="Comma 301" xfId="233" xr:uid="{00000000-0005-0000-0000-0000E3000000}"/>
    <cellStyle name="Comma 302" xfId="234" xr:uid="{00000000-0005-0000-0000-0000E4000000}"/>
    <cellStyle name="Comma 303" xfId="235" xr:uid="{00000000-0005-0000-0000-0000E5000000}"/>
    <cellStyle name="Comma 304" xfId="236" xr:uid="{00000000-0005-0000-0000-0000E6000000}"/>
    <cellStyle name="Comma 305" xfId="237" xr:uid="{00000000-0005-0000-0000-0000E7000000}"/>
    <cellStyle name="Comma 306" xfId="238" xr:uid="{00000000-0005-0000-0000-0000E8000000}"/>
    <cellStyle name="Comma 307" xfId="239" xr:uid="{00000000-0005-0000-0000-0000E9000000}"/>
    <cellStyle name="Comma 308" xfId="240" xr:uid="{00000000-0005-0000-0000-0000EA000000}"/>
    <cellStyle name="Comma 309" xfId="241" xr:uid="{00000000-0005-0000-0000-0000EB000000}"/>
    <cellStyle name="Comma 31" xfId="242" xr:uid="{00000000-0005-0000-0000-0000EC000000}"/>
    <cellStyle name="Comma 310" xfId="243" xr:uid="{00000000-0005-0000-0000-0000ED000000}"/>
    <cellStyle name="Comma 311" xfId="244" xr:uid="{00000000-0005-0000-0000-0000EE000000}"/>
    <cellStyle name="Comma 312" xfId="245" xr:uid="{00000000-0005-0000-0000-0000EF000000}"/>
    <cellStyle name="Comma 313" xfId="246" xr:uid="{00000000-0005-0000-0000-0000F0000000}"/>
    <cellStyle name="Comma 314" xfId="247" xr:uid="{00000000-0005-0000-0000-0000F1000000}"/>
    <cellStyle name="Comma 315" xfId="248" xr:uid="{00000000-0005-0000-0000-0000F2000000}"/>
    <cellStyle name="Comma 316" xfId="249" xr:uid="{00000000-0005-0000-0000-0000F3000000}"/>
    <cellStyle name="Comma 317" xfId="250" xr:uid="{00000000-0005-0000-0000-0000F4000000}"/>
    <cellStyle name="Comma 318" xfId="251" xr:uid="{00000000-0005-0000-0000-0000F5000000}"/>
    <cellStyle name="Comma 319" xfId="252" xr:uid="{00000000-0005-0000-0000-0000F6000000}"/>
    <cellStyle name="Comma 32" xfId="253" xr:uid="{00000000-0005-0000-0000-0000F7000000}"/>
    <cellStyle name="Comma 320" xfId="254" xr:uid="{00000000-0005-0000-0000-0000F8000000}"/>
    <cellStyle name="Comma 321" xfId="255" xr:uid="{00000000-0005-0000-0000-0000F9000000}"/>
    <cellStyle name="Comma 322" xfId="256" xr:uid="{00000000-0005-0000-0000-0000FA000000}"/>
    <cellStyle name="Comma 323" xfId="257" xr:uid="{00000000-0005-0000-0000-0000FB000000}"/>
    <cellStyle name="Comma 324" xfId="258" xr:uid="{00000000-0005-0000-0000-0000FC000000}"/>
    <cellStyle name="Comma 325" xfId="259" xr:uid="{00000000-0005-0000-0000-0000FD000000}"/>
    <cellStyle name="Comma 326" xfId="260" xr:uid="{00000000-0005-0000-0000-0000FE000000}"/>
    <cellStyle name="Comma 327" xfId="261" xr:uid="{00000000-0005-0000-0000-0000FF000000}"/>
    <cellStyle name="Comma 328" xfId="262" xr:uid="{00000000-0005-0000-0000-000000010000}"/>
    <cellStyle name="Comma 329" xfId="263" xr:uid="{00000000-0005-0000-0000-000001010000}"/>
    <cellStyle name="Comma 33" xfId="264" xr:uid="{00000000-0005-0000-0000-000002010000}"/>
    <cellStyle name="Comma 330" xfId="265" xr:uid="{00000000-0005-0000-0000-000003010000}"/>
    <cellStyle name="Comma 331" xfId="266" xr:uid="{00000000-0005-0000-0000-000004010000}"/>
    <cellStyle name="Comma 332" xfId="267" xr:uid="{00000000-0005-0000-0000-000005010000}"/>
    <cellStyle name="Comma 333" xfId="268" xr:uid="{00000000-0005-0000-0000-000006010000}"/>
    <cellStyle name="Comma 334" xfId="269" xr:uid="{00000000-0005-0000-0000-000007010000}"/>
    <cellStyle name="Comma 335" xfId="270" xr:uid="{00000000-0005-0000-0000-000008010000}"/>
    <cellStyle name="Comma 336" xfId="271" xr:uid="{00000000-0005-0000-0000-000009010000}"/>
    <cellStyle name="Comma 337" xfId="272" xr:uid="{00000000-0005-0000-0000-00000A010000}"/>
    <cellStyle name="Comma 338" xfId="273" xr:uid="{00000000-0005-0000-0000-00000B010000}"/>
    <cellStyle name="Comma 339" xfId="274" xr:uid="{00000000-0005-0000-0000-00000C010000}"/>
    <cellStyle name="Comma 34" xfId="275" xr:uid="{00000000-0005-0000-0000-00000D010000}"/>
    <cellStyle name="Comma 340" xfId="276" xr:uid="{00000000-0005-0000-0000-00000E010000}"/>
    <cellStyle name="Comma 341" xfId="277" xr:uid="{00000000-0005-0000-0000-00000F010000}"/>
    <cellStyle name="Comma 342" xfId="278" xr:uid="{00000000-0005-0000-0000-000010010000}"/>
    <cellStyle name="Comma 343" xfId="279" xr:uid="{00000000-0005-0000-0000-000011010000}"/>
    <cellStyle name="Comma 344" xfId="280" xr:uid="{00000000-0005-0000-0000-000012010000}"/>
    <cellStyle name="Comma 345" xfId="281" xr:uid="{00000000-0005-0000-0000-000013010000}"/>
    <cellStyle name="Comma 346" xfId="282" xr:uid="{00000000-0005-0000-0000-000014010000}"/>
    <cellStyle name="Comma 347" xfId="283" xr:uid="{00000000-0005-0000-0000-000015010000}"/>
    <cellStyle name="Comma 348" xfId="284" xr:uid="{00000000-0005-0000-0000-000016010000}"/>
    <cellStyle name="Comma 349" xfId="285" xr:uid="{00000000-0005-0000-0000-000017010000}"/>
    <cellStyle name="Comma 35" xfId="286" xr:uid="{00000000-0005-0000-0000-000018010000}"/>
    <cellStyle name="Comma 350" xfId="287" xr:uid="{00000000-0005-0000-0000-000019010000}"/>
    <cellStyle name="Comma 351" xfId="288" xr:uid="{00000000-0005-0000-0000-00001A010000}"/>
    <cellStyle name="Comma 352" xfId="289" xr:uid="{00000000-0005-0000-0000-00001B010000}"/>
    <cellStyle name="Comma 353" xfId="290" xr:uid="{00000000-0005-0000-0000-00001C010000}"/>
    <cellStyle name="Comma 354" xfId="291" xr:uid="{00000000-0005-0000-0000-00001D010000}"/>
    <cellStyle name="Comma 355" xfId="292" xr:uid="{00000000-0005-0000-0000-00001E010000}"/>
    <cellStyle name="Comma 356" xfId="293" xr:uid="{00000000-0005-0000-0000-00001F010000}"/>
    <cellStyle name="Comma 357" xfId="294" xr:uid="{00000000-0005-0000-0000-000020010000}"/>
    <cellStyle name="Comma 358" xfId="295" xr:uid="{00000000-0005-0000-0000-000021010000}"/>
    <cellStyle name="Comma 359" xfId="296" xr:uid="{00000000-0005-0000-0000-000022010000}"/>
    <cellStyle name="Comma 36" xfId="297" xr:uid="{00000000-0005-0000-0000-000023010000}"/>
    <cellStyle name="Comma 360" xfId="298" xr:uid="{00000000-0005-0000-0000-000024010000}"/>
    <cellStyle name="Comma 361" xfId="299" xr:uid="{00000000-0005-0000-0000-000025010000}"/>
    <cellStyle name="Comma 362" xfId="300" xr:uid="{00000000-0005-0000-0000-000026010000}"/>
    <cellStyle name="Comma 363" xfId="301" xr:uid="{00000000-0005-0000-0000-000027010000}"/>
    <cellStyle name="Comma 364" xfId="302" xr:uid="{00000000-0005-0000-0000-000028010000}"/>
    <cellStyle name="Comma 365" xfId="303" xr:uid="{00000000-0005-0000-0000-000029010000}"/>
    <cellStyle name="Comma 366" xfId="304" xr:uid="{00000000-0005-0000-0000-00002A010000}"/>
    <cellStyle name="Comma 367" xfId="305" xr:uid="{00000000-0005-0000-0000-00002B010000}"/>
    <cellStyle name="Comma 368" xfId="306" xr:uid="{00000000-0005-0000-0000-00002C010000}"/>
    <cellStyle name="Comma 369" xfId="307" xr:uid="{00000000-0005-0000-0000-00002D010000}"/>
    <cellStyle name="Comma 37" xfId="308" xr:uid="{00000000-0005-0000-0000-00002E010000}"/>
    <cellStyle name="Comma 370" xfId="309" xr:uid="{00000000-0005-0000-0000-00002F010000}"/>
    <cellStyle name="Comma 371" xfId="310" xr:uid="{00000000-0005-0000-0000-000030010000}"/>
    <cellStyle name="Comma 372" xfId="311" xr:uid="{00000000-0005-0000-0000-000031010000}"/>
    <cellStyle name="Comma 373" xfId="312" xr:uid="{00000000-0005-0000-0000-000032010000}"/>
    <cellStyle name="Comma 374" xfId="313" xr:uid="{00000000-0005-0000-0000-000033010000}"/>
    <cellStyle name="Comma 375" xfId="314" xr:uid="{00000000-0005-0000-0000-000034010000}"/>
    <cellStyle name="Comma 376" xfId="315" xr:uid="{00000000-0005-0000-0000-000035010000}"/>
    <cellStyle name="Comma 377" xfId="316" xr:uid="{00000000-0005-0000-0000-000036010000}"/>
    <cellStyle name="Comma 378" xfId="317" xr:uid="{00000000-0005-0000-0000-000037010000}"/>
    <cellStyle name="Comma 379" xfId="318" xr:uid="{00000000-0005-0000-0000-000038010000}"/>
    <cellStyle name="Comma 38" xfId="319" xr:uid="{00000000-0005-0000-0000-000039010000}"/>
    <cellStyle name="Comma 380" xfId="320" xr:uid="{00000000-0005-0000-0000-00003A010000}"/>
    <cellStyle name="Comma 381" xfId="321" xr:uid="{00000000-0005-0000-0000-00003B010000}"/>
    <cellStyle name="Comma 382" xfId="322" xr:uid="{00000000-0005-0000-0000-00003C010000}"/>
    <cellStyle name="Comma 383" xfId="323" xr:uid="{00000000-0005-0000-0000-00003D010000}"/>
    <cellStyle name="Comma 384" xfId="324" xr:uid="{00000000-0005-0000-0000-00003E010000}"/>
    <cellStyle name="Comma 385" xfId="325" xr:uid="{00000000-0005-0000-0000-00003F010000}"/>
    <cellStyle name="Comma 386" xfId="326" xr:uid="{00000000-0005-0000-0000-000040010000}"/>
    <cellStyle name="Comma 387" xfId="327" xr:uid="{00000000-0005-0000-0000-000041010000}"/>
    <cellStyle name="Comma 388" xfId="328" xr:uid="{00000000-0005-0000-0000-000042010000}"/>
    <cellStyle name="Comma 389" xfId="329" xr:uid="{00000000-0005-0000-0000-000043010000}"/>
    <cellStyle name="Comma 39" xfId="330" xr:uid="{00000000-0005-0000-0000-000044010000}"/>
    <cellStyle name="Comma 390" xfId="331" xr:uid="{00000000-0005-0000-0000-000045010000}"/>
    <cellStyle name="Comma 391" xfId="332" xr:uid="{00000000-0005-0000-0000-000046010000}"/>
    <cellStyle name="Comma 392" xfId="333" xr:uid="{00000000-0005-0000-0000-000047010000}"/>
    <cellStyle name="Comma 393" xfId="334" xr:uid="{00000000-0005-0000-0000-000048010000}"/>
    <cellStyle name="Comma 394" xfId="335" xr:uid="{00000000-0005-0000-0000-000049010000}"/>
    <cellStyle name="Comma 395" xfId="336" xr:uid="{00000000-0005-0000-0000-00004A010000}"/>
    <cellStyle name="Comma 396" xfId="337" xr:uid="{00000000-0005-0000-0000-00004B010000}"/>
    <cellStyle name="Comma 397" xfId="338" xr:uid="{00000000-0005-0000-0000-00004C010000}"/>
    <cellStyle name="Comma 398" xfId="339" xr:uid="{00000000-0005-0000-0000-00004D010000}"/>
    <cellStyle name="Comma 399" xfId="340" xr:uid="{00000000-0005-0000-0000-00004E010000}"/>
    <cellStyle name="Comma 4" xfId="341" xr:uid="{00000000-0005-0000-0000-00004F010000}"/>
    <cellStyle name="Comma 40" xfId="342" xr:uid="{00000000-0005-0000-0000-000050010000}"/>
    <cellStyle name="Comma 400" xfId="343" xr:uid="{00000000-0005-0000-0000-000051010000}"/>
    <cellStyle name="Comma 401" xfId="344" xr:uid="{00000000-0005-0000-0000-000052010000}"/>
    <cellStyle name="Comma 402" xfId="345" xr:uid="{00000000-0005-0000-0000-000053010000}"/>
    <cellStyle name="Comma 403" xfId="346" xr:uid="{00000000-0005-0000-0000-000054010000}"/>
    <cellStyle name="Comma 404" xfId="347" xr:uid="{00000000-0005-0000-0000-000055010000}"/>
    <cellStyle name="Comma 405" xfId="348" xr:uid="{00000000-0005-0000-0000-000056010000}"/>
    <cellStyle name="Comma 406" xfId="349" xr:uid="{00000000-0005-0000-0000-000057010000}"/>
    <cellStyle name="Comma 407" xfId="350" xr:uid="{00000000-0005-0000-0000-000058010000}"/>
    <cellStyle name="Comma 408" xfId="351" xr:uid="{00000000-0005-0000-0000-000059010000}"/>
    <cellStyle name="Comma 409" xfId="352" xr:uid="{00000000-0005-0000-0000-00005A010000}"/>
    <cellStyle name="Comma 41" xfId="353" xr:uid="{00000000-0005-0000-0000-00005B010000}"/>
    <cellStyle name="Comma 410" xfId="354" xr:uid="{00000000-0005-0000-0000-00005C010000}"/>
    <cellStyle name="Comma 411" xfId="355" xr:uid="{00000000-0005-0000-0000-00005D010000}"/>
    <cellStyle name="Comma 412" xfId="356" xr:uid="{00000000-0005-0000-0000-00005E010000}"/>
    <cellStyle name="Comma 413" xfId="357" xr:uid="{00000000-0005-0000-0000-00005F010000}"/>
    <cellStyle name="Comma 414" xfId="358" xr:uid="{00000000-0005-0000-0000-000060010000}"/>
    <cellStyle name="Comma 415" xfId="359" xr:uid="{00000000-0005-0000-0000-000061010000}"/>
    <cellStyle name="Comma 416" xfId="360" xr:uid="{00000000-0005-0000-0000-000062010000}"/>
    <cellStyle name="Comma 417" xfId="361" xr:uid="{00000000-0005-0000-0000-000063010000}"/>
    <cellStyle name="Comma 418" xfId="362" xr:uid="{00000000-0005-0000-0000-000064010000}"/>
    <cellStyle name="Comma 419" xfId="363" xr:uid="{00000000-0005-0000-0000-000065010000}"/>
    <cellStyle name="Comma 42" xfId="364" xr:uid="{00000000-0005-0000-0000-000066010000}"/>
    <cellStyle name="Comma 420" xfId="365" xr:uid="{00000000-0005-0000-0000-000067010000}"/>
    <cellStyle name="Comma 421" xfId="366" xr:uid="{00000000-0005-0000-0000-000068010000}"/>
    <cellStyle name="Comma 422" xfId="367" xr:uid="{00000000-0005-0000-0000-000069010000}"/>
    <cellStyle name="Comma 423" xfId="368" xr:uid="{00000000-0005-0000-0000-00006A010000}"/>
    <cellStyle name="Comma 424" xfId="369" xr:uid="{00000000-0005-0000-0000-00006B010000}"/>
    <cellStyle name="Comma 425" xfId="370" xr:uid="{00000000-0005-0000-0000-00006C010000}"/>
    <cellStyle name="Comma 426" xfId="371" xr:uid="{00000000-0005-0000-0000-00006D010000}"/>
    <cellStyle name="Comma 427" xfId="372" xr:uid="{00000000-0005-0000-0000-00006E010000}"/>
    <cellStyle name="Comma 428" xfId="373" xr:uid="{00000000-0005-0000-0000-00006F010000}"/>
    <cellStyle name="Comma 429" xfId="374" xr:uid="{00000000-0005-0000-0000-000070010000}"/>
    <cellStyle name="Comma 43" xfId="375" xr:uid="{00000000-0005-0000-0000-000071010000}"/>
    <cellStyle name="Comma 430" xfId="376" xr:uid="{00000000-0005-0000-0000-000072010000}"/>
    <cellStyle name="Comma 431" xfId="377" xr:uid="{00000000-0005-0000-0000-000073010000}"/>
    <cellStyle name="Comma 432" xfId="378" xr:uid="{00000000-0005-0000-0000-000074010000}"/>
    <cellStyle name="Comma 433" xfId="379" xr:uid="{00000000-0005-0000-0000-000075010000}"/>
    <cellStyle name="Comma 434" xfId="380" xr:uid="{00000000-0005-0000-0000-000076010000}"/>
    <cellStyle name="Comma 435" xfId="381" xr:uid="{00000000-0005-0000-0000-000077010000}"/>
    <cellStyle name="Comma 436" xfId="382" xr:uid="{00000000-0005-0000-0000-000078010000}"/>
    <cellStyle name="Comma 437" xfId="383" xr:uid="{00000000-0005-0000-0000-000079010000}"/>
    <cellStyle name="Comma 438" xfId="384" xr:uid="{00000000-0005-0000-0000-00007A010000}"/>
    <cellStyle name="Comma 439" xfId="385" xr:uid="{00000000-0005-0000-0000-00007B010000}"/>
    <cellStyle name="Comma 44" xfId="386" xr:uid="{00000000-0005-0000-0000-00007C010000}"/>
    <cellStyle name="Comma 440" xfId="387" xr:uid="{00000000-0005-0000-0000-00007D010000}"/>
    <cellStyle name="Comma 441" xfId="388" xr:uid="{00000000-0005-0000-0000-00007E010000}"/>
    <cellStyle name="Comma 442" xfId="389" xr:uid="{00000000-0005-0000-0000-00007F010000}"/>
    <cellStyle name="Comma 443" xfId="390" xr:uid="{00000000-0005-0000-0000-000080010000}"/>
    <cellStyle name="Comma 444" xfId="391" xr:uid="{00000000-0005-0000-0000-000081010000}"/>
    <cellStyle name="Comma 445" xfId="392" xr:uid="{00000000-0005-0000-0000-000082010000}"/>
    <cellStyle name="Comma 446" xfId="393" xr:uid="{00000000-0005-0000-0000-000083010000}"/>
    <cellStyle name="Comma 447" xfId="394" xr:uid="{00000000-0005-0000-0000-000084010000}"/>
    <cellStyle name="Comma 448" xfId="395" xr:uid="{00000000-0005-0000-0000-000085010000}"/>
    <cellStyle name="Comma 449" xfId="396" xr:uid="{00000000-0005-0000-0000-000086010000}"/>
    <cellStyle name="Comma 45" xfId="397" xr:uid="{00000000-0005-0000-0000-000087010000}"/>
    <cellStyle name="Comma 450" xfId="398" xr:uid="{00000000-0005-0000-0000-000088010000}"/>
    <cellStyle name="Comma 451" xfId="399" xr:uid="{00000000-0005-0000-0000-000089010000}"/>
    <cellStyle name="Comma 452" xfId="400" xr:uid="{00000000-0005-0000-0000-00008A010000}"/>
    <cellStyle name="Comma 453" xfId="401" xr:uid="{00000000-0005-0000-0000-00008B010000}"/>
    <cellStyle name="Comma 454" xfId="402" xr:uid="{00000000-0005-0000-0000-00008C010000}"/>
    <cellStyle name="Comma 455" xfId="403" xr:uid="{00000000-0005-0000-0000-00008D010000}"/>
    <cellStyle name="Comma 456" xfId="404" xr:uid="{00000000-0005-0000-0000-00008E010000}"/>
    <cellStyle name="Comma 457" xfId="405" xr:uid="{00000000-0005-0000-0000-00008F010000}"/>
    <cellStyle name="Comma 458" xfId="406" xr:uid="{00000000-0005-0000-0000-000090010000}"/>
    <cellStyle name="Comma 459" xfId="407" xr:uid="{00000000-0005-0000-0000-000091010000}"/>
    <cellStyle name="Comma 46" xfId="408" xr:uid="{00000000-0005-0000-0000-000092010000}"/>
    <cellStyle name="Comma 460" xfId="409" xr:uid="{00000000-0005-0000-0000-000093010000}"/>
    <cellStyle name="Comma 461" xfId="410" xr:uid="{00000000-0005-0000-0000-000094010000}"/>
    <cellStyle name="Comma 462" xfId="411" xr:uid="{00000000-0005-0000-0000-000095010000}"/>
    <cellStyle name="Comma 463" xfId="412" xr:uid="{00000000-0005-0000-0000-000096010000}"/>
    <cellStyle name="Comma 464" xfId="413" xr:uid="{00000000-0005-0000-0000-000097010000}"/>
    <cellStyle name="Comma 465" xfId="414" xr:uid="{00000000-0005-0000-0000-000098010000}"/>
    <cellStyle name="Comma 466" xfId="415" xr:uid="{00000000-0005-0000-0000-000099010000}"/>
    <cellStyle name="Comma 467" xfId="416" xr:uid="{00000000-0005-0000-0000-00009A010000}"/>
    <cellStyle name="Comma 468" xfId="417" xr:uid="{00000000-0005-0000-0000-00009B010000}"/>
    <cellStyle name="Comma 469" xfId="418" xr:uid="{00000000-0005-0000-0000-00009C010000}"/>
    <cellStyle name="Comma 47" xfId="419" xr:uid="{00000000-0005-0000-0000-00009D010000}"/>
    <cellStyle name="Comma 470" xfId="420" xr:uid="{00000000-0005-0000-0000-00009E010000}"/>
    <cellStyle name="Comma 471" xfId="421" xr:uid="{00000000-0005-0000-0000-00009F010000}"/>
    <cellStyle name="Comma 472" xfId="422" xr:uid="{00000000-0005-0000-0000-0000A0010000}"/>
    <cellStyle name="Comma 473" xfId="423" xr:uid="{00000000-0005-0000-0000-0000A1010000}"/>
    <cellStyle name="Comma 474" xfId="424" xr:uid="{00000000-0005-0000-0000-0000A2010000}"/>
    <cellStyle name="Comma 475" xfId="425" xr:uid="{00000000-0005-0000-0000-0000A3010000}"/>
    <cellStyle name="Comma 476" xfId="426" xr:uid="{00000000-0005-0000-0000-0000A4010000}"/>
    <cellStyle name="Comma 477" xfId="427" xr:uid="{00000000-0005-0000-0000-0000A5010000}"/>
    <cellStyle name="Comma 478" xfId="428" xr:uid="{00000000-0005-0000-0000-0000A6010000}"/>
    <cellStyle name="Comma 479" xfId="429" xr:uid="{00000000-0005-0000-0000-0000A7010000}"/>
    <cellStyle name="Comma 48" xfId="430" xr:uid="{00000000-0005-0000-0000-0000A8010000}"/>
    <cellStyle name="Comma 480" xfId="431" xr:uid="{00000000-0005-0000-0000-0000A9010000}"/>
    <cellStyle name="Comma 481" xfId="432" xr:uid="{00000000-0005-0000-0000-0000AA010000}"/>
    <cellStyle name="Comma 482" xfId="433" xr:uid="{00000000-0005-0000-0000-0000AB010000}"/>
    <cellStyle name="Comma 483" xfId="434" xr:uid="{00000000-0005-0000-0000-0000AC010000}"/>
    <cellStyle name="Comma 484" xfId="435" xr:uid="{00000000-0005-0000-0000-0000AD010000}"/>
    <cellStyle name="Comma 485" xfId="436" xr:uid="{00000000-0005-0000-0000-0000AE010000}"/>
    <cellStyle name="Comma 486" xfId="437" xr:uid="{00000000-0005-0000-0000-0000AF010000}"/>
    <cellStyle name="Comma 487" xfId="438" xr:uid="{00000000-0005-0000-0000-0000B0010000}"/>
    <cellStyle name="Comma 488" xfId="439" xr:uid="{00000000-0005-0000-0000-0000B1010000}"/>
    <cellStyle name="Comma 489" xfId="440" xr:uid="{00000000-0005-0000-0000-0000B2010000}"/>
    <cellStyle name="Comma 49" xfId="441" xr:uid="{00000000-0005-0000-0000-0000B3010000}"/>
    <cellStyle name="Comma 490" xfId="442" xr:uid="{00000000-0005-0000-0000-0000B4010000}"/>
    <cellStyle name="Comma 491" xfId="443" xr:uid="{00000000-0005-0000-0000-0000B5010000}"/>
    <cellStyle name="Comma 492" xfId="444" xr:uid="{00000000-0005-0000-0000-0000B6010000}"/>
    <cellStyle name="Comma 493" xfId="445" xr:uid="{00000000-0005-0000-0000-0000B7010000}"/>
    <cellStyle name="Comma 494" xfId="446" xr:uid="{00000000-0005-0000-0000-0000B8010000}"/>
    <cellStyle name="Comma 495" xfId="447" xr:uid="{00000000-0005-0000-0000-0000B9010000}"/>
    <cellStyle name="Comma 496" xfId="448" xr:uid="{00000000-0005-0000-0000-0000BA010000}"/>
    <cellStyle name="Comma 497" xfId="449" xr:uid="{00000000-0005-0000-0000-0000BB010000}"/>
    <cellStyle name="Comma 498" xfId="450" xr:uid="{00000000-0005-0000-0000-0000BC010000}"/>
    <cellStyle name="Comma 499" xfId="451" xr:uid="{00000000-0005-0000-0000-0000BD010000}"/>
    <cellStyle name="Comma 5" xfId="452" xr:uid="{00000000-0005-0000-0000-0000BE010000}"/>
    <cellStyle name="Comma 50" xfId="453" xr:uid="{00000000-0005-0000-0000-0000BF010000}"/>
    <cellStyle name="Comma 500" xfId="454" xr:uid="{00000000-0005-0000-0000-0000C0010000}"/>
    <cellStyle name="Comma 501" xfId="455" xr:uid="{00000000-0005-0000-0000-0000C1010000}"/>
    <cellStyle name="Comma 502" xfId="456" xr:uid="{00000000-0005-0000-0000-0000C2010000}"/>
    <cellStyle name="Comma 503" xfId="457" xr:uid="{00000000-0005-0000-0000-0000C3010000}"/>
    <cellStyle name="Comma 504" xfId="458" xr:uid="{00000000-0005-0000-0000-0000C4010000}"/>
    <cellStyle name="Comma 505" xfId="459" xr:uid="{00000000-0005-0000-0000-0000C5010000}"/>
    <cellStyle name="Comma 506" xfId="460" xr:uid="{00000000-0005-0000-0000-0000C6010000}"/>
    <cellStyle name="Comma 507" xfId="461" xr:uid="{00000000-0005-0000-0000-0000C7010000}"/>
    <cellStyle name="Comma 508" xfId="462" xr:uid="{00000000-0005-0000-0000-0000C8010000}"/>
    <cellStyle name="Comma 509" xfId="463" xr:uid="{00000000-0005-0000-0000-0000C9010000}"/>
    <cellStyle name="Comma 51" xfId="464" xr:uid="{00000000-0005-0000-0000-0000CA010000}"/>
    <cellStyle name="Comma 510" xfId="465" xr:uid="{00000000-0005-0000-0000-0000CB010000}"/>
    <cellStyle name="Comma 511" xfId="466" xr:uid="{00000000-0005-0000-0000-0000CC010000}"/>
    <cellStyle name="Comma 512" xfId="467" xr:uid="{00000000-0005-0000-0000-0000CD010000}"/>
    <cellStyle name="Comma 513" xfId="468" xr:uid="{00000000-0005-0000-0000-0000CE010000}"/>
    <cellStyle name="Comma 514" xfId="469" xr:uid="{00000000-0005-0000-0000-0000CF010000}"/>
    <cellStyle name="Comma 515" xfId="470" xr:uid="{00000000-0005-0000-0000-0000D0010000}"/>
    <cellStyle name="Comma 516" xfId="471" xr:uid="{00000000-0005-0000-0000-0000D1010000}"/>
    <cellStyle name="Comma 517" xfId="472" xr:uid="{00000000-0005-0000-0000-0000D2010000}"/>
    <cellStyle name="Comma 518" xfId="473" xr:uid="{00000000-0005-0000-0000-0000D3010000}"/>
    <cellStyle name="Comma 519" xfId="474" xr:uid="{00000000-0005-0000-0000-0000D4010000}"/>
    <cellStyle name="Comma 52" xfId="475" xr:uid="{00000000-0005-0000-0000-0000D5010000}"/>
    <cellStyle name="Comma 520" xfId="476" xr:uid="{00000000-0005-0000-0000-0000D6010000}"/>
    <cellStyle name="Comma 521" xfId="477" xr:uid="{00000000-0005-0000-0000-0000D7010000}"/>
    <cellStyle name="Comma 522" xfId="478" xr:uid="{00000000-0005-0000-0000-0000D8010000}"/>
    <cellStyle name="Comma 523" xfId="479" xr:uid="{00000000-0005-0000-0000-0000D9010000}"/>
    <cellStyle name="Comma 524" xfId="480" xr:uid="{00000000-0005-0000-0000-0000DA010000}"/>
    <cellStyle name="Comma 525" xfId="481" xr:uid="{00000000-0005-0000-0000-0000DB010000}"/>
    <cellStyle name="Comma 526" xfId="482" xr:uid="{00000000-0005-0000-0000-0000DC010000}"/>
    <cellStyle name="Comma 527" xfId="483" xr:uid="{00000000-0005-0000-0000-0000DD010000}"/>
    <cellStyle name="Comma 528" xfId="484" xr:uid="{00000000-0005-0000-0000-0000DE010000}"/>
    <cellStyle name="Comma 529" xfId="485" xr:uid="{00000000-0005-0000-0000-0000DF010000}"/>
    <cellStyle name="Comma 53" xfId="486" xr:uid="{00000000-0005-0000-0000-0000E0010000}"/>
    <cellStyle name="Comma 530" xfId="487" xr:uid="{00000000-0005-0000-0000-0000E1010000}"/>
    <cellStyle name="Comma 531" xfId="488" xr:uid="{00000000-0005-0000-0000-0000E2010000}"/>
    <cellStyle name="Comma 532" xfId="489" xr:uid="{00000000-0005-0000-0000-0000E3010000}"/>
    <cellStyle name="Comma 533" xfId="490" xr:uid="{00000000-0005-0000-0000-0000E4010000}"/>
    <cellStyle name="Comma 534" xfId="491" xr:uid="{00000000-0005-0000-0000-0000E5010000}"/>
    <cellStyle name="Comma 535" xfId="492" xr:uid="{00000000-0005-0000-0000-0000E6010000}"/>
    <cellStyle name="Comma 536" xfId="493" xr:uid="{00000000-0005-0000-0000-0000E7010000}"/>
    <cellStyle name="Comma 537" xfId="494" xr:uid="{00000000-0005-0000-0000-0000E8010000}"/>
    <cellStyle name="Comma 538" xfId="495" xr:uid="{00000000-0005-0000-0000-0000E9010000}"/>
    <cellStyle name="Comma 539" xfId="496" xr:uid="{00000000-0005-0000-0000-0000EA010000}"/>
    <cellStyle name="Comma 54" xfId="497" xr:uid="{00000000-0005-0000-0000-0000EB010000}"/>
    <cellStyle name="Comma 540" xfId="498" xr:uid="{00000000-0005-0000-0000-0000EC010000}"/>
    <cellStyle name="Comma 541" xfId="499" xr:uid="{00000000-0005-0000-0000-0000ED010000}"/>
    <cellStyle name="Comma 542" xfId="500" xr:uid="{00000000-0005-0000-0000-0000EE010000}"/>
    <cellStyle name="Comma 543" xfId="501" xr:uid="{00000000-0005-0000-0000-0000EF010000}"/>
    <cellStyle name="Comma 544" xfId="502" xr:uid="{00000000-0005-0000-0000-0000F0010000}"/>
    <cellStyle name="Comma 55" xfId="503" xr:uid="{00000000-0005-0000-0000-0000F1010000}"/>
    <cellStyle name="Comma 56" xfId="504" xr:uid="{00000000-0005-0000-0000-0000F2010000}"/>
    <cellStyle name="Comma 57" xfId="505" xr:uid="{00000000-0005-0000-0000-0000F3010000}"/>
    <cellStyle name="Comma 58" xfId="506" xr:uid="{00000000-0005-0000-0000-0000F4010000}"/>
    <cellStyle name="Comma 59" xfId="507" xr:uid="{00000000-0005-0000-0000-0000F5010000}"/>
    <cellStyle name="Comma 6" xfId="508" xr:uid="{00000000-0005-0000-0000-0000F6010000}"/>
    <cellStyle name="Comma 60" xfId="509" xr:uid="{00000000-0005-0000-0000-0000F7010000}"/>
    <cellStyle name="Comma 61" xfId="510" xr:uid="{00000000-0005-0000-0000-0000F8010000}"/>
    <cellStyle name="Comma 62" xfId="511" xr:uid="{00000000-0005-0000-0000-0000F9010000}"/>
    <cellStyle name="Comma 63" xfId="512" xr:uid="{00000000-0005-0000-0000-0000FA010000}"/>
    <cellStyle name="Comma 64" xfId="513" xr:uid="{00000000-0005-0000-0000-0000FB010000}"/>
    <cellStyle name="Comma 65" xfId="514" xr:uid="{00000000-0005-0000-0000-0000FC010000}"/>
    <cellStyle name="Comma 66" xfId="515" xr:uid="{00000000-0005-0000-0000-0000FD010000}"/>
    <cellStyle name="Comma 67" xfId="516" xr:uid="{00000000-0005-0000-0000-0000FE010000}"/>
    <cellStyle name="Comma 68" xfId="517" xr:uid="{00000000-0005-0000-0000-0000FF010000}"/>
    <cellStyle name="Comma 69" xfId="518" xr:uid="{00000000-0005-0000-0000-000000020000}"/>
    <cellStyle name="Comma 7" xfId="519" xr:uid="{00000000-0005-0000-0000-000001020000}"/>
    <cellStyle name="Comma 70" xfId="520" xr:uid="{00000000-0005-0000-0000-000002020000}"/>
    <cellStyle name="Comma 71" xfId="521" xr:uid="{00000000-0005-0000-0000-000003020000}"/>
    <cellStyle name="Comma 72" xfId="522" xr:uid="{00000000-0005-0000-0000-000004020000}"/>
    <cellStyle name="Comma 73" xfId="523" xr:uid="{00000000-0005-0000-0000-000005020000}"/>
    <cellStyle name="Comma 74" xfId="524" xr:uid="{00000000-0005-0000-0000-000006020000}"/>
    <cellStyle name="Comma 75" xfId="525" xr:uid="{00000000-0005-0000-0000-000007020000}"/>
    <cellStyle name="Comma 76" xfId="526" xr:uid="{00000000-0005-0000-0000-000008020000}"/>
    <cellStyle name="Comma 77" xfId="527" xr:uid="{00000000-0005-0000-0000-000009020000}"/>
    <cellStyle name="Comma 78" xfId="528" xr:uid="{00000000-0005-0000-0000-00000A020000}"/>
    <cellStyle name="Comma 79" xfId="529" xr:uid="{00000000-0005-0000-0000-00000B020000}"/>
    <cellStyle name="Comma 8" xfId="530" xr:uid="{00000000-0005-0000-0000-00000C020000}"/>
    <cellStyle name="Comma 80" xfId="531" xr:uid="{00000000-0005-0000-0000-00000D020000}"/>
    <cellStyle name="Comma 81" xfId="532" xr:uid="{00000000-0005-0000-0000-00000E020000}"/>
    <cellStyle name="Comma 82" xfId="533" xr:uid="{00000000-0005-0000-0000-00000F020000}"/>
    <cellStyle name="Comma 83" xfId="534" xr:uid="{00000000-0005-0000-0000-000010020000}"/>
    <cellStyle name="Comma 84" xfId="535" xr:uid="{00000000-0005-0000-0000-000011020000}"/>
    <cellStyle name="Comma 85" xfId="536" xr:uid="{00000000-0005-0000-0000-000012020000}"/>
    <cellStyle name="Comma 86" xfId="537" xr:uid="{00000000-0005-0000-0000-000013020000}"/>
    <cellStyle name="Comma 87" xfId="538" xr:uid="{00000000-0005-0000-0000-000014020000}"/>
    <cellStyle name="Comma 88" xfId="539" xr:uid="{00000000-0005-0000-0000-000015020000}"/>
    <cellStyle name="Comma 89" xfId="540" xr:uid="{00000000-0005-0000-0000-000016020000}"/>
    <cellStyle name="Comma 9" xfId="541" xr:uid="{00000000-0005-0000-0000-000017020000}"/>
    <cellStyle name="Comma 90" xfId="542" xr:uid="{00000000-0005-0000-0000-000018020000}"/>
    <cellStyle name="Comma 91" xfId="543" xr:uid="{00000000-0005-0000-0000-000019020000}"/>
    <cellStyle name="Comma 92" xfId="544" xr:uid="{00000000-0005-0000-0000-00001A020000}"/>
    <cellStyle name="Comma 93" xfId="545" xr:uid="{00000000-0005-0000-0000-00001B020000}"/>
    <cellStyle name="Comma 94" xfId="546" xr:uid="{00000000-0005-0000-0000-00001C020000}"/>
    <cellStyle name="Comma 95" xfId="547" xr:uid="{00000000-0005-0000-0000-00001D020000}"/>
    <cellStyle name="Comma 96" xfId="548" xr:uid="{00000000-0005-0000-0000-00001E020000}"/>
    <cellStyle name="Comma 97" xfId="549" xr:uid="{00000000-0005-0000-0000-00001F020000}"/>
    <cellStyle name="Comma 98" xfId="550" xr:uid="{00000000-0005-0000-0000-000020020000}"/>
    <cellStyle name="Comma 99" xfId="551" xr:uid="{00000000-0005-0000-0000-000021020000}"/>
    <cellStyle name="Currency [0] 2" xfId="552" xr:uid="{00000000-0005-0000-0000-000022020000}"/>
    <cellStyle name="Hyperlink" xfId="5" builtinId="8"/>
    <cellStyle name="Hyperlink 2" xfId="553" xr:uid="{00000000-0005-0000-0000-000024020000}"/>
    <cellStyle name="Normal" xfId="0" builtinId="0"/>
    <cellStyle name="Normal 2" xfId="2" xr:uid="{00000000-0005-0000-0000-000026020000}"/>
    <cellStyle name="Normal 2 2" xfId="554" xr:uid="{00000000-0005-0000-0000-000027020000}"/>
    <cellStyle name="Normal 3" xfId="3" xr:uid="{00000000-0005-0000-0000-000028020000}"/>
    <cellStyle name="Normal 3 2" xfId="555" xr:uid="{00000000-0005-0000-0000-000029020000}"/>
    <cellStyle name="Normal 4" xfId="7" xr:uid="{00000000-0005-0000-0000-00002A020000}"/>
    <cellStyle name="Normal_RevGun.IVa" xfId="4" xr:uid="{00000000-0005-0000-0000-00002B020000}"/>
  </cellStyles>
  <dxfs count="0"/>
  <tableStyles count="0" defaultTableStyle="TableStyleMedium9" defaultPivotStyle="PivotStyleLight16"/>
  <colors>
    <mruColors>
      <color rgb="FFFFFFCC"/>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361950</xdr:colOff>
          <xdr:row>0</xdr:row>
          <xdr:rowOff>49530</xdr:rowOff>
        </xdr:from>
        <xdr:to>
          <xdr:col>7</xdr:col>
          <xdr:colOff>285750</xdr:colOff>
          <xdr:row>3</xdr:row>
          <xdr:rowOff>133350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uY04TJJIFZ8pEMGN4zM4BGMEkkqZNx3/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muhmovXryfK5d9K4pAhVgLUhNTAmkVbb/view?usp=sharing" TargetMode="External"/><Relationship Id="rId1" Type="http://schemas.openxmlformats.org/officeDocument/2006/relationships/hyperlink" Target="https://drive.google.com/file/d/1NHkCjd8G0piWD4md7ALdVsUkqUfKdHvS/view?usp=sharing" TargetMode="External"/><Relationship Id="rId6" Type="http://schemas.openxmlformats.org/officeDocument/2006/relationships/hyperlink" Target="https://drive.google.com/file/d/1JOBTUef9nRmGVLA4dNJaM_mwhXaCKmmb/view?usp=sharing" TargetMode="External"/><Relationship Id="rId5" Type="http://schemas.openxmlformats.org/officeDocument/2006/relationships/hyperlink" Target="https://drive.google.com/file/d/13auaDbia0uqTII46NT-dTNnHcd5fxHsT/view?usp=sharing" TargetMode="External"/><Relationship Id="rId4" Type="http://schemas.openxmlformats.org/officeDocument/2006/relationships/hyperlink" Target="https://drive.google.com/file/d/1g84xkoWgAqBHZBK4uJ1cg3JlUeS7W3w7/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drive.google.com/file/d/1HkHtgWbF2ob0-c-XqhbCwXaxEW8ddNWs/view?usp=sharing" TargetMode="External"/><Relationship Id="rId21" Type="http://schemas.openxmlformats.org/officeDocument/2006/relationships/hyperlink" Target="https://drive.google.com/file/d/1teod0SpmVD3Q7cdDivmu953Vd85HxtpC/view?usp=sharing" TargetMode="External"/><Relationship Id="rId42" Type="http://schemas.openxmlformats.org/officeDocument/2006/relationships/hyperlink" Target="https://drive.google.com/file/d/19mCCVXShsouAC8h8miDSoVTMFymnv6Qg/view?usp=sharing" TargetMode="External"/><Relationship Id="rId63" Type="http://schemas.openxmlformats.org/officeDocument/2006/relationships/hyperlink" Target="https://drive.google.com/file/d/1PUY9E1Yfvrup3bebZlT-v4W1UkPbyvH2/view?usp=sharing" TargetMode="External"/><Relationship Id="rId84" Type="http://schemas.openxmlformats.org/officeDocument/2006/relationships/hyperlink" Target="https://drive.google.com/file/d/1y3Ih6rqXQ3Y3vDmp2Km0LPBtsHo7DAoC/view?usp=sharing" TargetMode="External"/><Relationship Id="rId138" Type="http://schemas.openxmlformats.org/officeDocument/2006/relationships/hyperlink" Target="https://drive.google.com/file/d/1jRHGBvhpbKx8k4U8JvX50FyBtnZQsy-G/view?usp=sharing" TargetMode="External"/><Relationship Id="rId159" Type="http://schemas.openxmlformats.org/officeDocument/2006/relationships/hyperlink" Target="https://drive.google.com/file/d/1JxhM9ObRJomlEiRAQpC-PP4sI2CUn9xH/view?usp=sharing" TargetMode="External"/><Relationship Id="rId170" Type="http://schemas.openxmlformats.org/officeDocument/2006/relationships/hyperlink" Target="https://drive.google.com/file/d/1FiGKn6UtO9hIicWJQjfh9mSzxJR32cse/view?usp=sharing" TargetMode="External"/><Relationship Id="rId191" Type="http://schemas.openxmlformats.org/officeDocument/2006/relationships/hyperlink" Target="https://drive.google.com/file/d/1SziGn0NDh9WEjjl6dKUYvuLra4xZSdbk/view?usp=sharing" TargetMode="External"/><Relationship Id="rId107" Type="http://schemas.openxmlformats.org/officeDocument/2006/relationships/hyperlink" Target="https://drive.google.com/file/d/1PKd6R4yYl2yEKHUIwsM9WrWjuJzXZGOx/view?usp=sharing" TargetMode="External"/><Relationship Id="rId11" Type="http://schemas.openxmlformats.org/officeDocument/2006/relationships/hyperlink" Target="https://drive.google.com/file/d/1lxYjFp26qcox1GiJx-RANaFyWILAh1zW/view?usp=sharing" TargetMode="External"/><Relationship Id="rId32" Type="http://schemas.openxmlformats.org/officeDocument/2006/relationships/hyperlink" Target="https://drive.google.com/file/d/1wXweoxFWVt3L10BGCkI25m_7al_95ize/view?usp=sharing" TargetMode="External"/><Relationship Id="rId53" Type="http://schemas.openxmlformats.org/officeDocument/2006/relationships/hyperlink" Target="https://drive.google.com/file/d/1l9SXd2sGq3RO1DD2JJwhjwDMLh2EPSXc/view?usp=sharing" TargetMode="External"/><Relationship Id="rId74" Type="http://schemas.openxmlformats.org/officeDocument/2006/relationships/hyperlink" Target="https://drive.google.com/file/d/1gE00JOh6hfeltlKmoT36IIuODTEVwMaa/view?usp=sharing" TargetMode="External"/><Relationship Id="rId128" Type="http://schemas.openxmlformats.org/officeDocument/2006/relationships/hyperlink" Target="https://drive.google.com/file/d/1hPjPzU19jL6uOoH3Kv39M3uMhvDSrXgL/view?usp=sharing" TargetMode="External"/><Relationship Id="rId149" Type="http://schemas.openxmlformats.org/officeDocument/2006/relationships/hyperlink" Target="https://drive.google.com/file/d/1juqClmuvIbPgoTd3ppc2UGrP29S5MIi1/view?usp=sharing" TargetMode="External"/><Relationship Id="rId5" Type="http://schemas.openxmlformats.org/officeDocument/2006/relationships/hyperlink" Target="https://drive.google.com/file/d/1DeR7Q3e94AnnbCWcsYw1WtFr5ur5DTYU/view?usp=sharing" TargetMode="External"/><Relationship Id="rId95" Type="http://schemas.openxmlformats.org/officeDocument/2006/relationships/hyperlink" Target="https://drive.google.com/file/d/1lKrHAmF6pybjYODmGe4nQkBvHlOYlyaU/view?usp=sharing" TargetMode="External"/><Relationship Id="rId160" Type="http://schemas.openxmlformats.org/officeDocument/2006/relationships/hyperlink" Target="https://drive.google.com/file/d/1hXJSolWyrvzr7-ws7HNusD3SrJHx7j-_/view?usp=sharing" TargetMode="External"/><Relationship Id="rId181" Type="http://schemas.openxmlformats.org/officeDocument/2006/relationships/hyperlink" Target="https://drive.google.com/file/d/1BwdkReXXbBZ5xNuYpywmwMJpRKUQG48f/view?usp=sharing" TargetMode="External"/><Relationship Id="rId22" Type="http://schemas.openxmlformats.org/officeDocument/2006/relationships/hyperlink" Target="https://drive.google.com/file/d/10bQ2W94sLUTJXOfgQcHwE2MXujZnsgn8/view?usp=sharing" TargetMode="External"/><Relationship Id="rId43" Type="http://schemas.openxmlformats.org/officeDocument/2006/relationships/hyperlink" Target="https://drive.google.com/file/d/1HArtup8gP1OxxHbbi8fbVLbabbRzYWO0/view?usp=sharing" TargetMode="External"/><Relationship Id="rId64" Type="http://schemas.openxmlformats.org/officeDocument/2006/relationships/hyperlink" Target="https://drive.google.com/file/d/1XJuZvtDoDoWcT9zRt9fnN2jN21A9K1XV/view?usp=sharing" TargetMode="External"/><Relationship Id="rId118" Type="http://schemas.openxmlformats.org/officeDocument/2006/relationships/hyperlink" Target="https://drive.google.com/file/d/1N5teGOf7UdGz7NIxO1rNtqth7BpSNlQV/view?usp=sharing" TargetMode="External"/><Relationship Id="rId139" Type="http://schemas.openxmlformats.org/officeDocument/2006/relationships/hyperlink" Target="https://drive.google.com/file/d/1vUXO_eMWPFNkdlDv7Z0drhambIevqDDB/view?usp=sharing" TargetMode="External"/><Relationship Id="rId85" Type="http://schemas.openxmlformats.org/officeDocument/2006/relationships/hyperlink" Target="https://drive.google.com/file/d/1FY7j_3CfQ9TyZyPJGEZuZFuRPqYpZszs/view?usp=sharing" TargetMode="External"/><Relationship Id="rId150" Type="http://schemas.openxmlformats.org/officeDocument/2006/relationships/hyperlink" Target="https://drive.google.com/file/d/1VpnNxEA9GWPRLTAUcJUTDiWbL9BAUwqt/view?usp=sharing" TargetMode="External"/><Relationship Id="rId171" Type="http://schemas.openxmlformats.org/officeDocument/2006/relationships/hyperlink" Target="https://drive.google.com/file/d/1j3Pek37Wc7U66puAFGHDb0u4DooiIu1F/view?usp=sharing" TargetMode="External"/><Relationship Id="rId192" Type="http://schemas.openxmlformats.org/officeDocument/2006/relationships/hyperlink" Target="https://drive.google.com/file/d/1dymmuSeSY8ofv_7UGMDieyTXx4Xx780V/view?usp=sharing" TargetMode="External"/><Relationship Id="rId12" Type="http://schemas.openxmlformats.org/officeDocument/2006/relationships/hyperlink" Target="https://drive.google.com/file/d/18zki_du7U8nR-rvQ-Mrbg3EPVOwWVqOf/view?usp=sharing" TargetMode="External"/><Relationship Id="rId33" Type="http://schemas.openxmlformats.org/officeDocument/2006/relationships/hyperlink" Target="https://drive.google.com/file/d/1NfWtZ2vtv9W9uB8kiqu8DTKGp1qgTCoO/view?usp=sharing" TargetMode="External"/><Relationship Id="rId108" Type="http://schemas.openxmlformats.org/officeDocument/2006/relationships/hyperlink" Target="https://drive.google.com/file/d/1brUAxv7mijPAPzWbjfWMDG4J99t3KA9E/view?usp=sharing" TargetMode="External"/><Relationship Id="rId129" Type="http://schemas.openxmlformats.org/officeDocument/2006/relationships/hyperlink" Target="https://drive.google.com/file/d/16GKYLO6p1mwn8dQTQHNBsg-ym7jV93jw/view?usp=sharing" TargetMode="External"/><Relationship Id="rId54" Type="http://schemas.openxmlformats.org/officeDocument/2006/relationships/hyperlink" Target="https://drive.google.com/file/d/1iIks67_e2Kjt2XvKlx3c5aj6DK5x704D/view?usp=sharing" TargetMode="External"/><Relationship Id="rId75" Type="http://schemas.openxmlformats.org/officeDocument/2006/relationships/hyperlink" Target="https://drive.google.com/file/d/1tlguR3cae4hE2UxTWXJoOtnC2skuFenA/view?usp=sharing" TargetMode="External"/><Relationship Id="rId96" Type="http://schemas.openxmlformats.org/officeDocument/2006/relationships/hyperlink" Target="https://drive.google.com/file/d/1VGXQZM5PQEZyTqJjVvR9NXCZar3eX3PV/view?usp=sharing" TargetMode="External"/><Relationship Id="rId140" Type="http://schemas.openxmlformats.org/officeDocument/2006/relationships/hyperlink" Target="https://drive.google.com/file/d/10T0p_1fh02QwUBdKXJmMEHt4Bg4S6gi0/view?usp=sharing" TargetMode="External"/><Relationship Id="rId161" Type="http://schemas.openxmlformats.org/officeDocument/2006/relationships/hyperlink" Target="https://drive.google.com/file/d/1YZ2uOzIAW-eYkqSXyUd0CsTqU79mVml_/view?usp=sharing" TargetMode="External"/><Relationship Id="rId182" Type="http://schemas.openxmlformats.org/officeDocument/2006/relationships/hyperlink" Target="https://drive.google.com/file/d/1_9leMg_allvSAPximoc1RBJzbOzRgul-/view?usp=sharing" TargetMode="External"/><Relationship Id="rId6" Type="http://schemas.openxmlformats.org/officeDocument/2006/relationships/hyperlink" Target="https://drive.google.com/file/d/1lIO_Nmh7H0FiF1WdHhy5qHSASATGcGNd/view?usp=sharing" TargetMode="External"/><Relationship Id="rId23" Type="http://schemas.openxmlformats.org/officeDocument/2006/relationships/hyperlink" Target="https://drive.google.com/file/d/1CehMpKau2PHWA9zXr7CeyRtFWQDAweI-/view?usp=sharing" TargetMode="External"/><Relationship Id="rId119" Type="http://schemas.openxmlformats.org/officeDocument/2006/relationships/hyperlink" Target="https://drive.google.com/file/d/1nXaC2_xZBWZd83Q1lUt9Bp6qmZDgFlBQ/view?usp=sharing" TargetMode="External"/><Relationship Id="rId44" Type="http://schemas.openxmlformats.org/officeDocument/2006/relationships/hyperlink" Target="https://drive.google.com/file/d/1IKuH1Kv83kPHVFTR1Ppwd9H8WfZpmPrk/view?usp=sharing" TargetMode="External"/><Relationship Id="rId65" Type="http://schemas.openxmlformats.org/officeDocument/2006/relationships/hyperlink" Target="https://drive.google.com/file/d/1atTuidnMa1eD2CKGmv2LduC26hiUbEJR/view?usp=sharing" TargetMode="External"/><Relationship Id="rId86" Type="http://schemas.openxmlformats.org/officeDocument/2006/relationships/hyperlink" Target="https://drive.google.com/file/d/1pdA2VLykQfSSAX3XZ3uAKfEttia27-Py/view?usp=sharing" TargetMode="External"/><Relationship Id="rId130" Type="http://schemas.openxmlformats.org/officeDocument/2006/relationships/hyperlink" Target="https://drive.google.com/file/d/1aUGalBl9SvHbi8Qy1HCWkdHq2Rp9Lb8V/view?usp=sharing" TargetMode="External"/><Relationship Id="rId151" Type="http://schemas.openxmlformats.org/officeDocument/2006/relationships/hyperlink" Target="https://drive.google.com/file/d/1ukBIBVnt208pmQe0xVLpctPc_GkKT1pA/view?usp=sharing" TargetMode="External"/><Relationship Id="rId172" Type="http://schemas.openxmlformats.org/officeDocument/2006/relationships/hyperlink" Target="https://drive.google.com/file/d/1MAMsdSc3b5tZpkhXQIKORwUR1outPS50/view?usp=sharing" TargetMode="External"/><Relationship Id="rId193" Type="http://schemas.openxmlformats.org/officeDocument/2006/relationships/hyperlink" Target="https://drive.google.com/file/d/11R5sbFyIs5cDUaTOOEKZjXNwenyQZCGG/view?usp=sharing" TargetMode="External"/><Relationship Id="rId13" Type="http://schemas.openxmlformats.org/officeDocument/2006/relationships/hyperlink" Target="https://drive.google.com/file/d/1pW6Dz7Wxw0tzhjbHz1WPwoiqVqFpDm_W/view?usp=sharing" TargetMode="External"/><Relationship Id="rId109" Type="http://schemas.openxmlformats.org/officeDocument/2006/relationships/hyperlink" Target="https://drive.google.com/file/d/18qsLl0v77XxwQRqx3hLd4kmwgSg3QYO0/view?usp=sharing" TargetMode="External"/><Relationship Id="rId34" Type="http://schemas.openxmlformats.org/officeDocument/2006/relationships/hyperlink" Target="https://drive.google.com/file/d/1ayuUkaLqwXSCkDhMSgmasAJE-Lm7bl69/view?usp=sharing" TargetMode="External"/><Relationship Id="rId50" Type="http://schemas.openxmlformats.org/officeDocument/2006/relationships/hyperlink" Target="https://drive.google.com/file/d/1Lzmv-WHl7nV09RMKJnL9bMmwYK-QTDrP/view?usp=sharing" TargetMode="External"/><Relationship Id="rId55" Type="http://schemas.openxmlformats.org/officeDocument/2006/relationships/hyperlink" Target="https://drive.google.com/file/d/15e8pghysD0g8otmHMjzpQpq0wtyTpZ-6/view?usp=sharing" TargetMode="External"/><Relationship Id="rId76" Type="http://schemas.openxmlformats.org/officeDocument/2006/relationships/hyperlink" Target="https://drive.google.com/file/d/1hwx3gSYlAY0uJrjMGeYNhrJiYIjzVC7v/view?usp=sharing" TargetMode="External"/><Relationship Id="rId97" Type="http://schemas.openxmlformats.org/officeDocument/2006/relationships/hyperlink" Target="https://drive.google.com/file/d/1Oh7agmrUCuUTLjhpq2KMrpjc4dJHLOfd/view?usp=sharing" TargetMode="External"/><Relationship Id="rId104" Type="http://schemas.openxmlformats.org/officeDocument/2006/relationships/hyperlink" Target="https://drive.google.com/file/d/1a4xrtX94wju74GvxDCk-6GXVcQXkVJGU/view?usp=sharing" TargetMode="External"/><Relationship Id="rId120" Type="http://schemas.openxmlformats.org/officeDocument/2006/relationships/hyperlink" Target="https://drive.google.com/file/d/1o8WPhj9rBfN2M-ouKWbCbHMTEWN_jDwS/view?usp=sharing" TargetMode="External"/><Relationship Id="rId125" Type="http://schemas.openxmlformats.org/officeDocument/2006/relationships/hyperlink" Target="https://drive.google.com/file/d/1ysTYYdx5v7OB_vZxa30DiLhYwPW-KVgA/view?usp=sharing" TargetMode="External"/><Relationship Id="rId141" Type="http://schemas.openxmlformats.org/officeDocument/2006/relationships/hyperlink" Target="https://drive.google.com/file/d/1pRFACFrgQFcMr5J8Hp3P6jrhqdhyptKv/view?usp=sharing" TargetMode="External"/><Relationship Id="rId146" Type="http://schemas.openxmlformats.org/officeDocument/2006/relationships/hyperlink" Target="https://drive.google.com/file/d/1RS2s1etlDs0sZh2r1CuDSL-fK5VO7K9h/view?usp=sharing" TargetMode="External"/><Relationship Id="rId167" Type="http://schemas.openxmlformats.org/officeDocument/2006/relationships/hyperlink" Target="https://drive.google.com/file/d/1InRWIMwxxPiunURN_Vil0ggEN8CyiQnK/view?usp=sharing" TargetMode="External"/><Relationship Id="rId188" Type="http://schemas.openxmlformats.org/officeDocument/2006/relationships/hyperlink" Target="https://drive.google.com/file/d/1oqfJXnQc2_-0QnKI4GErUFemsHYKC_Ux/view?usp=sharing" TargetMode="External"/><Relationship Id="rId7" Type="http://schemas.openxmlformats.org/officeDocument/2006/relationships/hyperlink" Target="https://drive.google.com/file/d/1NuKZfb8Icoo3Wb2miO7aS9VVfajv_E-S/view?usp=sharing" TargetMode="External"/><Relationship Id="rId71" Type="http://schemas.openxmlformats.org/officeDocument/2006/relationships/hyperlink" Target="https://drive.google.com/file/d/1tp1mGkDBu8Jck2Lh_BzHOINJFnT_uo0Z/view?usp=sharing" TargetMode="External"/><Relationship Id="rId92" Type="http://schemas.openxmlformats.org/officeDocument/2006/relationships/hyperlink" Target="https://drive.google.com/file/d/1Lz0fjvpOoO0-PzFP-8H1ZXLmZZqvQHnI/view?usp=sharing" TargetMode="External"/><Relationship Id="rId162" Type="http://schemas.openxmlformats.org/officeDocument/2006/relationships/hyperlink" Target="https://drive.google.com/file/d/1ooYl1ljraHfMrShPOhuq4Vc8AXiSTx5Q/view?usp=sharing" TargetMode="External"/><Relationship Id="rId183" Type="http://schemas.openxmlformats.org/officeDocument/2006/relationships/hyperlink" Target="https://drive.google.com/file/d/1IOp9JrXq-KRcFGIw3mu4e2is5RvADZOI/view?usp=sharing" TargetMode="External"/><Relationship Id="rId2" Type="http://schemas.openxmlformats.org/officeDocument/2006/relationships/hyperlink" Target="https://drive.google.com/file/d/17dFmkcdTK0KIf5F28HxP08F2G0dWyetJ/view?usp=sharing" TargetMode="External"/><Relationship Id="rId29" Type="http://schemas.openxmlformats.org/officeDocument/2006/relationships/hyperlink" Target="https://drive.google.com/file/d/1OkmNkIgr4Gk7NgnxK7G3LUaXxJchm_g9/view?usp=sharing" TargetMode="External"/><Relationship Id="rId24" Type="http://schemas.openxmlformats.org/officeDocument/2006/relationships/hyperlink" Target="https://drive.google.com/file/d/1uZVTZSH8KHLklyueMGWY2wqsJzyENAFR/view?usp=sharing" TargetMode="External"/><Relationship Id="rId40" Type="http://schemas.openxmlformats.org/officeDocument/2006/relationships/hyperlink" Target="https://drive.google.com/file/d/1vLheVg2GqZGxpmlJ7KkkpRSkqPlS-wbA/view?usp=sharing" TargetMode="External"/><Relationship Id="rId45" Type="http://schemas.openxmlformats.org/officeDocument/2006/relationships/hyperlink" Target="https://drive.google.com/file/d/1wDXfxa7DfwJyARx5GxMx87RZyEbmNTUv/view?usp=sharing" TargetMode="External"/><Relationship Id="rId66" Type="http://schemas.openxmlformats.org/officeDocument/2006/relationships/hyperlink" Target="https://drive.google.com/file/d/1NYrbZ8Xa0dTUOAyjmaNUVzh9denrhLyZ/view?usp=sharing" TargetMode="External"/><Relationship Id="rId87" Type="http://schemas.openxmlformats.org/officeDocument/2006/relationships/hyperlink" Target="https://drive.google.com/file/d/1D8B6kQMvfZr9Jb8ghStNVizUXpLDgaZ0/view?usp=sharing" TargetMode="External"/><Relationship Id="rId110" Type="http://schemas.openxmlformats.org/officeDocument/2006/relationships/hyperlink" Target="https://drive.google.com/file/d/1Fv9zVIX1hKyPQ3mcL15i0AC5poXH8krj/view?usp=sharing" TargetMode="External"/><Relationship Id="rId115" Type="http://schemas.openxmlformats.org/officeDocument/2006/relationships/hyperlink" Target="https://drive.google.com/file/d/128HAUAkBGkXRRxlBZjeKUijql_5qlnwD/view?usp=sharing" TargetMode="External"/><Relationship Id="rId131" Type="http://schemas.openxmlformats.org/officeDocument/2006/relationships/hyperlink" Target="https://drive.google.com/file/d/1MJab3lwQTQ__6OEiNdJkBmbSGyJ1CrY8/view?usp=sharing" TargetMode="External"/><Relationship Id="rId136" Type="http://schemas.openxmlformats.org/officeDocument/2006/relationships/hyperlink" Target="https://drive.google.com/file/d/1pWP-EebyBhRnXRIqcAjc01EN1JY584G3/view?usp=sharing" TargetMode="External"/><Relationship Id="rId157" Type="http://schemas.openxmlformats.org/officeDocument/2006/relationships/hyperlink" Target="https://drive.google.com/file/d/1I2cxYZ15wSMI1hL5_b07QMnp0kW2sUE1/view?usp=sharing" TargetMode="External"/><Relationship Id="rId178" Type="http://schemas.openxmlformats.org/officeDocument/2006/relationships/hyperlink" Target="https://drive.google.com/file/d/1jnnPNuiJoq47dkceiJjnTSAvZV2pLBTw/view?usp=sharing" TargetMode="External"/><Relationship Id="rId61" Type="http://schemas.openxmlformats.org/officeDocument/2006/relationships/hyperlink" Target="https://drive.google.com/file/d/13xAf8DYR_a7ds5bzybQokMOnTR_WWJCE/view?usp=sharing" TargetMode="External"/><Relationship Id="rId82" Type="http://schemas.openxmlformats.org/officeDocument/2006/relationships/hyperlink" Target="https://drive.google.com/file/d/1fTqKYWOwHyZDVeHE8m4CuHjZIJWiCgcv/view?usp=sharing" TargetMode="External"/><Relationship Id="rId152" Type="http://schemas.openxmlformats.org/officeDocument/2006/relationships/hyperlink" Target="https://drive.google.com/file/d/16j6hyiWeSWVJPmwlTq14-W2oZozZrx0Q/view?usp=sharing" TargetMode="External"/><Relationship Id="rId173" Type="http://schemas.openxmlformats.org/officeDocument/2006/relationships/hyperlink" Target="https://drive.google.com/file/d/1S7K8Y28V0HivlBVNXbjljdq73XASYnUb/view?usp=sharing" TargetMode="External"/><Relationship Id="rId194" Type="http://schemas.openxmlformats.org/officeDocument/2006/relationships/hyperlink" Target="https://drive.google.com/file/d/1K-OXm8Cqnpf0Rp336Mg7oj53otJmuB09/view?usp=sharing" TargetMode="External"/><Relationship Id="rId19" Type="http://schemas.openxmlformats.org/officeDocument/2006/relationships/hyperlink" Target="https://drive.google.com/file/d/1AJD2D0xIS3_Q78wlkVizyrmIAkVHVev5/view?usp=sharing" TargetMode="External"/><Relationship Id="rId14" Type="http://schemas.openxmlformats.org/officeDocument/2006/relationships/hyperlink" Target="https://drive.google.com/file/d/1B3a0no-kDCs0rL-zftHk9yFqW-0-j6IR/view?usp=sharing" TargetMode="External"/><Relationship Id="rId30" Type="http://schemas.openxmlformats.org/officeDocument/2006/relationships/hyperlink" Target="https://drive.google.com/file/d/1iB-DJQrskRY8SFMf_6ffC8EdCq_U21zG/view?usp=sharing" TargetMode="External"/><Relationship Id="rId35" Type="http://schemas.openxmlformats.org/officeDocument/2006/relationships/hyperlink" Target="https://drive.google.com/file/d/1gfsutflO_We9A95vfvmR2dukuXAzq01i/view?usp=sharing" TargetMode="External"/><Relationship Id="rId56" Type="http://schemas.openxmlformats.org/officeDocument/2006/relationships/hyperlink" Target="https://drive.google.com/file/d/1J2jQFRocq3BC7Yx1kg7HSp1XEWh139rF/view?usp=sharing" TargetMode="External"/><Relationship Id="rId77" Type="http://schemas.openxmlformats.org/officeDocument/2006/relationships/hyperlink" Target="https://drive.google.com/file/d/14hLfOI2q23gLjekIB_dAJSBSWAKRCpiV/view?usp=sharing" TargetMode="External"/><Relationship Id="rId100" Type="http://schemas.openxmlformats.org/officeDocument/2006/relationships/hyperlink" Target="https://drive.google.com/file/d/1wUd76pHMlxW8OlPjNrEK4Jh3bI6502ao/view?usp=sharing" TargetMode="External"/><Relationship Id="rId105" Type="http://schemas.openxmlformats.org/officeDocument/2006/relationships/hyperlink" Target="https://drive.google.com/file/d/1emPm6JizcB2EYoQjFGeB0DYh7WTH4q7A/view?usp=sharing" TargetMode="External"/><Relationship Id="rId126" Type="http://schemas.openxmlformats.org/officeDocument/2006/relationships/hyperlink" Target="https://drive.google.com/file/d/1WHtYGxlKwWPJfr2wNyXBt0Kfq6Vv8akn/view?usp=sharing" TargetMode="External"/><Relationship Id="rId147" Type="http://schemas.openxmlformats.org/officeDocument/2006/relationships/hyperlink" Target="https://drive.google.com/file/d/1k4uRP8lpx3S_exexaQB4ZCdcACf15j_m/view?usp=sharing" TargetMode="External"/><Relationship Id="rId168" Type="http://schemas.openxmlformats.org/officeDocument/2006/relationships/hyperlink" Target="https://drive.google.com/file/d/12oeMjax5kaqfV_B1ccmNXuC_6qbvc8AP/view?usp=sharing" TargetMode="External"/><Relationship Id="rId8" Type="http://schemas.openxmlformats.org/officeDocument/2006/relationships/hyperlink" Target="https://drive.google.com/file/d/1LGZdXqo2tGs7fCwfmtJo4lzq7OCRZQsQ/view?usp=sharing" TargetMode="External"/><Relationship Id="rId51" Type="http://schemas.openxmlformats.org/officeDocument/2006/relationships/hyperlink" Target="https://drive.google.com/file/d/1FIYhEtjKY9gfuGn5wZewg0i7NyWifRpd/view?usp=sharing" TargetMode="External"/><Relationship Id="rId72" Type="http://schemas.openxmlformats.org/officeDocument/2006/relationships/hyperlink" Target="https://drive.google.com/file/d/1LfzqfRpu4ylHyw_PFU3M0Y6Zrj5fyqZv/view?usp=sharing" TargetMode="External"/><Relationship Id="rId93" Type="http://schemas.openxmlformats.org/officeDocument/2006/relationships/hyperlink" Target="https://drive.google.com/file/d/1AOVt81j1-2sSvQtKlxRSJL5fm6aJX55q/view?usp=sharing" TargetMode="External"/><Relationship Id="rId98" Type="http://schemas.openxmlformats.org/officeDocument/2006/relationships/hyperlink" Target="https://drive.google.com/file/d/1JyUohGtATExXvYcLr5Qw4GAlbr3J8gGV/view?usp=sharing" TargetMode="External"/><Relationship Id="rId121" Type="http://schemas.openxmlformats.org/officeDocument/2006/relationships/hyperlink" Target="https://drive.google.com/file/d/1EVEfYxoAWCTJ_OW-3CYOSu_QJM9h7Ti8/view?usp=sharing" TargetMode="External"/><Relationship Id="rId142" Type="http://schemas.openxmlformats.org/officeDocument/2006/relationships/hyperlink" Target="https://drive.google.com/file/d/1BRBXFFb3PKT9Tm4UvPPpM700wsZ-OKM9/view?usp=sharing" TargetMode="External"/><Relationship Id="rId163" Type="http://schemas.openxmlformats.org/officeDocument/2006/relationships/hyperlink" Target="https://drive.google.com/file/d/1AgbT7dM1Tk9QqLrDHFghiOJumWyDk_hC/view?usp=sharing" TargetMode="External"/><Relationship Id="rId184" Type="http://schemas.openxmlformats.org/officeDocument/2006/relationships/hyperlink" Target="https://drive.google.com/file/d/1KvJBkluAxMOuD8oX0eO_0FeRAlebXrpG/view?usp=sharing" TargetMode="External"/><Relationship Id="rId189" Type="http://schemas.openxmlformats.org/officeDocument/2006/relationships/hyperlink" Target="https://drive.google.com/file/d/17st_vd5T8pu0V8DokiSDEOZKiFEgrKKv/view?usp=sharing" TargetMode="External"/><Relationship Id="rId3" Type="http://schemas.openxmlformats.org/officeDocument/2006/relationships/hyperlink" Target="https://drive.google.com/file/d/11HNzIr-tZss0rvE-8Qzv3tTuiCPn-a4G/view?usp=sharing" TargetMode="External"/><Relationship Id="rId25" Type="http://schemas.openxmlformats.org/officeDocument/2006/relationships/hyperlink" Target="https://drive.google.com/file/d/17wrdVEyS9I0fpDfaBeY55iL6fPG6jH8D/view?usp=sharing" TargetMode="External"/><Relationship Id="rId46" Type="http://schemas.openxmlformats.org/officeDocument/2006/relationships/hyperlink" Target="https://drive.google.com/file/d/1LkYUU5Y23YBY4SN4NzAY81wkr7jEIclT/view?usp=sharing" TargetMode="External"/><Relationship Id="rId67" Type="http://schemas.openxmlformats.org/officeDocument/2006/relationships/hyperlink" Target="https://drive.google.com/file/d/1KTbb9Hd3QTpLxydJZWVxYDb3LtdRe-YN/view?usp=sharing" TargetMode="External"/><Relationship Id="rId116" Type="http://schemas.openxmlformats.org/officeDocument/2006/relationships/hyperlink" Target="https://drive.google.com/file/d/1SIxqm6d5UiURfOxDgG3-J7TPQDdIvFTV/view?usp=sharing" TargetMode="External"/><Relationship Id="rId137" Type="http://schemas.openxmlformats.org/officeDocument/2006/relationships/hyperlink" Target="https://drive.google.com/file/d/1M5vjqiYr5wfOvlcayrxMalfg5lH7-8Wy/view?usp=sharing" TargetMode="External"/><Relationship Id="rId158" Type="http://schemas.openxmlformats.org/officeDocument/2006/relationships/hyperlink" Target="https://drive.google.com/file/d/1f74Y_ooEMVMgdvWCa6gOxf4p-i4GiZQV/view?usp=sharing" TargetMode="External"/><Relationship Id="rId20" Type="http://schemas.openxmlformats.org/officeDocument/2006/relationships/hyperlink" Target="https://drive.google.com/file/d/1NocVLQXztcLJLC0a7SRfPCulmq4sPdtM/view?usp=sharing" TargetMode="External"/><Relationship Id="rId41" Type="http://schemas.openxmlformats.org/officeDocument/2006/relationships/hyperlink" Target="https://drive.google.com/file/d/1vb-XEeTVdTYOpRxISTwzv4uSY18qxgqO/view?usp=sharing" TargetMode="External"/><Relationship Id="rId62" Type="http://schemas.openxmlformats.org/officeDocument/2006/relationships/hyperlink" Target="https://drive.google.com/file/d/1MXxelGRc30iVIFGQOJxngkstoW5wWOv-/view?usp=sharing" TargetMode="External"/><Relationship Id="rId83" Type="http://schemas.openxmlformats.org/officeDocument/2006/relationships/hyperlink" Target="https://drive.google.com/file/d/1smnRnv6VqCRvffW5xVL8pn_Gi3xsjera/view?usp=sharing" TargetMode="External"/><Relationship Id="rId88" Type="http://schemas.openxmlformats.org/officeDocument/2006/relationships/hyperlink" Target="https://drive.google.com/file/d/1_NC78gJZ5NFPL_l1U7BSrGnwfYVPDkX2/view?usp=sharing" TargetMode="External"/><Relationship Id="rId111" Type="http://schemas.openxmlformats.org/officeDocument/2006/relationships/hyperlink" Target="https://drive.google.com/file/d/1FziWIl3OeCsPlZs7ramKiS69wRfh6T2u/view?usp=sharing" TargetMode="External"/><Relationship Id="rId132" Type="http://schemas.openxmlformats.org/officeDocument/2006/relationships/hyperlink" Target="https://drive.google.com/file/d/1V8Eu4bvsjwrDHZQdujvn6ncig6zWighQ/view?usp=sharing" TargetMode="External"/><Relationship Id="rId153" Type="http://schemas.openxmlformats.org/officeDocument/2006/relationships/hyperlink" Target="https://drive.google.com/file/d/1IIIGCyDE-jo3nNkKIx-xMX_hqFxwO0Qn/view?usp=sharing" TargetMode="External"/><Relationship Id="rId174" Type="http://schemas.openxmlformats.org/officeDocument/2006/relationships/hyperlink" Target="https://drive.google.com/file/d/14t69XngnJrGxzgpD4XjN1FeT8K5aNSc3/view?usp=sharing" TargetMode="External"/><Relationship Id="rId179" Type="http://schemas.openxmlformats.org/officeDocument/2006/relationships/hyperlink" Target="https://drive.google.com/file/d/1UPIbGJ2DG6gu2gbRpy4tP8d5iSi158fB/view?usp=sharing" TargetMode="External"/><Relationship Id="rId195" Type="http://schemas.openxmlformats.org/officeDocument/2006/relationships/hyperlink" Target="https://drive.google.com/file/d/1aU5KUC6UJBEzbRrf--fNS7RMPSsurEkK/view?usp=sharing" TargetMode="External"/><Relationship Id="rId190" Type="http://schemas.openxmlformats.org/officeDocument/2006/relationships/hyperlink" Target="https://drive.google.com/file/d/1Pig23JbvizNnjLUOFcJXL2TBz_q6a951/view?usp=sharing" TargetMode="External"/><Relationship Id="rId15" Type="http://schemas.openxmlformats.org/officeDocument/2006/relationships/hyperlink" Target="https://drive.google.com/file/d/1dMFnuX2Ve3kqqzAoyymoMUKdmJ4OUhLQ/view?usp=sharing" TargetMode="External"/><Relationship Id="rId36" Type="http://schemas.openxmlformats.org/officeDocument/2006/relationships/hyperlink" Target="https://drive.google.com/file/d/1Uxn-BiXMhfgdUDYqwIG7UAPtj-5nWPJ5/view?usp=sharing" TargetMode="External"/><Relationship Id="rId57" Type="http://schemas.openxmlformats.org/officeDocument/2006/relationships/hyperlink" Target="https://drive.google.com/file/d/13xv4Qfo44WVvxdaBN94M4ly_1FjV2YWL/view?usp=sharing" TargetMode="External"/><Relationship Id="rId106" Type="http://schemas.openxmlformats.org/officeDocument/2006/relationships/hyperlink" Target="https://drive.google.com/file/d/1XdovkYP4NuAeHg7sV8UqgF315dg5zGVr/view?usp=sharing" TargetMode="External"/><Relationship Id="rId127" Type="http://schemas.openxmlformats.org/officeDocument/2006/relationships/hyperlink" Target="https://drive.google.com/file/d/1eQNRRq0aEL-p6VX01pl63boajMy5gkEP/view?usp=sharing" TargetMode="External"/><Relationship Id="rId10" Type="http://schemas.openxmlformats.org/officeDocument/2006/relationships/hyperlink" Target="https://drive.google.com/file/d/18oCAPPuvr5F7mMLM3n6cQIXBVNjNoe4G/view?usp=sharing" TargetMode="External"/><Relationship Id="rId31" Type="http://schemas.openxmlformats.org/officeDocument/2006/relationships/hyperlink" Target="https://drive.google.com/file/d/1twKHN9aRi5YCPW1MTQoOYFKuWyRccHJ_/view?usp=sharing" TargetMode="External"/><Relationship Id="rId52" Type="http://schemas.openxmlformats.org/officeDocument/2006/relationships/hyperlink" Target="https://drive.google.com/file/d/1JD8X6dwecbCS3acyHWL8acTmGSDB3oBp/view?usp=sharing" TargetMode="External"/><Relationship Id="rId73" Type="http://schemas.openxmlformats.org/officeDocument/2006/relationships/hyperlink" Target="https://drive.google.com/file/d/1t4CDeMK0D0zUPavq8FfgSAvO1qwJSPxU/view?usp=sharing" TargetMode="External"/><Relationship Id="rId78" Type="http://schemas.openxmlformats.org/officeDocument/2006/relationships/hyperlink" Target="https://drive.google.com/file/d/1FKwB8IdsfANBKpZcFsH-b2Zqv13FBGEf/view?usp=sharing" TargetMode="External"/><Relationship Id="rId94" Type="http://schemas.openxmlformats.org/officeDocument/2006/relationships/hyperlink" Target="https://drive.google.com/file/d/18EopyOIDUV4-KRjf32mDeO8OPs8eM4bx/view?usp=sharing" TargetMode="External"/><Relationship Id="rId99" Type="http://schemas.openxmlformats.org/officeDocument/2006/relationships/hyperlink" Target="https://drive.google.com/file/d/1-9diGYuH67xpIkS95JRI4kZptWNg50LW/view?usp=sharing" TargetMode="External"/><Relationship Id="rId101" Type="http://schemas.openxmlformats.org/officeDocument/2006/relationships/hyperlink" Target="https://drive.google.com/file/d/1kseRwd_i7aDyMRikcrN5Tf8Bgh2AvrEN/view?usp=sharing" TargetMode="External"/><Relationship Id="rId122" Type="http://schemas.openxmlformats.org/officeDocument/2006/relationships/hyperlink" Target="https://drive.google.com/file/d/1o6fhnfbIxGljPqSPY95q5IGyOdIl4l_N/view?usp=sharing" TargetMode="External"/><Relationship Id="rId143" Type="http://schemas.openxmlformats.org/officeDocument/2006/relationships/hyperlink" Target="https://drive.google.com/file/d/1ZZazpwub_jD-sCKe5pG5YnCnHvZfncA9/view?usp=sharing" TargetMode="External"/><Relationship Id="rId148" Type="http://schemas.openxmlformats.org/officeDocument/2006/relationships/hyperlink" Target="https://drive.google.com/file/d/1j4KIftE6rI1y87pyif6tqsrSHyc8luxX/view?usp=sharing" TargetMode="External"/><Relationship Id="rId164" Type="http://schemas.openxmlformats.org/officeDocument/2006/relationships/hyperlink" Target="https://drive.google.com/file/d/11-vya3LPJgx3DnqCZ5al_GH1cMvFXcxg/view?usp=sharing" TargetMode="External"/><Relationship Id="rId169" Type="http://schemas.openxmlformats.org/officeDocument/2006/relationships/hyperlink" Target="https://drive.google.com/file/d/1QaqOkq3sm8JuasnfKY9eFzUqwkCih489/view?usp=sharing" TargetMode="External"/><Relationship Id="rId185" Type="http://schemas.openxmlformats.org/officeDocument/2006/relationships/hyperlink" Target="https://drive.google.com/file/d/1yNKQJs-H3X9_UhxjkhC67PeknBGJHE3I/view?usp=sharing" TargetMode="External"/><Relationship Id="rId4" Type="http://schemas.openxmlformats.org/officeDocument/2006/relationships/hyperlink" Target="https://drive.google.com/file/d/1S8cUHyGcCoAwqaxWmDmbX3Rx3CR-6t2j/view?usp=sharing" TargetMode="External"/><Relationship Id="rId9" Type="http://schemas.openxmlformats.org/officeDocument/2006/relationships/hyperlink" Target="https://drive.google.com/file/d/1GSthqoXaKFAdCBgoBAN8fwEKqoSBEWBf/view?usp=sharing" TargetMode="External"/><Relationship Id="rId180" Type="http://schemas.openxmlformats.org/officeDocument/2006/relationships/hyperlink" Target="https://drive.google.com/file/d/1PalB4eUEic41EaKlAZ9kHup39jGElNo_/view?usp=sharing" TargetMode="External"/><Relationship Id="rId26" Type="http://schemas.openxmlformats.org/officeDocument/2006/relationships/hyperlink" Target="https://drive.google.com/file/d/1pEKR7bLze-xfXLKlI-KoRMMX1jAMrsoN/view?usp=sharing" TargetMode="External"/><Relationship Id="rId47" Type="http://schemas.openxmlformats.org/officeDocument/2006/relationships/hyperlink" Target="https://drive.google.com/file/d/1t4nauwIUaR83TPr3fbrW90gmFQ3Qfk05/view?usp=sharing" TargetMode="External"/><Relationship Id="rId68" Type="http://schemas.openxmlformats.org/officeDocument/2006/relationships/hyperlink" Target="https://drive.google.com/file/d/1gtNgE6Yk-lNgWWkxJyrlG3DQeIOVQhm5/view?usp=sharing" TargetMode="External"/><Relationship Id="rId89" Type="http://schemas.openxmlformats.org/officeDocument/2006/relationships/hyperlink" Target="https://drive.google.com/file/d/1IqyC2h7C6JqkqkUrwBrvOV3Gxb_vQQkI/view?usp=sharing" TargetMode="External"/><Relationship Id="rId112" Type="http://schemas.openxmlformats.org/officeDocument/2006/relationships/hyperlink" Target="https://drive.google.com/file/d/1_KYtNpA9UvqJspIq-cdTP9uO6bFBUo89/view?usp=sharing" TargetMode="External"/><Relationship Id="rId133" Type="http://schemas.openxmlformats.org/officeDocument/2006/relationships/hyperlink" Target="https://drive.google.com/file/d/1whEWI4-Kmlw3Booe1vlQfeeZjq1f1VbY/view?usp=sharing" TargetMode="External"/><Relationship Id="rId154" Type="http://schemas.openxmlformats.org/officeDocument/2006/relationships/hyperlink" Target="https://drive.google.com/file/d/1QIIeCWgbMgIGf7u2nDJcJzJFMiXRb8AY/view?usp=sharing" TargetMode="External"/><Relationship Id="rId175" Type="http://schemas.openxmlformats.org/officeDocument/2006/relationships/hyperlink" Target="https://drive.google.com/file/d/1oPurcuEYrfFJRXj_xb_-4IXKCF0p2UXX/view?usp=sharing" TargetMode="External"/><Relationship Id="rId196" Type="http://schemas.openxmlformats.org/officeDocument/2006/relationships/printerSettings" Target="../printerSettings/printerSettings4.bin"/><Relationship Id="rId16" Type="http://schemas.openxmlformats.org/officeDocument/2006/relationships/hyperlink" Target="https://drive.google.com/file/d/1AQ2dy00LR5cTYr9oThiWhmXrQFsE7Yzt/view?usp=sharing" TargetMode="External"/><Relationship Id="rId37" Type="http://schemas.openxmlformats.org/officeDocument/2006/relationships/hyperlink" Target="https://drive.google.com/file/d/1GztZvCr9qsq-8jMwGAfa-w9Q0wIaU6k1/view?usp=sharing" TargetMode="External"/><Relationship Id="rId58" Type="http://schemas.openxmlformats.org/officeDocument/2006/relationships/hyperlink" Target="https://drive.google.com/file/d/1Mke0y6GoJxW2ey5xNtJ47h_sH8l4pFvI/view?usp=sharing" TargetMode="External"/><Relationship Id="rId79" Type="http://schemas.openxmlformats.org/officeDocument/2006/relationships/hyperlink" Target="https://drive.google.com/file/d/14LBlLZiCwSlB5L0OLtbdykRjFS1wcT1L/view?usp=sharing" TargetMode="External"/><Relationship Id="rId102" Type="http://schemas.openxmlformats.org/officeDocument/2006/relationships/hyperlink" Target="https://drive.google.com/file/d/1-7kaxaaQk_8dAXiNrZIbo-AQ0cgzquUT/view?usp=sharing" TargetMode="External"/><Relationship Id="rId123" Type="http://schemas.openxmlformats.org/officeDocument/2006/relationships/hyperlink" Target="https://drive.google.com/file/d/12qpH7rBlA0tExxIfUyOBKem-b1eIosQK/view?usp=sharing" TargetMode="External"/><Relationship Id="rId144" Type="http://schemas.openxmlformats.org/officeDocument/2006/relationships/hyperlink" Target="https://drive.google.com/file/d/1pQNSWfpxCJI37p2wbYt5FP2ZYogq5b7A/view?usp=sharing" TargetMode="External"/><Relationship Id="rId90" Type="http://schemas.openxmlformats.org/officeDocument/2006/relationships/hyperlink" Target="https://drive.google.com/file/d/1bbnv_bTyIK4piUCbfNFdxJfoYu7bm003/view?usp=sharing" TargetMode="External"/><Relationship Id="rId165" Type="http://schemas.openxmlformats.org/officeDocument/2006/relationships/hyperlink" Target="https://drive.google.com/file/d/19Gwwj7dQ_z5DCBQL069LsOjXMo5x-P9o/view?usp=sharing" TargetMode="External"/><Relationship Id="rId186" Type="http://schemas.openxmlformats.org/officeDocument/2006/relationships/hyperlink" Target="https://drive.google.com/file/d/1O_JcbfQ_6pUuUAyo3JnC_idCeIxlUqMp/view?usp=sharing" TargetMode="External"/><Relationship Id="rId27" Type="http://schemas.openxmlformats.org/officeDocument/2006/relationships/hyperlink" Target="https://drive.google.com/file/d/1nu3lYQFRCI0LgTu7HAtGOPJmcMXVD3Sw/view?usp=sharing" TargetMode="External"/><Relationship Id="rId48" Type="http://schemas.openxmlformats.org/officeDocument/2006/relationships/hyperlink" Target="https://drive.google.com/file/d/1uwo6Mx7DR2YKMGQzl5xRrF3FT41iZZP7/view?usp=sharing" TargetMode="External"/><Relationship Id="rId69" Type="http://schemas.openxmlformats.org/officeDocument/2006/relationships/hyperlink" Target="https://drive.google.com/file/d/1hU8qQKSrXUYIYKkklyIKz5KIrhQStfFz/view?usp=sharing" TargetMode="External"/><Relationship Id="rId113" Type="http://schemas.openxmlformats.org/officeDocument/2006/relationships/hyperlink" Target="https://drive.google.com/file/d/1s19KgathiIcaXlzj6PHy4SgMmFbEuhMD/view?usp=sharing" TargetMode="External"/><Relationship Id="rId134" Type="http://schemas.openxmlformats.org/officeDocument/2006/relationships/hyperlink" Target="https://drive.google.com/file/d/1m7tY5XNTSvKmMkZkmrDHNRrQqJY1WtCI/view?usp=sharing" TargetMode="External"/><Relationship Id="rId80" Type="http://schemas.openxmlformats.org/officeDocument/2006/relationships/hyperlink" Target="https://drive.google.com/file/d/1ZOEPLojsnG3tWO6F6epZS9WyJOFsq6kw/view?usp=sharing" TargetMode="External"/><Relationship Id="rId155" Type="http://schemas.openxmlformats.org/officeDocument/2006/relationships/hyperlink" Target="https://drive.google.com/file/d/1QZDIS4bdMIouXyVvnhEfLTwPza61QfFe/view?usp=sharing" TargetMode="External"/><Relationship Id="rId176" Type="http://schemas.openxmlformats.org/officeDocument/2006/relationships/hyperlink" Target="https://drive.google.com/file/d/1k2KSc0J45k3h59_m21QAtHmYKJrq51fG/view?usp=sharing" TargetMode="External"/><Relationship Id="rId17" Type="http://schemas.openxmlformats.org/officeDocument/2006/relationships/hyperlink" Target="https://drive.google.com/file/d/1uzC8YQwv47oQTDdVQ3D4pWVJaK0OVX36/view?usp=sharing" TargetMode="External"/><Relationship Id="rId38" Type="http://schemas.openxmlformats.org/officeDocument/2006/relationships/hyperlink" Target="https://drive.google.com/file/d/16cU_7jXBxbRt5ZP_q2B1vhJSlBQe3Eed/view?usp=sharing" TargetMode="External"/><Relationship Id="rId59" Type="http://schemas.openxmlformats.org/officeDocument/2006/relationships/hyperlink" Target="https://drive.google.com/file/d/1OtiW3AlnMcfLaWTKRga2FTT8mvR5qwGE/view?usp=sharing" TargetMode="External"/><Relationship Id="rId103" Type="http://schemas.openxmlformats.org/officeDocument/2006/relationships/hyperlink" Target="https://drive.google.com/file/d/1SYaFBIiSIp8e7fWIHdd2346HJothmvjY/view?usp=sharing" TargetMode="External"/><Relationship Id="rId124" Type="http://schemas.openxmlformats.org/officeDocument/2006/relationships/hyperlink" Target="https://drive.google.com/file/d/1VMkfOo19YqjiNpamwSu70K9QDpJKwi7q/view?usp=sharing" TargetMode="External"/><Relationship Id="rId70" Type="http://schemas.openxmlformats.org/officeDocument/2006/relationships/hyperlink" Target="https://drive.google.com/file/d/1e4cwUn1nnjLc-B14S5rtsQli-XKRqRA9/view?usp=sharing" TargetMode="External"/><Relationship Id="rId91" Type="http://schemas.openxmlformats.org/officeDocument/2006/relationships/hyperlink" Target="https://drive.google.com/file/d/1-nNLAz3PvrrFysOUfUc14L04JpfSqzcf/view?usp=sharing" TargetMode="External"/><Relationship Id="rId145" Type="http://schemas.openxmlformats.org/officeDocument/2006/relationships/hyperlink" Target="https://drive.google.com/file/d/1xw7E8WRQP6yg6Si4PVE1_a87z9oDY2i3/view?usp=sharing" TargetMode="External"/><Relationship Id="rId166" Type="http://schemas.openxmlformats.org/officeDocument/2006/relationships/hyperlink" Target="https://drive.google.com/file/d/1TDPUZ4WVblCwolOQIBjFazGctmkp9DQs/view?usp=sharing" TargetMode="External"/><Relationship Id="rId187" Type="http://schemas.openxmlformats.org/officeDocument/2006/relationships/hyperlink" Target="https://drive.google.com/file/d/1NGmMoVOY249BSVsso6ncoHwrDYJpED7B/view?usp=sharing" TargetMode="External"/><Relationship Id="rId1" Type="http://schemas.openxmlformats.org/officeDocument/2006/relationships/hyperlink" Target="https://drive.google.com/file/d/15vMd0bo4p0UDfho9UVLRKWCOUGm_9j4B/view?usp=sharing" TargetMode="External"/><Relationship Id="rId28" Type="http://schemas.openxmlformats.org/officeDocument/2006/relationships/hyperlink" Target="https://drive.google.com/file/d/10-lBAIuc8S2-XxrGw8JGvulBAVFOgiqV/view?usp=sharing" TargetMode="External"/><Relationship Id="rId49" Type="http://schemas.openxmlformats.org/officeDocument/2006/relationships/hyperlink" Target="https://drive.google.com/file/d/1y006hsXpOnZIw8yiTspIMq2OWj5Pc4hO/view?usp=sharing" TargetMode="External"/><Relationship Id="rId114" Type="http://schemas.openxmlformats.org/officeDocument/2006/relationships/hyperlink" Target="https://drive.google.com/file/d/1SYWvLo2GUSdVAEFhtAlSvtacdabX_SsK/view?usp=sharing" TargetMode="External"/><Relationship Id="rId60" Type="http://schemas.openxmlformats.org/officeDocument/2006/relationships/hyperlink" Target="https://drive.google.com/file/d/1ta8IGBZzI7Zxjsj53uJr190HFASXEsXh/view?usp=sharing" TargetMode="External"/><Relationship Id="rId81" Type="http://schemas.openxmlformats.org/officeDocument/2006/relationships/hyperlink" Target="https://drive.google.com/file/d/1EJc7BY0ItTYilek7qHOaLRsBJ9PZiYZs/view?usp=sharing" TargetMode="External"/><Relationship Id="rId135" Type="http://schemas.openxmlformats.org/officeDocument/2006/relationships/hyperlink" Target="https://drive.google.com/file/d/10IGQJgDFv8U1H3IMU2uGb4-GAfsGaRoz/view?usp=sharing" TargetMode="External"/><Relationship Id="rId156" Type="http://schemas.openxmlformats.org/officeDocument/2006/relationships/hyperlink" Target="https://drive.google.com/file/d/1tJcHO7gRegMh1hB11-vJnF9hu3Bf3QaR/view?usp=sharing" TargetMode="External"/><Relationship Id="rId177" Type="http://schemas.openxmlformats.org/officeDocument/2006/relationships/hyperlink" Target="https://drive.google.com/file/d/1ggQN4YX8CEI9dISPOD8VWS5zBfywWRjU/view?usp=sharing" TargetMode="External"/><Relationship Id="rId18" Type="http://schemas.openxmlformats.org/officeDocument/2006/relationships/hyperlink" Target="https://drive.google.com/file/d/1PZsmXiVveiZwqduDKMT4mvnxeyeeG_rr/view?usp=sharing" TargetMode="External"/><Relationship Id="rId39" Type="http://schemas.openxmlformats.org/officeDocument/2006/relationships/hyperlink" Target="https://drive.google.com/file/d/15XIATmxhWklAtjVrPCQxyQJjCD2ZtvMv/view?usp=sharing"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journals.indexcopernicus.com/search/details?id=49755" TargetMode="External"/><Relationship Id="rId21" Type="http://schemas.openxmlformats.org/officeDocument/2006/relationships/hyperlink" Target="http://dx.doi.org/10.18517/ijaseit.4.4.418" TargetMode="External"/><Relationship Id="rId42" Type="http://schemas.openxmlformats.org/officeDocument/2006/relationships/hyperlink" Target="https://ojs.unud.ac.id/index.php/metamorfosa/article/view/34923/21126" TargetMode="External"/><Relationship Id="rId63" Type="http://schemas.openxmlformats.org/officeDocument/2006/relationships/hyperlink" Target="http://jbioua.fmipa.unand.ac.id/index.php/jbioua/article/view/213/196" TargetMode="External"/><Relationship Id="rId84" Type="http://schemas.openxmlformats.org/officeDocument/2006/relationships/hyperlink" Target="http://jbioua.fmipa.unand.ac.id/index.php/jbioua/article/view/234/207" TargetMode="External"/><Relationship Id="rId138" Type="http://schemas.openxmlformats.org/officeDocument/2006/relationships/hyperlink" Target="https://www.scimagojr.com/journalsearch.php?q=3900148614&amp;tip=sid&amp;clean=0" TargetMode="External"/><Relationship Id="rId159" Type="http://schemas.openxmlformats.org/officeDocument/2006/relationships/hyperlink" Target="https://drive.google.com/file/d/1WMfgnUxe6pAlvPREayFBkPaOq3TGX6vc/view?usp=sharing" TargetMode="External"/><Relationship Id="rId170" Type="http://schemas.openxmlformats.org/officeDocument/2006/relationships/hyperlink" Target="https://drive.google.com/file/d/1yabkLGdfRhrLQ1azLbbimI6YqBKMoxCF/view?usp=sharing" TargetMode="External"/><Relationship Id="rId191" Type="http://schemas.openxmlformats.org/officeDocument/2006/relationships/hyperlink" Target="https://drive.google.com/file/d/1i1ik59h038bxXo8bb0UdzIlgYdCf7Jwj/view?usp=sharing" TargetMode="External"/><Relationship Id="rId107" Type="http://schemas.openxmlformats.org/officeDocument/2006/relationships/hyperlink" Target="https://jurnalfkip.unram.ac.id/index.php/JBT/article/view/2842/1916" TargetMode="External"/><Relationship Id="rId11" Type="http://schemas.openxmlformats.org/officeDocument/2006/relationships/hyperlink" Target="http://journal.uinjkt.ac.id/index.php/kauniyah/article/view/3250/pdf" TargetMode="External"/><Relationship Id="rId32" Type="http://schemas.openxmlformats.org/officeDocument/2006/relationships/hyperlink" Target="https://www.scimagojr.com/journalsearch.php?q=21100894501&amp;tip=sid&amp;clean=0" TargetMode="External"/><Relationship Id="rId53" Type="http://schemas.openxmlformats.org/officeDocument/2006/relationships/hyperlink" Target="http://jbioua.fmipa.unand.ac.id/index.php/jbioua/article/view/241/239" TargetMode="External"/><Relationship Id="rId74" Type="http://schemas.openxmlformats.org/officeDocument/2006/relationships/hyperlink" Target="http://journal.uinjkt.ac.id/index.php/kauniyah/article/view/3253/pdf" TargetMode="External"/><Relationship Id="rId128" Type="http://schemas.openxmlformats.org/officeDocument/2006/relationships/hyperlink" Target="https://ejournal2.unipas.ac.id/index.php/Agro/article/view/867/728" TargetMode="External"/><Relationship Id="rId149" Type="http://schemas.openxmlformats.org/officeDocument/2006/relationships/hyperlink" Target="https://drive.google.com/file/d/1kj36otK9Db4hH7tMD-wuscZw90rw1RW0/view?usp=sharing" TargetMode="External"/><Relationship Id="rId5" Type="http://schemas.openxmlformats.org/officeDocument/2006/relationships/hyperlink" Target="http://www.ijcrbp.com/abstractview.php?ID=378&amp;vol=4-9-2017&amp;SNo=1" TargetMode="External"/><Relationship Id="rId95" Type="http://schemas.openxmlformats.org/officeDocument/2006/relationships/hyperlink" Target="https://eduvest.greenvest.co.id/index.php/edv/article/view/320" TargetMode="External"/><Relationship Id="rId160" Type="http://schemas.openxmlformats.org/officeDocument/2006/relationships/hyperlink" Target="https://drive.google.com/file/d/1xvr3kI_PJSjM1zsEBEwM1QW0RaepHbok/view?usp=sharing" TargetMode="External"/><Relationship Id="rId181" Type="http://schemas.openxmlformats.org/officeDocument/2006/relationships/hyperlink" Target="https://drive.google.com/file/d/1nCLunts6erqwdMqAo9VBmU-SXrqocfbU/view?usp=sharing" TargetMode="External"/><Relationship Id="rId22" Type="http://schemas.openxmlformats.org/officeDocument/2006/relationships/hyperlink" Target="https://journals.indexcopernicus.com/search/details?jmlId=24786075&amp;org=Journal%20of%20Probiotics%20andamp%20Health,p24786075,3.html" TargetMode="External"/><Relationship Id="rId43" Type="http://schemas.openxmlformats.org/officeDocument/2006/relationships/hyperlink" Target="https://ojs.unud.ac.id/index.php/metamorfosa/article/view/34923" TargetMode="External"/><Relationship Id="rId64" Type="http://schemas.openxmlformats.org/officeDocument/2006/relationships/hyperlink" Target="http://jbioua.fmipa.unand.ac.id/index.php/jbioua/article/view/115/107" TargetMode="External"/><Relationship Id="rId118" Type="http://schemas.openxmlformats.org/officeDocument/2006/relationships/hyperlink" Target="https://www.journalajob.com/index.php/AJOB/article/view/30211" TargetMode="External"/><Relationship Id="rId139" Type="http://schemas.openxmlformats.org/officeDocument/2006/relationships/hyperlink" Target="https://www.scopus.com/sourceid/3900148614" TargetMode="External"/><Relationship Id="rId85" Type="http://schemas.openxmlformats.org/officeDocument/2006/relationships/hyperlink" Target="https://sinta3.kemdikbud.go.id/journals/profile/6598" TargetMode="External"/><Relationship Id="rId150" Type="http://schemas.openxmlformats.org/officeDocument/2006/relationships/hyperlink" Target="https://drive.google.com/file/d/1ofnr1DrPLV4Ci7foBFNcBmZjiSK_mHei/view?usp=sharing" TargetMode="External"/><Relationship Id="rId171" Type="http://schemas.openxmlformats.org/officeDocument/2006/relationships/hyperlink" Target="https://drive.google.com/file/d/1NFPKWXCYdfYefmBaFQQje3pHUcBihjUY/view?usp=sharing" TargetMode="External"/><Relationship Id="rId192" Type="http://schemas.openxmlformats.org/officeDocument/2006/relationships/hyperlink" Target="https://drive.google.com/file/d/1xlwcZ2F6FWmOdLIxWwBX-FMcWj_HkOcm/view?usp=sharing" TargetMode="External"/><Relationship Id="rId12" Type="http://schemas.openxmlformats.org/officeDocument/2006/relationships/hyperlink" Target="http://jbioua.fmipa.unand.ac.id/index.php/jbioua/article/view/146" TargetMode="External"/><Relationship Id="rId33" Type="http://schemas.openxmlformats.org/officeDocument/2006/relationships/hyperlink" Target="https://www.ijstr.org/final-print/feb2020/Influence-Of-Micronutrients-And-Terpenoid-Extract-Of-Centella-Asiatica-Applications-On-Growth-And-Yield-Of-Corn-Var-Lamuru.pdf" TargetMode="External"/><Relationship Id="rId108" Type="http://schemas.openxmlformats.org/officeDocument/2006/relationships/hyperlink" Target="https://doi.org/10.29303/jbt.v21i3.2842" TargetMode="External"/><Relationship Id="rId129" Type="http://schemas.openxmlformats.org/officeDocument/2006/relationships/hyperlink" Target="https://doi.org/10.37637/ab.v5i2.867" TargetMode="External"/><Relationship Id="rId54" Type="http://schemas.openxmlformats.org/officeDocument/2006/relationships/hyperlink" Target="https://doi.org/10.25077/jbioua.8.2.36-40.2020" TargetMode="External"/><Relationship Id="rId75" Type="http://schemas.openxmlformats.org/officeDocument/2006/relationships/hyperlink" Target="https://doi.org/10.15408/kauniyah.v9i1.3253" TargetMode="External"/><Relationship Id="rId96" Type="http://schemas.openxmlformats.org/officeDocument/2006/relationships/hyperlink" Target="https://eduvest.greenvest.co.id/index.php/edv/article/view/320/502" TargetMode="External"/><Relationship Id="rId140" Type="http://schemas.openxmlformats.org/officeDocument/2006/relationships/hyperlink" Target="https://drive.google.com/file/d/1AXQpbW5FVhm54tIElbE57KQzXoHQk04n/view?usp=sharing" TargetMode="External"/><Relationship Id="rId161" Type="http://schemas.openxmlformats.org/officeDocument/2006/relationships/hyperlink" Target="https://drive.google.com/file/d/1_3ClGkHFyBWFPEf81nEL816b8ZcBAHSv/view?usp=sharing" TargetMode="External"/><Relationship Id="rId182" Type="http://schemas.openxmlformats.org/officeDocument/2006/relationships/hyperlink" Target="https://drive.google.com/file/d/13J_7Fl420l0-dAdVW2ZykVkqxdw6Soed/view?usp=sharing" TargetMode="External"/><Relationship Id="rId6" Type="http://schemas.openxmlformats.org/officeDocument/2006/relationships/hyperlink" Target="http://www.ijcrbp.com/4-9-2017/Kuntum%20Khaira%20Ummah,%20et%20al.pdf" TargetMode="External"/><Relationship Id="rId23" Type="http://schemas.openxmlformats.org/officeDocument/2006/relationships/hyperlink" Target="https://www.jocpr.com/articles/production-of-asiaticoside-from-hairy-roots-culture-of-pegagan-centella-asiatica-l-urban-using-chitosan-and-its-derivate.pdf" TargetMode="External"/><Relationship Id="rId119" Type="http://schemas.openxmlformats.org/officeDocument/2006/relationships/hyperlink" Target="https://doi.org/10.9734/ajob/2022/v14i230211" TargetMode="External"/><Relationship Id="rId44" Type="http://schemas.openxmlformats.org/officeDocument/2006/relationships/hyperlink" Target="https://doi.org/10.24843/metamorfosa.2017.v04.i02.p03" TargetMode="External"/><Relationship Id="rId65" Type="http://schemas.openxmlformats.org/officeDocument/2006/relationships/hyperlink" Target="http://jbioua.fmipa.unand.ac.id/index.php/jbioua/article/view/115" TargetMode="External"/><Relationship Id="rId86" Type="http://schemas.openxmlformats.org/officeDocument/2006/relationships/hyperlink" Target="https://e-journal.undikma.ac.id/index.php/bioscientist/article/view/4249" TargetMode="External"/><Relationship Id="rId130" Type="http://schemas.openxmlformats.org/officeDocument/2006/relationships/hyperlink" Target="https://doi.org/10.33394/bioscientist.v9i2.4249" TargetMode="External"/><Relationship Id="rId151" Type="http://schemas.openxmlformats.org/officeDocument/2006/relationships/hyperlink" Target="https://drive.google.com/file/d/1UkHt7jkHpZC0FCjtjCLFWf0LEMK0IQB-/view?usp=sharing" TargetMode="External"/><Relationship Id="rId172" Type="http://schemas.openxmlformats.org/officeDocument/2006/relationships/hyperlink" Target="https://drive.google.com/file/d/1-HsKEYoTm9FD3WZdE7RwFnRY_KZopsfo/view?usp=sharing" TargetMode="External"/><Relationship Id="rId193" Type="http://schemas.openxmlformats.org/officeDocument/2006/relationships/hyperlink" Target="https://drive.google.com/file/d/1FxBN3YTRB5GGRESRaKxMVdMgmHTRfFHn/view?usp=sharing" TargetMode="External"/><Relationship Id="rId13" Type="http://schemas.openxmlformats.org/officeDocument/2006/relationships/hyperlink" Target="https://www.scimagojr.com/journalsearch.php?q=3900148614&amp;tip=sid&amp;clean=0" TargetMode="External"/><Relationship Id="rId109" Type="http://schemas.openxmlformats.org/officeDocument/2006/relationships/hyperlink" Target="http://repo.unand.ac.id/46122/1/Syukur_et.al.%2C%20J%20Prob%20Health%202013%2C1-4.pdf" TargetMode="External"/><Relationship Id="rId34" Type="http://schemas.openxmlformats.org/officeDocument/2006/relationships/hyperlink" Target="https://www.ijstr.org/paper-references.php?ref=IJSTR-0220-30670" TargetMode="External"/><Relationship Id="rId50" Type="http://schemas.openxmlformats.org/officeDocument/2006/relationships/hyperlink" Target="http://jbioua.fmipa.unand.ac.id/index.php/jbioua/article/view/269/223" TargetMode="External"/><Relationship Id="rId55" Type="http://schemas.openxmlformats.org/officeDocument/2006/relationships/hyperlink" Target="http://jurnal.untad.ac.id/jurnal/index.php/Biocelebes/article/view/7383" TargetMode="External"/><Relationship Id="rId76" Type="http://schemas.openxmlformats.org/officeDocument/2006/relationships/hyperlink" Target="http://jurnal.untad.ac.id/jurnal/index.php/Biocelebes/article/view/7384" TargetMode="External"/><Relationship Id="rId97" Type="http://schemas.openxmlformats.org/officeDocument/2006/relationships/hyperlink" Target="https://doi.org/10.36418/edv.v2i2.320" TargetMode="External"/><Relationship Id="rId104" Type="http://schemas.openxmlformats.org/officeDocument/2006/relationships/hyperlink" Target="https://ejournal.unipas.ac.id/index.php/Agro/article/view/806/672" TargetMode="External"/><Relationship Id="rId120" Type="http://schemas.openxmlformats.org/officeDocument/2006/relationships/hyperlink" Target="https://www.journalajob.com/index.php/AJOB/article/view/30211/56670" TargetMode="External"/><Relationship Id="rId125" Type="http://schemas.openxmlformats.org/officeDocument/2006/relationships/hyperlink" Target="https://sinta3.kemdikbud.go.id/journals/profile/3662" TargetMode="External"/><Relationship Id="rId141" Type="http://schemas.openxmlformats.org/officeDocument/2006/relationships/hyperlink" Target="https://drive.google.com/file/d/1gaA6NcPT8wtyfuhY_BODbxvxJLv8Hshn/view?usp=sharing" TargetMode="External"/><Relationship Id="rId146" Type="http://schemas.openxmlformats.org/officeDocument/2006/relationships/hyperlink" Target="https://drive.google.com/file/d/1YMBOeIor5X2GfUVT02TwdT_GGBhgqV0J/view?usp=sharing" TargetMode="External"/><Relationship Id="rId167" Type="http://schemas.openxmlformats.org/officeDocument/2006/relationships/hyperlink" Target="https://drive.google.com/file/d/18nqw7j_ACdZlaVLrXTvvOYRQ3s4tMqSw/view?usp=sharing" TargetMode="External"/><Relationship Id="rId188" Type="http://schemas.openxmlformats.org/officeDocument/2006/relationships/hyperlink" Target="https://drive.google.com/file/d/1wtuk_n6k8LtgiD9QK3yR-XZdAlMtsnTp/view?usp=sharing" TargetMode="External"/><Relationship Id="rId7" Type="http://schemas.openxmlformats.org/officeDocument/2006/relationships/hyperlink" Target="http://jbioua.fmipa.unand.ac.id/index.php/jbioua/article/view/144" TargetMode="External"/><Relationship Id="rId71" Type="http://schemas.openxmlformats.org/officeDocument/2006/relationships/hyperlink" Target="http://jbioua.fmipa.unand.ac.id/index.php/jbioua/article/view/166" TargetMode="External"/><Relationship Id="rId92" Type="http://schemas.openxmlformats.org/officeDocument/2006/relationships/hyperlink" Target="https://journals.indexcopernicus.com/search/details?id=44355" TargetMode="External"/><Relationship Id="rId162" Type="http://schemas.openxmlformats.org/officeDocument/2006/relationships/hyperlink" Target="https://drive.google.com/file/d/19pUdEMtwbYFFY1BdOnO0VjJ47tRGytLB/view?usp=sharing" TargetMode="External"/><Relationship Id="rId183" Type="http://schemas.openxmlformats.org/officeDocument/2006/relationships/hyperlink" Target="https://drive.google.com/file/d/1-YpAuoKR3wR-JAtmPWTC3qgs4zuZtbdV/view?usp=sharing" TargetMode="External"/><Relationship Id="rId2" Type="http://schemas.openxmlformats.org/officeDocument/2006/relationships/hyperlink" Target="https://www.scimagojr.com/journalsearch.php?q=15500154710&amp;tip=sid&amp;clean=0" TargetMode="External"/><Relationship Id="rId29" Type="http://schemas.openxmlformats.org/officeDocument/2006/relationships/hyperlink" Target="https://www.scimagojr.com/journalsearch.php?q=3900148202&amp;tip=sid&amp;clean=0" TargetMode="External"/><Relationship Id="rId24" Type="http://schemas.openxmlformats.org/officeDocument/2006/relationships/hyperlink" Target="https://www.jocpr.com/archive/jocpr-volume-8-issue-2-year-2016.html" TargetMode="External"/><Relationship Id="rId40" Type="http://schemas.openxmlformats.org/officeDocument/2006/relationships/hyperlink" Target="http://jbioua.fmipa.unand.ac.id/index.php/jbioua/article/view/250/212" TargetMode="External"/><Relationship Id="rId45" Type="http://schemas.openxmlformats.org/officeDocument/2006/relationships/hyperlink" Target="https://www.longdom.org/open-access/antimicrobial-properties-and-lactase-activities-from-selected-probiotic-emlactobacillus-brevis-emassociated-with-green-c-33456.html" TargetMode="External"/><Relationship Id="rId66" Type="http://schemas.openxmlformats.org/officeDocument/2006/relationships/hyperlink" Target="http://jbioua.fmipa.unand.ac.id/index.php/jbioua/article/view/154" TargetMode="External"/><Relationship Id="rId87" Type="http://schemas.openxmlformats.org/officeDocument/2006/relationships/hyperlink" Target="https://e-journal.undikma.ac.id/index.php/bioscientist/article/view/4249/3004" TargetMode="External"/><Relationship Id="rId110" Type="http://schemas.openxmlformats.org/officeDocument/2006/relationships/hyperlink" Target="https://iopscience.iop.org/article/10.1088/1755-1315/759/1/012029" TargetMode="External"/><Relationship Id="rId115" Type="http://schemas.openxmlformats.org/officeDocument/2006/relationships/hyperlink" Target="https://knepublishing.com/index.php/KnE-Engineering/article/view/4453/9131" TargetMode="External"/><Relationship Id="rId131" Type="http://schemas.openxmlformats.org/officeDocument/2006/relationships/hyperlink" Target="https://sinta3.kemdikbud.go.id/journals/profile/4229" TargetMode="External"/><Relationship Id="rId136" Type="http://schemas.openxmlformats.org/officeDocument/2006/relationships/hyperlink" Target="https://www.scopus.com/authid/detail.uri?authorId=57191636466" TargetMode="External"/><Relationship Id="rId157" Type="http://schemas.openxmlformats.org/officeDocument/2006/relationships/hyperlink" Target="https://drive.google.com/file/d/1xOn6HJHP2BX1iIOcTK2M296GYvnVB3_i/view?usp=sharing" TargetMode="External"/><Relationship Id="rId178" Type="http://schemas.openxmlformats.org/officeDocument/2006/relationships/hyperlink" Target="https://drive.google.com/file/d/1mBzNmYvgUcuNMLeM1LO6_E6hFna5PHYT/view?usp=sharing" TargetMode="External"/><Relationship Id="rId61" Type="http://schemas.openxmlformats.org/officeDocument/2006/relationships/hyperlink" Target="https://doi.org/10.24843/metamorfosa.2017.v04.i01.p05" TargetMode="External"/><Relationship Id="rId82" Type="http://schemas.openxmlformats.org/officeDocument/2006/relationships/hyperlink" Target="http://jbioua.fmipa.unand.ac.id/index.php/jbioua/article/view/233" TargetMode="External"/><Relationship Id="rId152" Type="http://schemas.openxmlformats.org/officeDocument/2006/relationships/hyperlink" Target="https://drive.google.com/file/d/1WKEEJeJbPj3VGFQJM_LciSj9t_Wnjt-t/view?usp=sharing" TargetMode="External"/><Relationship Id="rId173" Type="http://schemas.openxmlformats.org/officeDocument/2006/relationships/hyperlink" Target="https://drive.google.com/file/d/1afH5z7YVQbm7aMn1GYNugMBzKS7DEqjN/view?usp=sharing" TargetMode="External"/><Relationship Id="rId194" Type="http://schemas.openxmlformats.org/officeDocument/2006/relationships/hyperlink" Target="https://drive.google.com/file/d/1Xrfk8H0BB2s1LYug1294u1ZS1FqESYZ2/view?usp=sharing" TargetMode="External"/><Relationship Id="rId19" Type="http://schemas.openxmlformats.org/officeDocument/2006/relationships/hyperlink" Target="http://www.insightsociety.org/ojaseit/index.php/ijaseit/article/download/418/461" TargetMode="External"/><Relationship Id="rId14" Type="http://schemas.openxmlformats.org/officeDocument/2006/relationships/hyperlink" Target="http://www.pertanika.upm.edu.my/pjtas/browse/archives?article=JTAS-1261-2017" TargetMode="External"/><Relationship Id="rId30" Type="http://schemas.openxmlformats.org/officeDocument/2006/relationships/hyperlink" Target="https://scialert.net/abstract/?doi=jbs.2019.218.223" TargetMode="External"/><Relationship Id="rId35" Type="http://schemas.openxmlformats.org/officeDocument/2006/relationships/hyperlink" Target="https://www.scopus.com/authid/detail.uri?authorId=57191636466" TargetMode="External"/><Relationship Id="rId56" Type="http://schemas.openxmlformats.org/officeDocument/2006/relationships/hyperlink" Target="http://jurnal.untad.ac.id/jurnal/index.php/Biocelebes/article/view/7383/5911" TargetMode="External"/><Relationship Id="rId77" Type="http://schemas.openxmlformats.org/officeDocument/2006/relationships/hyperlink" Target="http://jurnal.untad.ac.id/jurnal/index.php/Biocelebes/article/view/7384/5912" TargetMode="External"/><Relationship Id="rId100" Type="http://schemas.openxmlformats.org/officeDocument/2006/relationships/hyperlink" Target="http://jbioua.fmipa.unand.ac.id/index.php/jbioua/article/view/248/211" TargetMode="External"/><Relationship Id="rId105" Type="http://schemas.openxmlformats.org/officeDocument/2006/relationships/hyperlink" Target="https://doi.org/10.37637/ab.v5i1.806" TargetMode="External"/><Relationship Id="rId126" Type="http://schemas.openxmlformats.org/officeDocument/2006/relationships/hyperlink" Target="https://sinta3.kemdikbud.go.id/journals/profile/6677" TargetMode="External"/><Relationship Id="rId147" Type="http://schemas.openxmlformats.org/officeDocument/2006/relationships/hyperlink" Target="https://drive.google.com/file/d/1NsRvnYK_b4OQSLClp0Vmi_6Nd2XU_fnb/view?usp=sharing" TargetMode="External"/><Relationship Id="rId168" Type="http://schemas.openxmlformats.org/officeDocument/2006/relationships/hyperlink" Target="https://drive.google.com/file/d/1qmWg_JhTmgBkl9kxHrfcgPJy4Nl1utjt/view?usp=sharing" TargetMode="External"/><Relationship Id="rId8" Type="http://schemas.openxmlformats.org/officeDocument/2006/relationships/hyperlink" Target="http://jbioua.fmipa.unand.ac.id/index.php/jbioua/article/view/144/136" TargetMode="External"/><Relationship Id="rId51" Type="http://schemas.openxmlformats.org/officeDocument/2006/relationships/hyperlink" Target="https://doi.org/10.25077/jbioua.7.2.109-117.2019" TargetMode="External"/><Relationship Id="rId72" Type="http://schemas.openxmlformats.org/officeDocument/2006/relationships/hyperlink" Target="https://doi.org/10.15408/kauniyah.v9i1.3250" TargetMode="External"/><Relationship Id="rId93" Type="http://schemas.openxmlformats.org/officeDocument/2006/relationships/hyperlink" Target="https://ijpsat.ijsht-journals.org/index.php/ijpsat/article/view/4031" TargetMode="External"/><Relationship Id="rId98" Type="http://schemas.openxmlformats.org/officeDocument/2006/relationships/hyperlink" Target="https://journals.indexcopernicus.com/search/details?id=67825&amp;lang=en" TargetMode="External"/><Relationship Id="rId121" Type="http://schemas.openxmlformats.org/officeDocument/2006/relationships/hyperlink" Target="https://sinta3.kemdikbud.go.id/journals/profile/363" TargetMode="External"/><Relationship Id="rId142" Type="http://schemas.openxmlformats.org/officeDocument/2006/relationships/hyperlink" Target="https://drive.google.com/file/d/1hyQQzmeV7-VXAknJ-SC_VOIE-8j_uNIw/view?usp=sharing" TargetMode="External"/><Relationship Id="rId163" Type="http://schemas.openxmlformats.org/officeDocument/2006/relationships/hyperlink" Target="https://drive.google.com/file/d/1lxhoCidLxqc9zrfLx0r55GgOB35DSb7A/view?usp=sharing" TargetMode="External"/><Relationship Id="rId184" Type="http://schemas.openxmlformats.org/officeDocument/2006/relationships/hyperlink" Target="https://drive.google.com/file/d/1oCSvut9_KOyGOlogAruirc2rVP0dOL4U/view?usp=sharing" TargetMode="External"/><Relationship Id="rId189" Type="http://schemas.openxmlformats.org/officeDocument/2006/relationships/hyperlink" Target="https://drive.google.com/file/d/1z-kAna2l3uh6jIEvzHsk2jIKDHXHMf3z/view?usp=sharing" TargetMode="External"/><Relationship Id="rId3" Type="http://schemas.openxmlformats.org/officeDocument/2006/relationships/hyperlink" Target="https://scialert.net/abstract/?doi=pjbs.2020.769.775" TargetMode="External"/><Relationship Id="rId25" Type="http://schemas.openxmlformats.org/officeDocument/2006/relationships/hyperlink" Target="https://www.scopus.com/authid/detail.uri?authorId=57191636466" TargetMode="External"/><Relationship Id="rId46" Type="http://schemas.openxmlformats.org/officeDocument/2006/relationships/hyperlink" Target="http://jbioua.fmipa.unand.ac.id/index.php/jbioua/article/view/272" TargetMode="External"/><Relationship Id="rId67" Type="http://schemas.openxmlformats.org/officeDocument/2006/relationships/hyperlink" Target="http://jbioua.fmipa.unand.ac.id/index.php/jbioua/article/view/154/146" TargetMode="External"/><Relationship Id="rId116" Type="http://schemas.openxmlformats.org/officeDocument/2006/relationships/hyperlink" Target="https://knepublishing.com/index.php/KnE-Engineering/article/view/4453" TargetMode="External"/><Relationship Id="rId137" Type="http://schemas.openxmlformats.org/officeDocument/2006/relationships/hyperlink" Target="https://www.scopus.com/sourceid/3900148614" TargetMode="External"/><Relationship Id="rId158" Type="http://schemas.openxmlformats.org/officeDocument/2006/relationships/hyperlink" Target="https://drive.google.com/file/d/1ac82eh1zaWCNbFFBpc1zc6rodjAOsD8y/view?usp=sharing" TargetMode="External"/><Relationship Id="rId20" Type="http://schemas.openxmlformats.org/officeDocument/2006/relationships/hyperlink" Target="https://www.scimagojr.com/journalsearch.php?q=21100463068&amp;tip=sid&amp;clean=0" TargetMode="External"/><Relationship Id="rId41" Type="http://schemas.openxmlformats.org/officeDocument/2006/relationships/hyperlink" Target="https://doi.org/10.25077/jbioua.7.1.6-13.2019" TargetMode="External"/><Relationship Id="rId62" Type="http://schemas.openxmlformats.org/officeDocument/2006/relationships/hyperlink" Target="http://jbioua.fmipa.unand.ac.id/index.php/jbioua/article/view/213" TargetMode="External"/><Relationship Id="rId83" Type="http://schemas.openxmlformats.org/officeDocument/2006/relationships/hyperlink" Target="http://jbioua.fmipa.unand.ac.id/index.php/jbioua/article/view/234" TargetMode="External"/><Relationship Id="rId88" Type="http://schemas.openxmlformats.org/officeDocument/2006/relationships/hyperlink" Target="http://dx.doi.org/10.52155/ijpsat.v30.2.4031" TargetMode="External"/><Relationship Id="rId111" Type="http://schemas.openxmlformats.org/officeDocument/2006/relationships/hyperlink" Target="https://www.scimagojr.com/journalsearch.php?q=19900195068&amp;tip=sid&amp;clean=0" TargetMode="External"/><Relationship Id="rId132" Type="http://schemas.openxmlformats.org/officeDocument/2006/relationships/hyperlink" Target="https://sinta3.kemdikbud.go.id/journals/profile/4229" TargetMode="External"/><Relationship Id="rId153" Type="http://schemas.openxmlformats.org/officeDocument/2006/relationships/hyperlink" Target="https://drive.google.com/file/d/1nnp_HSFFlXcTzKY_2xDAuVidelh-hQzY/view?usp=sharing" TargetMode="External"/><Relationship Id="rId174" Type="http://schemas.openxmlformats.org/officeDocument/2006/relationships/hyperlink" Target="https://drive.google.com/file/d/19qjzDHkgBhX5pssGnYqgEOWOInvQrQD9/view?usp=sharing" TargetMode="External"/><Relationship Id="rId179" Type="http://schemas.openxmlformats.org/officeDocument/2006/relationships/hyperlink" Target="https://drive.google.com/file/d/1eMQYjAzI9cRjgp1H4GE7kfsF4AwuowTd/view?usp=sharing" TargetMode="External"/><Relationship Id="rId195" Type="http://schemas.openxmlformats.org/officeDocument/2006/relationships/hyperlink" Target="https://drive.google.com/file/d/1Fs2bjFTanwt4fhS_nGmJvpEdc1yQ2fZs/view?usp=sharing" TargetMode="External"/><Relationship Id="rId190" Type="http://schemas.openxmlformats.org/officeDocument/2006/relationships/hyperlink" Target="https://drive.google.com/file/d/1tj-it8e_POBoqc22QkCsusUf7ubOU1b2/view?usp=sharing" TargetMode="External"/><Relationship Id="rId15" Type="http://schemas.openxmlformats.org/officeDocument/2006/relationships/hyperlink" Target="https://www.scimagojr.com/journalsearch.php?q=19700201521&amp;tip=sid&amp;clean=0" TargetMode="External"/><Relationship Id="rId36" Type="http://schemas.openxmlformats.org/officeDocument/2006/relationships/hyperlink" Target="https://www.scimagojr.com/journalsearch.php?q=21100894501&amp;tip=sid&amp;clean=0" TargetMode="External"/><Relationship Id="rId57" Type="http://schemas.openxmlformats.org/officeDocument/2006/relationships/hyperlink" Target="http://jbioua.fmipa.unand.ac.id/index.php/jbioua/article/view/203" TargetMode="External"/><Relationship Id="rId106" Type="http://schemas.openxmlformats.org/officeDocument/2006/relationships/hyperlink" Target="https://jurnalfkip.unram.ac.id/index.php/JBT/article/view/2842" TargetMode="External"/><Relationship Id="rId127" Type="http://schemas.openxmlformats.org/officeDocument/2006/relationships/hyperlink" Target="https://ejournal2.unipas.ac.id/index.php/Agro/article/view/867" TargetMode="External"/><Relationship Id="rId10" Type="http://schemas.openxmlformats.org/officeDocument/2006/relationships/hyperlink" Target="http://journal.uinjkt.ac.id/index.php/kauniyah/article/view/3250" TargetMode="External"/><Relationship Id="rId31" Type="http://schemas.openxmlformats.org/officeDocument/2006/relationships/hyperlink" Target="https://scialert.net/qredirect.php?doi=jbs.2019.218.223&amp;linkid=pdf" TargetMode="External"/><Relationship Id="rId52" Type="http://schemas.openxmlformats.org/officeDocument/2006/relationships/hyperlink" Target="http://jbioua.fmipa.unand.ac.id/index.php/jbioua/article/view/241" TargetMode="External"/><Relationship Id="rId73" Type="http://schemas.openxmlformats.org/officeDocument/2006/relationships/hyperlink" Target="http://journal.uinjkt.ac.id/index.php/kauniyah/article/view/3253" TargetMode="External"/><Relationship Id="rId78" Type="http://schemas.openxmlformats.org/officeDocument/2006/relationships/hyperlink" Target="https://ojs.unud.ac.id/index.php/metamorfosa/article/view/29884" TargetMode="External"/><Relationship Id="rId94" Type="http://schemas.openxmlformats.org/officeDocument/2006/relationships/hyperlink" Target="https://ijpsat.ijsht-journals.org/index.php/ijpsat/article/view/4031/2471" TargetMode="External"/><Relationship Id="rId99" Type="http://schemas.openxmlformats.org/officeDocument/2006/relationships/hyperlink" Target="http://jbioua.fmipa.unand.ac.id/index.php/jbioua/article/view/248" TargetMode="External"/><Relationship Id="rId101" Type="http://schemas.openxmlformats.org/officeDocument/2006/relationships/hyperlink" Target="https://doi.org/10.25077/jbioua.7.1.1-5.2019" TargetMode="External"/><Relationship Id="rId122" Type="http://schemas.openxmlformats.org/officeDocument/2006/relationships/hyperlink" Target="https://sinta3.kemdikbud.go.id/journals/profile/363" TargetMode="External"/><Relationship Id="rId143" Type="http://schemas.openxmlformats.org/officeDocument/2006/relationships/hyperlink" Target="https://drive.google.com/file/d/14ofUfu46CXijX2oSL58mtWW1iCXGnx7U/view?usp=sharing" TargetMode="External"/><Relationship Id="rId148" Type="http://schemas.openxmlformats.org/officeDocument/2006/relationships/hyperlink" Target="https://drive.google.com/file/d/1xn3u5fW1BQUPVdtxxXHoPHAsyQt9LTVT/view?usp=sharing" TargetMode="External"/><Relationship Id="rId164" Type="http://schemas.openxmlformats.org/officeDocument/2006/relationships/hyperlink" Target="https://drive.google.com/file/d/1eRysOVkOnXAriYPgemrz9nYFDYQJ7Btw/view?usp=sharing" TargetMode="External"/><Relationship Id="rId169" Type="http://schemas.openxmlformats.org/officeDocument/2006/relationships/hyperlink" Target="https://drive.google.com/file/d/1QdVuI-lCvB7yAzwDA-cVMKseEX3I9Llb/view?usp=sharing" TargetMode="External"/><Relationship Id="rId185" Type="http://schemas.openxmlformats.org/officeDocument/2006/relationships/hyperlink" Target="https://drive.google.com/file/d/1ku_VGDjr-pvW-6SfY2SoaMZoCBc17my0/view?usp=sharing" TargetMode="External"/><Relationship Id="rId4" Type="http://schemas.openxmlformats.org/officeDocument/2006/relationships/hyperlink" Target="https://scialert.net/qredirect.php?doi=pjbs.2020.769.775&amp;linkid=pdf" TargetMode="External"/><Relationship Id="rId9" Type="http://schemas.openxmlformats.org/officeDocument/2006/relationships/hyperlink" Target="http://jbioua.fmipa.unand.ac.id/index.php/jbioua/article/view/146/138" TargetMode="External"/><Relationship Id="rId180" Type="http://schemas.openxmlformats.org/officeDocument/2006/relationships/hyperlink" Target="https://drive.google.com/file/d/1dXDTIpaNwjIhGiO9vjl4_U9bIDsuOd-Z/view?usp=sharing" TargetMode="External"/><Relationship Id="rId26" Type="http://schemas.openxmlformats.org/officeDocument/2006/relationships/hyperlink" Target="https://doi.org/10.20546/ijcrbp.2017.409.001" TargetMode="External"/><Relationship Id="rId47" Type="http://schemas.openxmlformats.org/officeDocument/2006/relationships/hyperlink" Target="http://jbioua.fmipa.unand.ac.id/index.php/jbioua/article/view/272/226" TargetMode="External"/><Relationship Id="rId68" Type="http://schemas.openxmlformats.org/officeDocument/2006/relationships/hyperlink" Target="http://jbioua.fmipa.unand.ac.id/index.php/jbioua/article/view/164/156" TargetMode="External"/><Relationship Id="rId89" Type="http://schemas.openxmlformats.org/officeDocument/2006/relationships/hyperlink" Target="https://scialert.net/abstract/?doi=pjbs.2022.23.28" TargetMode="External"/><Relationship Id="rId112" Type="http://schemas.openxmlformats.org/officeDocument/2006/relationships/hyperlink" Target="https://iopscience.iop.org/article/10.1088/1755-1315/759/1/012029/pdf" TargetMode="External"/><Relationship Id="rId133" Type="http://schemas.openxmlformats.org/officeDocument/2006/relationships/hyperlink" Target="https://sinta3.kemdikbud.go.id/journals/profile/363" TargetMode="External"/><Relationship Id="rId154" Type="http://schemas.openxmlformats.org/officeDocument/2006/relationships/hyperlink" Target="https://drive.google.com/file/d/18NM1N5Fm_IrMr-YYW0P8WmgwHbpfgc-L/view?usp=sharing" TargetMode="External"/><Relationship Id="rId175" Type="http://schemas.openxmlformats.org/officeDocument/2006/relationships/hyperlink" Target="https://drive.google.com/file/d/1ZK3KjrN86IezO_wER2SW1iC9H9xBaUiR/view?usp=sharing" TargetMode="External"/><Relationship Id="rId196" Type="http://schemas.openxmlformats.org/officeDocument/2006/relationships/printerSettings" Target="../printerSettings/printerSettings5.bin"/><Relationship Id="rId16" Type="http://schemas.openxmlformats.org/officeDocument/2006/relationships/hyperlink" Target="http://dx.doi.org/10.4172/2329-8901.1000113" TargetMode="External"/><Relationship Id="rId37" Type="http://schemas.openxmlformats.org/officeDocument/2006/relationships/hyperlink" Target="https://www.ijstr.org/final-print/mar2020/Application-Of-Seaweed-Extract-Sargassum-Cristaefolium-And-Amino-Acid-To-Growth-And-Yield-Of-Upland-Rice-oryza-Sativa-L.pdf" TargetMode="External"/><Relationship Id="rId58" Type="http://schemas.openxmlformats.org/officeDocument/2006/relationships/hyperlink" Target="http://jbioua.fmipa.unand.ac.id/index.php/jbioua/article/view/203/188" TargetMode="External"/><Relationship Id="rId79" Type="http://schemas.openxmlformats.org/officeDocument/2006/relationships/hyperlink" Target="https://ojs.unud.ac.id/index.php/metamorfosa/article/view/29884/18393" TargetMode="External"/><Relationship Id="rId102" Type="http://schemas.openxmlformats.org/officeDocument/2006/relationships/hyperlink" Target="https://sinta3.kemdikbud.go.id/journals/profile/6677" TargetMode="External"/><Relationship Id="rId123" Type="http://schemas.openxmlformats.org/officeDocument/2006/relationships/hyperlink" Target="https://sinta3.kemdikbud.go.id/journals/profile/363" TargetMode="External"/><Relationship Id="rId144" Type="http://schemas.openxmlformats.org/officeDocument/2006/relationships/hyperlink" Target="https://drive.google.com/file/d/1zxrj7gGSrtMBDRVlhMIOmG6u2FbWoQx6/view?usp=sharing" TargetMode="External"/><Relationship Id="rId90" Type="http://schemas.openxmlformats.org/officeDocument/2006/relationships/hyperlink" Target="https://scialert.net/qredirect.php?doi=pjbs.2022.23.28&amp;linkid=pdf" TargetMode="External"/><Relationship Id="rId165" Type="http://schemas.openxmlformats.org/officeDocument/2006/relationships/hyperlink" Target="https://drive.google.com/file/d/1uIxiNgosrOAikfTR55ZRKV_RsZSc3n7G/view?usp=sharing" TargetMode="External"/><Relationship Id="rId186" Type="http://schemas.openxmlformats.org/officeDocument/2006/relationships/hyperlink" Target="https://drive.google.com/file/d/1-TJrBMepbRvnifWD57kv27Lbhsq1l299/view?usp=sharing" TargetMode="External"/><Relationship Id="rId27" Type="http://schemas.openxmlformats.org/officeDocument/2006/relationships/hyperlink" Target="https://journals.indexcopernicus.com/search/journal/issue?issueId=all&amp;journalId=47264" TargetMode="External"/><Relationship Id="rId48" Type="http://schemas.openxmlformats.org/officeDocument/2006/relationships/hyperlink" Target="https://doi.org/10.25077/jbioua.7.2.91-99.2019" TargetMode="External"/><Relationship Id="rId69" Type="http://schemas.openxmlformats.org/officeDocument/2006/relationships/hyperlink" Target="http://jbioua.fmipa.unand.ac.id/index.php/jbioua/article/view/164" TargetMode="External"/><Relationship Id="rId113" Type="http://schemas.openxmlformats.org/officeDocument/2006/relationships/hyperlink" Target="https://sinta3.kemdikbud.go.id/journals/profile/363" TargetMode="External"/><Relationship Id="rId134" Type="http://schemas.openxmlformats.org/officeDocument/2006/relationships/hyperlink" Target="https://sinta3.kemdikbud.go.id/journals/profile/363" TargetMode="External"/><Relationship Id="rId80" Type="http://schemas.openxmlformats.org/officeDocument/2006/relationships/hyperlink" Target="https://doi.org/10.24843/metamorfosa.2017.v04.i01.p17" TargetMode="External"/><Relationship Id="rId155" Type="http://schemas.openxmlformats.org/officeDocument/2006/relationships/hyperlink" Target="https://drive.google.com/file/d/1LlM4VqXuSdIpZExyitCzN72YjQBQNTcM/view?usp=sharing" TargetMode="External"/><Relationship Id="rId176" Type="http://schemas.openxmlformats.org/officeDocument/2006/relationships/hyperlink" Target="https://drive.google.com/file/d/1FAiDXt9_rvhA9zHd8bM0xu0RZfQ5Fg-0/view?usp=sharing" TargetMode="External"/><Relationship Id="rId17" Type="http://schemas.openxmlformats.org/officeDocument/2006/relationships/hyperlink" Target="http://dx.doi.org/10.3923/pjbs.2020.769.775" TargetMode="External"/><Relationship Id="rId38" Type="http://schemas.openxmlformats.org/officeDocument/2006/relationships/hyperlink" Target="https://www.ijstr.org/paper-references.php?ref=IJSTR-0320-31177" TargetMode="External"/><Relationship Id="rId59" Type="http://schemas.openxmlformats.org/officeDocument/2006/relationships/hyperlink" Target="https://ojs.unud.ac.id/index.php/metamorfosa/article/view/29744" TargetMode="External"/><Relationship Id="rId103" Type="http://schemas.openxmlformats.org/officeDocument/2006/relationships/hyperlink" Target="https://ejournal.unipas.ac.id/index.php/Agro/article/view/806" TargetMode="External"/><Relationship Id="rId124" Type="http://schemas.openxmlformats.org/officeDocument/2006/relationships/hyperlink" Target="https://sinta3.kemdikbud.go.id/journals/profile/363" TargetMode="External"/><Relationship Id="rId70" Type="http://schemas.openxmlformats.org/officeDocument/2006/relationships/hyperlink" Target="http://jbioua.fmipa.unand.ac.id/index.php/jbioua/article/view/166/158" TargetMode="External"/><Relationship Id="rId91" Type="http://schemas.openxmlformats.org/officeDocument/2006/relationships/hyperlink" Target="https://dx.doi.org/10.3923/pjbs.2022.23.28" TargetMode="External"/><Relationship Id="rId145" Type="http://schemas.openxmlformats.org/officeDocument/2006/relationships/hyperlink" Target="https://drive.google.com/file/d/1xni8Bthrr0F32p8ZRjuO5XKD2_ftsZeS/view?usp=sharing" TargetMode="External"/><Relationship Id="rId166" Type="http://schemas.openxmlformats.org/officeDocument/2006/relationships/hyperlink" Target="https://drive.google.com/file/d/18sHUkL0NsaSOaJph4QJQWkpZ5mx-zDZ_/view?usp=sharing" TargetMode="External"/><Relationship Id="rId187" Type="http://schemas.openxmlformats.org/officeDocument/2006/relationships/hyperlink" Target="https://drive.google.com/file/d/1ZTlnu76wf_WWeY6jkkBv0c5Pp60Q76aa/view?usp=sharing" TargetMode="External"/><Relationship Id="rId1" Type="http://schemas.openxmlformats.org/officeDocument/2006/relationships/hyperlink" Target="http://www.pertanika.upm.edu.my/resources/files/Pertanika%20PAPERS/JTAS%20Vol.%2041%20(3)%20Aug.%202018/20%20JTAS-1261-2017.pdf" TargetMode="External"/><Relationship Id="rId28" Type="http://schemas.openxmlformats.org/officeDocument/2006/relationships/hyperlink" Target="https://doi.org/10.3923/jbs.2019.218.223" TargetMode="External"/><Relationship Id="rId49" Type="http://schemas.openxmlformats.org/officeDocument/2006/relationships/hyperlink" Target="http://jbioua.fmipa.unand.ac.id/index.php/jbioua/article/view/269" TargetMode="External"/><Relationship Id="rId114" Type="http://schemas.openxmlformats.org/officeDocument/2006/relationships/hyperlink" Target="https://sinta3.kemdikbud.go.id/journals/profile/4229" TargetMode="External"/><Relationship Id="rId60" Type="http://schemas.openxmlformats.org/officeDocument/2006/relationships/hyperlink" Target="https://ojs.unud.ac.id/index.php/metamorfosa/article/view/29744/18353" TargetMode="External"/><Relationship Id="rId81" Type="http://schemas.openxmlformats.org/officeDocument/2006/relationships/hyperlink" Target="http://jbioua.fmipa.unand.ac.id/index.php/jbioua/article/view/233/206" TargetMode="External"/><Relationship Id="rId135" Type="http://schemas.openxmlformats.org/officeDocument/2006/relationships/hyperlink" Target="https://sinta3.kemdikbud.go.id/journals/profile/363" TargetMode="External"/><Relationship Id="rId156" Type="http://schemas.openxmlformats.org/officeDocument/2006/relationships/hyperlink" Target="https://drive.google.com/file/d/1wH5jy-qR_Xrj24YAEkH8pSZXKAxBdY1H/view?usp=sharing" TargetMode="External"/><Relationship Id="rId177" Type="http://schemas.openxmlformats.org/officeDocument/2006/relationships/hyperlink" Target="https://drive.google.com/file/d/1Xxr_9Q_2_omby74_kngqPreg9pgS9K4V/view?usp=sharing" TargetMode="External"/><Relationship Id="rId18" Type="http://schemas.openxmlformats.org/officeDocument/2006/relationships/hyperlink" Target="http://ijaseit.insightsociety.org/index.php?option=com_content&amp;view=article&amp;id=9&amp;Itemid=1&amp;article_id=418" TargetMode="External"/><Relationship Id="rId39" Type="http://schemas.openxmlformats.org/officeDocument/2006/relationships/hyperlink" Target="http://jbioua.fmipa.unand.ac.id/index.php/jbioua/article/view/25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1NGCXQ0jqe9IIskxGgHjW2cx3N7iOyQ_/view?usp=sharing" TargetMode="External"/><Relationship Id="rId13" Type="http://schemas.openxmlformats.org/officeDocument/2006/relationships/hyperlink" Target="https://drive.google.com/file/d/1uK_oW1FQHXxNOg56UfRTaB3ncVX8A1JL/view?usp=sharing" TargetMode="External"/><Relationship Id="rId18" Type="http://schemas.openxmlformats.org/officeDocument/2006/relationships/hyperlink" Target="https://drive.google.com/file/d/1QbXVw4LcgcLoOurG6yRMTJ4feV1fYtyq/view?usp=sharing" TargetMode="External"/><Relationship Id="rId26" Type="http://schemas.openxmlformats.org/officeDocument/2006/relationships/hyperlink" Target="https://drive.google.com/file/d/1uuxwN4w4uv3wnfxkj98KBhUPweKOeZ4b/view?usp=sharing" TargetMode="External"/><Relationship Id="rId3" Type="http://schemas.openxmlformats.org/officeDocument/2006/relationships/hyperlink" Target="https://drive.google.com/file/d/1SFd7-1XuVVAQAv8Uh2SOlx-UryYBhRRY/view?usp=sharing" TargetMode="External"/><Relationship Id="rId21" Type="http://schemas.openxmlformats.org/officeDocument/2006/relationships/hyperlink" Target="https://drive.google.com/file/d/1EZa0IkjM1WNkXEZM54-l7xk5zETcArZs/view?usp=sharing" TargetMode="External"/><Relationship Id="rId7" Type="http://schemas.openxmlformats.org/officeDocument/2006/relationships/hyperlink" Target="https://drive.google.com/file/d/1qrBTIx-irEDKitoqSFqmcbgCxuZwJu7B/view?usp=sharing" TargetMode="External"/><Relationship Id="rId12" Type="http://schemas.openxmlformats.org/officeDocument/2006/relationships/hyperlink" Target="https://drive.google.com/file/d/136NklVPa_4wsX51CXnxTGJG7GYtKuPpK/view?usp=sharing" TargetMode="External"/><Relationship Id="rId17" Type="http://schemas.openxmlformats.org/officeDocument/2006/relationships/hyperlink" Target="https://drive.google.com/file/d/1ecqegM4Q7uVs_1zollGFHwhHJ24_1xcY/view?usp=sharing" TargetMode="External"/><Relationship Id="rId25" Type="http://schemas.openxmlformats.org/officeDocument/2006/relationships/hyperlink" Target="https://drive.google.com/file/d/1LSpskWO046Uiv5YGT6FFerSecb3TOT7X/view?usp=sharing" TargetMode="External"/><Relationship Id="rId2" Type="http://schemas.openxmlformats.org/officeDocument/2006/relationships/hyperlink" Target="https://drive.google.com/file/d/1k3G1dyMEEoWUWHNE-5OIEkMXkNX3Q5BJ/view?usp=sharing" TargetMode="External"/><Relationship Id="rId16" Type="http://schemas.openxmlformats.org/officeDocument/2006/relationships/hyperlink" Target="https://drive.google.com/file/d/1liixbrn52XPerYXE2q-24yGjbbJUMpQ8/view?usp=sharing" TargetMode="External"/><Relationship Id="rId20" Type="http://schemas.openxmlformats.org/officeDocument/2006/relationships/hyperlink" Target="https://drive.google.com/file/d/1WlM3FkLapo6Jfge14-MAWTkidez0avr6/view?usp=sharing" TargetMode="External"/><Relationship Id="rId29" Type="http://schemas.openxmlformats.org/officeDocument/2006/relationships/hyperlink" Target="https://drive.google.com/file/d/1WdxMACcJnKlwSpR9JPhNb55oKi2h_MVm/view?usp=sharing" TargetMode="External"/><Relationship Id="rId1" Type="http://schemas.openxmlformats.org/officeDocument/2006/relationships/hyperlink" Target="https://drive.google.com/file/d/18tjcq21duqr6VCah1jPIYUGfx0NPE5LI/view?usp=sharing" TargetMode="External"/><Relationship Id="rId6" Type="http://schemas.openxmlformats.org/officeDocument/2006/relationships/hyperlink" Target="https://drive.google.com/file/d/1EDNZspaLrC8UL9_9VfzgAzm7iKfpXyFv/view?usp=sharing" TargetMode="External"/><Relationship Id="rId11" Type="http://schemas.openxmlformats.org/officeDocument/2006/relationships/hyperlink" Target="https://drive.google.com/file/d/1Tu-I3K9o7F8IED72ieSA_1b4aFktXvdp/view?usp=sharing" TargetMode="External"/><Relationship Id="rId24" Type="http://schemas.openxmlformats.org/officeDocument/2006/relationships/hyperlink" Target="https://drive.google.com/file/d/1IZOOJvjk_vHqkmycl3T-lKlPGfh5pPWN/view?usp=sharing" TargetMode="External"/><Relationship Id="rId5" Type="http://schemas.openxmlformats.org/officeDocument/2006/relationships/hyperlink" Target="https://drive.google.com/file/d/1hylGyb_FUzo9tDpaRQ6OYBGewMiZECc3/view?usp=sharing" TargetMode="External"/><Relationship Id="rId15" Type="http://schemas.openxmlformats.org/officeDocument/2006/relationships/hyperlink" Target="https://drive.google.com/file/d/1K81HbLzsHVJUtiQI9t9eOWC50yn7uKkJ/view?usp=sharing" TargetMode="External"/><Relationship Id="rId23" Type="http://schemas.openxmlformats.org/officeDocument/2006/relationships/hyperlink" Target="https://drive.google.com/file/d/1Jzhmq-CcQF5FfrvQYzD75LNPfcqeakuA/view?usp=sharing" TargetMode="External"/><Relationship Id="rId28" Type="http://schemas.openxmlformats.org/officeDocument/2006/relationships/hyperlink" Target="https://drive.google.com/file/d/1R1D_zUZPay0hRdpMifWDhU-xhVpuM3f5/view?usp=sharing" TargetMode="External"/><Relationship Id="rId10" Type="http://schemas.openxmlformats.org/officeDocument/2006/relationships/hyperlink" Target="https://drive.google.com/file/d/1YJHHdnSCVTFs2ngBy8FcV3YahWRiZz0x/view?usp=sharing" TargetMode="External"/><Relationship Id="rId19" Type="http://schemas.openxmlformats.org/officeDocument/2006/relationships/hyperlink" Target="https://drive.google.com/file/d/1V-otQNhSj8u0VflYIteA2hwD2JPGaB1h/view?usp=sharing" TargetMode="External"/><Relationship Id="rId31" Type="http://schemas.openxmlformats.org/officeDocument/2006/relationships/printerSettings" Target="../printerSettings/printerSettings6.bin"/><Relationship Id="rId4" Type="http://schemas.openxmlformats.org/officeDocument/2006/relationships/hyperlink" Target="https://drive.google.com/file/d/1v9fvLdqkiCTA4OCbAxOcMxpXRU8c3gbU/view?usp=sharing" TargetMode="External"/><Relationship Id="rId9" Type="http://schemas.openxmlformats.org/officeDocument/2006/relationships/hyperlink" Target="https://drive.google.com/file/d/1RPqHrH7GLnc-HtWYGIH7gxz3wGTLD5Xz/view?usp=sharing" TargetMode="External"/><Relationship Id="rId14" Type="http://schemas.openxmlformats.org/officeDocument/2006/relationships/hyperlink" Target="https://drive.google.com/file/d/1JEx45QO-2kBssHQ5tpEa7FLQZCYm2KCW/view?usp=sharing" TargetMode="External"/><Relationship Id="rId22" Type="http://schemas.openxmlformats.org/officeDocument/2006/relationships/hyperlink" Target="https://drive.google.com/file/d/1lyQgNfQ7xntf3w_DXH4dp5U2QLT3Rgfz/view?usp=sharing" TargetMode="External"/><Relationship Id="rId27" Type="http://schemas.openxmlformats.org/officeDocument/2006/relationships/hyperlink" Target="https://drive.google.com/file/d/1ZS4AWy3r0J0rQyTKtW3Ab1vsAy925HGp/view?usp=sharing" TargetMode="External"/><Relationship Id="rId30" Type="http://schemas.openxmlformats.org/officeDocument/2006/relationships/hyperlink" Target="https://drive.google.com/file/d/1rW6bycwxmy0Xnbnwx4ewyNlh-gbTkSAC/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6"/>
  <sheetViews>
    <sheetView view="pageBreakPreview" zoomScale="80" zoomScaleNormal="85" zoomScaleSheetLayoutView="80" workbookViewId="0">
      <selection activeCell="C25" activeCellId="1" sqref="C24 C25"/>
    </sheetView>
  </sheetViews>
  <sheetFormatPr defaultColWidth="9.15625" defaultRowHeight="14.1" x14ac:dyDescent="0.5"/>
  <cols>
    <col min="1" max="1" width="7.41796875" style="581" customWidth="1"/>
    <col min="2" max="2" width="65.15625" style="582" customWidth="1"/>
    <col min="3" max="3" width="53.578125" style="581" customWidth="1"/>
    <col min="4" max="4" width="63.578125" style="581" customWidth="1"/>
    <col min="5" max="5" width="17.15625" style="583" customWidth="1"/>
    <col min="6" max="6" width="71.83984375" style="584" customWidth="1"/>
    <col min="7" max="16384" width="9.15625" style="585"/>
  </cols>
  <sheetData>
    <row r="1" spans="1:6" ht="8.25" customHeight="1" x14ac:dyDescent="0.5">
      <c r="D1" s="581" t="s">
        <v>243</v>
      </c>
    </row>
    <row r="2" spans="1:6" x14ac:dyDescent="0.5">
      <c r="A2" s="707" t="s">
        <v>375</v>
      </c>
      <c r="B2" s="707"/>
      <c r="C2" s="707"/>
      <c r="D2" s="586"/>
    </row>
    <row r="3" spans="1:6" x14ac:dyDescent="0.5">
      <c r="A3" s="707"/>
      <c r="B3" s="707"/>
      <c r="C3" s="707"/>
      <c r="D3" s="586" t="s">
        <v>243</v>
      </c>
    </row>
    <row r="4" spans="1:6" ht="26.25" customHeight="1" x14ac:dyDescent="0.5">
      <c r="A4" s="587" t="s">
        <v>376</v>
      </c>
      <c r="B4" s="586"/>
      <c r="C4" s="586"/>
      <c r="D4" s="586"/>
    </row>
    <row r="5" spans="1:6" ht="33.75" customHeight="1" x14ac:dyDescent="0.5">
      <c r="A5" s="623" t="s">
        <v>218</v>
      </c>
      <c r="B5" s="624" t="s">
        <v>366</v>
      </c>
      <c r="C5" s="623" t="s">
        <v>367</v>
      </c>
      <c r="D5" s="625" t="s">
        <v>377</v>
      </c>
      <c r="E5" s="590"/>
      <c r="F5" s="591"/>
    </row>
    <row r="6" spans="1:6" ht="60" customHeight="1" x14ac:dyDescent="0.5">
      <c r="A6" s="592">
        <v>1</v>
      </c>
      <c r="B6" s="593" t="s">
        <v>378</v>
      </c>
      <c r="C6" s="695" t="s">
        <v>1667</v>
      </c>
      <c r="D6" s="594" t="s">
        <v>379</v>
      </c>
      <c r="E6" s="595"/>
      <c r="F6" s="596"/>
    </row>
    <row r="7" spans="1:6" ht="54" customHeight="1" x14ac:dyDescent="0.5">
      <c r="A7" s="592">
        <v>2</v>
      </c>
      <c r="B7" s="593" t="s">
        <v>380</v>
      </c>
      <c r="C7" s="605"/>
      <c r="D7" s="594" t="s">
        <v>381</v>
      </c>
      <c r="E7" s="595"/>
      <c r="F7" s="596"/>
    </row>
    <row r="8" spans="1:6" ht="47.25" customHeight="1" x14ac:dyDescent="0.5">
      <c r="A8" s="592">
        <v>3</v>
      </c>
      <c r="B8" s="593" t="s">
        <v>382</v>
      </c>
      <c r="C8" s="605"/>
      <c r="D8" s="594" t="s">
        <v>381</v>
      </c>
      <c r="E8" s="595"/>
      <c r="F8" s="596"/>
    </row>
    <row r="9" spans="1:6" ht="60" customHeight="1" x14ac:dyDescent="0.5">
      <c r="A9" s="592">
        <v>4</v>
      </c>
      <c r="B9" s="593" t="s">
        <v>383</v>
      </c>
      <c r="C9" s="604"/>
      <c r="D9" s="594" t="s">
        <v>381</v>
      </c>
      <c r="E9" s="595"/>
      <c r="F9" s="596"/>
    </row>
    <row r="10" spans="1:6" ht="28.2" x14ac:dyDescent="0.5">
      <c r="A10" s="592">
        <v>5</v>
      </c>
      <c r="B10" s="593" t="s">
        <v>384</v>
      </c>
      <c r="C10" s="695" t="s">
        <v>1663</v>
      </c>
      <c r="D10" s="594" t="s">
        <v>381</v>
      </c>
      <c r="E10" s="595"/>
      <c r="F10" s="596"/>
    </row>
    <row r="11" spans="1:6" ht="28.2" x14ac:dyDescent="0.5">
      <c r="A11" s="592">
        <v>6</v>
      </c>
      <c r="B11" s="593" t="s">
        <v>368</v>
      </c>
      <c r="C11" s="695" t="s">
        <v>1662</v>
      </c>
      <c r="D11" s="594" t="s">
        <v>381</v>
      </c>
      <c r="E11" s="595"/>
      <c r="F11" s="596"/>
    </row>
    <row r="12" spans="1:6" ht="28.2" x14ac:dyDescent="0.5">
      <c r="A12" s="592">
        <v>7</v>
      </c>
      <c r="B12" s="593" t="s">
        <v>369</v>
      </c>
      <c r="C12" s="695" t="s">
        <v>1664</v>
      </c>
      <c r="D12" s="594" t="s">
        <v>381</v>
      </c>
      <c r="E12" s="595"/>
      <c r="F12" s="596"/>
    </row>
    <row r="13" spans="1:6" ht="28.2" x14ac:dyDescent="0.5">
      <c r="A13" s="592">
        <v>8</v>
      </c>
      <c r="B13" s="593" t="s">
        <v>385</v>
      </c>
      <c r="C13" s="695"/>
      <c r="D13" s="594" t="s">
        <v>381</v>
      </c>
      <c r="E13" s="595"/>
      <c r="F13" s="596"/>
    </row>
    <row r="14" spans="1:6" ht="28.2" x14ac:dyDescent="0.5">
      <c r="A14" s="592">
        <v>9</v>
      </c>
      <c r="B14" s="593" t="s">
        <v>370</v>
      </c>
      <c r="C14" s="695"/>
      <c r="D14" s="594" t="s">
        <v>381</v>
      </c>
      <c r="E14" s="595"/>
      <c r="F14" s="596"/>
    </row>
    <row r="15" spans="1:6" ht="28.2" x14ac:dyDescent="0.5">
      <c r="A15" s="592">
        <v>10</v>
      </c>
      <c r="B15" s="593" t="s">
        <v>371</v>
      </c>
      <c r="C15" s="695"/>
      <c r="D15" s="594" t="s">
        <v>381</v>
      </c>
      <c r="E15" s="595"/>
      <c r="F15" s="596"/>
    </row>
    <row r="16" spans="1:6" ht="28.2" x14ac:dyDescent="0.5">
      <c r="A16" s="592">
        <v>11</v>
      </c>
      <c r="B16" s="593" t="s">
        <v>386</v>
      </c>
      <c r="C16" s="695"/>
      <c r="D16" s="594" t="s">
        <v>381</v>
      </c>
      <c r="E16" s="595"/>
      <c r="F16" s="596"/>
    </row>
    <row r="17" spans="1:6" ht="48" customHeight="1" x14ac:dyDescent="0.5">
      <c r="A17" s="592">
        <v>12</v>
      </c>
      <c r="B17" s="593" t="s">
        <v>372</v>
      </c>
      <c r="C17" s="695"/>
      <c r="D17" s="594" t="s">
        <v>387</v>
      </c>
      <c r="E17" s="595"/>
      <c r="F17" s="596"/>
    </row>
    <row r="18" spans="1:6" s="581" customFormat="1" ht="28.2" x14ac:dyDescent="0.55000000000000004">
      <c r="A18" s="592">
        <v>13</v>
      </c>
      <c r="B18" s="593" t="s">
        <v>373</v>
      </c>
      <c r="C18" s="695" t="s">
        <v>1665</v>
      </c>
      <c r="D18" s="594" t="s">
        <v>381</v>
      </c>
      <c r="E18" s="595"/>
      <c r="F18" s="596"/>
    </row>
    <row r="19" spans="1:6" ht="28.2" x14ac:dyDescent="0.5">
      <c r="A19" s="592">
        <v>14</v>
      </c>
      <c r="B19" s="593" t="s">
        <v>388</v>
      </c>
      <c r="C19" s="695" t="s">
        <v>1666</v>
      </c>
      <c r="D19" s="594" t="s">
        <v>381</v>
      </c>
      <c r="E19" s="595"/>
      <c r="F19" s="596"/>
    </row>
    <row r="20" spans="1:6" x14ac:dyDescent="0.5">
      <c r="C20" s="597"/>
    </row>
    <row r="21" spans="1:6" ht="21.75" customHeight="1" x14ac:dyDescent="0.5">
      <c r="A21" s="587" t="s">
        <v>389</v>
      </c>
      <c r="B21" s="586"/>
      <c r="C21" s="586"/>
      <c r="D21" s="586"/>
    </row>
    <row r="22" spans="1:6" ht="39.75" customHeight="1" x14ac:dyDescent="0.5">
      <c r="A22" s="623" t="s">
        <v>218</v>
      </c>
      <c r="B22" s="624" t="s">
        <v>366</v>
      </c>
      <c r="C22" s="623" t="s">
        <v>367</v>
      </c>
      <c r="D22" s="623" t="s">
        <v>390</v>
      </c>
      <c r="E22" s="624" t="s">
        <v>391</v>
      </c>
      <c r="F22" s="589" t="s">
        <v>377</v>
      </c>
    </row>
    <row r="23" spans="1:6" ht="28.2" x14ac:dyDescent="0.5">
      <c r="A23" s="623">
        <v>1</v>
      </c>
      <c r="B23" s="626" t="s">
        <v>392</v>
      </c>
      <c r="C23" s="598"/>
      <c r="D23" s="588"/>
      <c r="E23" s="588"/>
      <c r="F23" s="599" t="s">
        <v>393</v>
      </c>
    </row>
    <row r="24" spans="1:6" ht="75" customHeight="1" x14ac:dyDescent="0.5">
      <c r="A24" s="600" t="s">
        <v>0</v>
      </c>
      <c r="B24" s="593" t="s">
        <v>1659</v>
      </c>
      <c r="C24" s="618"/>
      <c r="D24" s="619"/>
      <c r="E24" s="606"/>
      <c r="F24" s="704" t="s">
        <v>394</v>
      </c>
    </row>
    <row r="25" spans="1:6" ht="38.25" customHeight="1" x14ac:dyDescent="0.5">
      <c r="A25" s="600" t="s">
        <v>21</v>
      </c>
      <c r="B25" s="593" t="s">
        <v>1660</v>
      </c>
      <c r="C25" s="618"/>
      <c r="D25" s="605"/>
      <c r="E25" s="606"/>
      <c r="F25" s="705"/>
    </row>
    <row r="26" spans="1:6" ht="48" customHeight="1" x14ac:dyDescent="0.5">
      <c r="A26" s="600" t="s">
        <v>25</v>
      </c>
      <c r="B26" s="593" t="s">
        <v>1661</v>
      </c>
      <c r="C26" s="620"/>
      <c r="D26" s="605"/>
      <c r="E26" s="606"/>
      <c r="F26" s="705"/>
    </row>
    <row r="27" spans="1:6" ht="32.25" customHeight="1" x14ac:dyDescent="0.5">
      <c r="A27" s="600" t="s">
        <v>91</v>
      </c>
      <c r="B27" s="593" t="s">
        <v>395</v>
      </c>
      <c r="C27" s="620"/>
      <c r="D27" s="605"/>
      <c r="E27" s="606"/>
      <c r="F27" s="706"/>
    </row>
    <row r="28" spans="1:6" ht="49.5" customHeight="1" x14ac:dyDescent="0.5">
      <c r="A28" s="623">
        <v>2</v>
      </c>
      <c r="B28" s="626" t="s">
        <v>396</v>
      </c>
      <c r="C28" s="588"/>
      <c r="D28" s="588"/>
      <c r="E28" s="588"/>
      <c r="F28" s="599"/>
    </row>
    <row r="29" spans="1:6" ht="46.5" customHeight="1" x14ac:dyDescent="0.5">
      <c r="A29" s="592"/>
      <c r="B29" s="593" t="s">
        <v>673</v>
      </c>
      <c r="C29" s="601"/>
      <c r="D29" s="602"/>
      <c r="E29" s="603"/>
      <c r="F29" s="599" t="s">
        <v>393</v>
      </c>
    </row>
    <row r="30" spans="1:6" ht="20.25" customHeight="1" x14ac:dyDescent="0.5">
      <c r="A30" s="592" t="s">
        <v>0</v>
      </c>
      <c r="B30" s="593" t="s">
        <v>397</v>
      </c>
      <c r="C30" s="604"/>
      <c r="D30" s="605"/>
      <c r="E30" s="606"/>
      <c r="F30" s="704" t="s">
        <v>398</v>
      </c>
    </row>
    <row r="31" spans="1:6" ht="20.25" customHeight="1" x14ac:dyDescent="0.5">
      <c r="A31" s="592" t="s">
        <v>21</v>
      </c>
      <c r="B31" s="593" t="s">
        <v>399</v>
      </c>
      <c r="C31" s="604"/>
      <c r="D31" s="605"/>
      <c r="E31" s="606"/>
      <c r="F31" s="705"/>
    </row>
    <row r="32" spans="1:6" ht="20.25" customHeight="1" x14ac:dyDescent="0.5">
      <c r="A32" s="592" t="s">
        <v>25</v>
      </c>
      <c r="B32" s="593" t="s">
        <v>400</v>
      </c>
      <c r="C32" s="604"/>
      <c r="D32" s="605"/>
      <c r="E32" s="606"/>
      <c r="F32" s="705"/>
    </row>
    <row r="33" spans="1:6" ht="20.25" customHeight="1" x14ac:dyDescent="0.5">
      <c r="A33" s="592" t="s">
        <v>91</v>
      </c>
      <c r="B33" s="593" t="s">
        <v>401</v>
      </c>
      <c r="C33" s="604"/>
      <c r="D33" s="605"/>
      <c r="E33" s="606"/>
      <c r="F33" s="705"/>
    </row>
    <row r="34" spans="1:6" ht="20.25" customHeight="1" x14ac:dyDescent="0.5">
      <c r="A34" s="592" t="s">
        <v>402</v>
      </c>
      <c r="B34" s="593" t="s">
        <v>403</v>
      </c>
      <c r="C34" s="604"/>
      <c r="D34" s="605"/>
      <c r="E34" s="606"/>
      <c r="F34" s="705"/>
    </row>
    <row r="35" spans="1:6" ht="20.25" customHeight="1" x14ac:dyDescent="0.5">
      <c r="A35" s="592" t="s">
        <v>404</v>
      </c>
      <c r="B35" s="593" t="s">
        <v>405</v>
      </c>
      <c r="C35" s="604"/>
      <c r="D35" s="605"/>
      <c r="E35" s="606"/>
      <c r="F35" s="706"/>
    </row>
    <row r="36" spans="1:6" x14ac:dyDescent="0.5">
      <c r="A36" s="592"/>
      <c r="B36" s="607" t="s">
        <v>331</v>
      </c>
      <c r="C36" s="608"/>
      <c r="D36" s="609"/>
      <c r="E36" s="610"/>
      <c r="F36" s="602"/>
    </row>
    <row r="37" spans="1:6" ht="42.3" x14ac:dyDescent="0.5">
      <c r="A37" s="623">
        <v>3</v>
      </c>
      <c r="B37" s="626" t="s">
        <v>406</v>
      </c>
      <c r="C37" s="588"/>
      <c r="D37" s="588"/>
      <c r="E37" s="588"/>
      <c r="F37" s="599"/>
    </row>
    <row r="38" spans="1:6" ht="28.2" x14ac:dyDescent="0.5">
      <c r="A38" s="592"/>
      <c r="B38" s="593" t="s">
        <v>674</v>
      </c>
      <c r="C38" s="601"/>
      <c r="D38" s="602"/>
      <c r="E38" s="603"/>
      <c r="F38" s="599" t="s">
        <v>393</v>
      </c>
    </row>
    <row r="39" spans="1:6" ht="20.25" customHeight="1" x14ac:dyDescent="0.5">
      <c r="A39" s="592" t="s">
        <v>0</v>
      </c>
      <c r="B39" s="593" t="s">
        <v>397</v>
      </c>
      <c r="C39" s="604"/>
      <c r="D39" s="605"/>
      <c r="E39" s="606"/>
      <c r="F39" s="704" t="s">
        <v>398</v>
      </c>
    </row>
    <row r="40" spans="1:6" ht="20.25" customHeight="1" x14ac:dyDescent="0.5">
      <c r="A40" s="592" t="s">
        <v>21</v>
      </c>
      <c r="B40" s="593" t="s">
        <v>399</v>
      </c>
      <c r="C40" s="604"/>
      <c r="D40" s="605"/>
      <c r="E40" s="606"/>
      <c r="F40" s="705"/>
    </row>
    <row r="41" spans="1:6" ht="20.25" customHeight="1" x14ac:dyDescent="0.5">
      <c r="A41" s="592" t="s">
        <v>25</v>
      </c>
      <c r="B41" s="593" t="s">
        <v>400</v>
      </c>
      <c r="C41" s="604"/>
      <c r="D41" s="605"/>
      <c r="E41" s="606"/>
      <c r="F41" s="705"/>
    </row>
    <row r="42" spans="1:6" ht="20.25" customHeight="1" x14ac:dyDescent="0.5">
      <c r="A42" s="592" t="s">
        <v>91</v>
      </c>
      <c r="B42" s="593" t="s">
        <v>401</v>
      </c>
      <c r="C42" s="604"/>
      <c r="D42" s="605"/>
      <c r="E42" s="606"/>
      <c r="F42" s="705"/>
    </row>
    <row r="43" spans="1:6" ht="20.25" customHeight="1" x14ac:dyDescent="0.5">
      <c r="A43" s="592" t="s">
        <v>402</v>
      </c>
      <c r="B43" s="593" t="s">
        <v>403</v>
      </c>
      <c r="C43" s="604"/>
      <c r="D43" s="605"/>
      <c r="E43" s="606"/>
      <c r="F43" s="705"/>
    </row>
    <row r="44" spans="1:6" ht="20.25" customHeight="1" x14ac:dyDescent="0.5">
      <c r="A44" s="592" t="s">
        <v>404</v>
      </c>
      <c r="B44" s="593" t="s">
        <v>405</v>
      </c>
      <c r="C44" s="604"/>
      <c r="D44" s="605"/>
      <c r="E44" s="606"/>
      <c r="F44" s="706"/>
    </row>
    <row r="45" spans="1:6" ht="20.25" customHeight="1" x14ac:dyDescent="0.5">
      <c r="A45" s="592"/>
      <c r="B45" s="607" t="s">
        <v>331</v>
      </c>
      <c r="C45" s="608"/>
      <c r="D45" s="609"/>
      <c r="E45" s="610"/>
      <c r="F45" s="602"/>
    </row>
    <row r="46" spans="1:6" x14ac:dyDescent="0.5">
      <c r="A46" s="611"/>
      <c r="C46" s="612"/>
      <c r="D46" s="613"/>
      <c r="E46" s="614"/>
      <c r="F46" s="615"/>
    </row>
  </sheetData>
  <mergeCells count="5">
    <mergeCell ref="F30:F35"/>
    <mergeCell ref="F39:F44"/>
    <mergeCell ref="F24:F27"/>
    <mergeCell ref="A2:C2"/>
    <mergeCell ref="A3:C3"/>
  </mergeCells>
  <hyperlinks>
    <hyperlink ref="C11" r:id="rId1" xr:uid="{00000000-0004-0000-0000-000000000000}"/>
    <hyperlink ref="C10" r:id="rId2" xr:uid="{00000000-0004-0000-0000-000001000000}"/>
    <hyperlink ref="C12" r:id="rId3" xr:uid="{00000000-0004-0000-0000-000002000000}"/>
    <hyperlink ref="C18" r:id="rId4" xr:uid="{00000000-0004-0000-0000-000003000000}"/>
    <hyperlink ref="C19" r:id="rId5" xr:uid="{00000000-0004-0000-0000-000004000000}"/>
    <hyperlink ref="C6" r:id="rId6" xr:uid="{00000000-0004-0000-0000-000005000000}"/>
  </hyperlinks>
  <pageMargins left="0.19685039370078741" right="0.19685039370078741" top="0.19685039370078741" bottom="0.19685039370078741" header="0" footer="0"/>
  <pageSetup paperSize="9" scale="70" firstPageNumber="56" orientation="landscape" useFirstPageNumber="1" horizontalDpi="4294967293" verticalDpi="1200" r:id="rId7"/>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50"/>
  <sheetViews>
    <sheetView view="pageBreakPreview" zoomScaleSheetLayoutView="100" workbookViewId="0">
      <selection activeCell="C20" sqref="C20:E20"/>
    </sheetView>
  </sheetViews>
  <sheetFormatPr defaultColWidth="9.15625" defaultRowHeight="14.1" x14ac:dyDescent="0.5"/>
  <cols>
    <col min="1" max="1" width="8.41796875" style="6" customWidth="1"/>
    <col min="2" max="2" width="3" style="6" customWidth="1"/>
    <col min="3" max="3" width="29.83984375" style="6" customWidth="1"/>
    <col min="4" max="4" width="8.41796875" style="6" customWidth="1"/>
    <col min="5" max="5" width="10.68359375" style="6" customWidth="1"/>
    <col min="6" max="8" width="14.68359375" style="6" customWidth="1"/>
    <col min="9" max="9" width="107.15625" style="6" customWidth="1"/>
    <col min="10" max="12" width="9.15625" style="6"/>
    <col min="13" max="13" width="12.15625" style="6" bestFit="1" customWidth="1"/>
    <col min="14" max="14" width="15" style="6" customWidth="1"/>
    <col min="15" max="16384" width="9.15625" style="6"/>
  </cols>
  <sheetData>
    <row r="1" spans="1:9" x14ac:dyDescent="0.5">
      <c r="A1" s="714" t="s">
        <v>244</v>
      </c>
      <c r="B1" s="714"/>
      <c r="C1" s="714"/>
      <c r="D1" s="714"/>
      <c r="E1" s="714"/>
      <c r="F1" s="714"/>
      <c r="G1" s="714"/>
      <c r="H1" s="714"/>
    </row>
    <row r="2" spans="1:9" x14ac:dyDescent="0.5">
      <c r="A2" s="714"/>
      <c r="B2" s="714"/>
      <c r="C2" s="714"/>
      <c r="D2" s="714"/>
      <c r="E2" s="714"/>
      <c r="F2" s="714"/>
      <c r="G2" s="714"/>
      <c r="H2" s="714"/>
    </row>
    <row r="3" spans="1:9" x14ac:dyDescent="0.5">
      <c r="C3" s="68" t="s">
        <v>264</v>
      </c>
      <c r="D3" s="6" t="s">
        <v>1771</v>
      </c>
    </row>
    <row r="4" spans="1:9" ht="14.4" thickBot="1" x14ac:dyDescent="0.55000000000000004"/>
    <row r="5" spans="1:9" s="1" customFormat="1" ht="17.100000000000001" customHeight="1" x14ac:dyDescent="0.55000000000000004">
      <c r="A5" s="52" t="s">
        <v>245</v>
      </c>
      <c r="B5" s="715" t="s">
        <v>35</v>
      </c>
      <c r="C5" s="716"/>
      <c r="D5" s="716"/>
      <c r="E5" s="716"/>
      <c r="F5" s="716"/>
      <c r="G5" s="716"/>
      <c r="H5" s="717"/>
      <c r="I5" s="352" t="s">
        <v>377</v>
      </c>
    </row>
    <row r="6" spans="1:9" s="1" customFormat="1" ht="18" customHeight="1" x14ac:dyDescent="0.55000000000000004">
      <c r="A6" s="380">
        <v>1</v>
      </c>
      <c r="B6" s="708" t="s">
        <v>216</v>
      </c>
      <c r="C6" s="709"/>
      <c r="D6" s="710"/>
      <c r="E6" s="718" t="s">
        <v>1220</v>
      </c>
      <c r="F6" s="719"/>
      <c r="G6" s="719"/>
      <c r="H6" s="720"/>
      <c r="I6" s="381" t="s">
        <v>407</v>
      </c>
    </row>
    <row r="7" spans="1:9" s="1" customFormat="1" ht="18" customHeight="1" x14ac:dyDescent="0.55000000000000004">
      <c r="A7" s="380">
        <v>2</v>
      </c>
      <c r="B7" s="708" t="s">
        <v>408</v>
      </c>
      <c r="C7" s="709"/>
      <c r="D7" s="710"/>
      <c r="E7" s="711" t="s">
        <v>695</v>
      </c>
      <c r="F7" s="712"/>
      <c r="G7" s="712"/>
      <c r="H7" s="713"/>
      <c r="I7" s="381" t="s">
        <v>409</v>
      </c>
    </row>
    <row r="8" spans="1:9" s="1" customFormat="1" ht="18" customHeight="1" x14ac:dyDescent="0.55000000000000004">
      <c r="A8" s="380">
        <v>3</v>
      </c>
      <c r="B8" s="708" t="s">
        <v>410</v>
      </c>
      <c r="C8" s="709"/>
      <c r="D8" s="710"/>
      <c r="E8" s="721" t="s">
        <v>694</v>
      </c>
      <c r="F8" s="712"/>
      <c r="G8" s="712"/>
      <c r="H8" s="713"/>
      <c r="I8" s="381" t="s">
        <v>411</v>
      </c>
    </row>
    <row r="9" spans="1:9" s="1" customFormat="1" ht="18" customHeight="1" x14ac:dyDescent="0.55000000000000004">
      <c r="A9" s="380">
        <v>4</v>
      </c>
      <c r="B9" s="708" t="s">
        <v>246</v>
      </c>
      <c r="C9" s="709"/>
      <c r="D9" s="710"/>
      <c r="E9" s="721" t="s">
        <v>696</v>
      </c>
      <c r="F9" s="712"/>
      <c r="G9" s="712"/>
      <c r="H9" s="713"/>
      <c r="I9" s="381" t="s">
        <v>411</v>
      </c>
    </row>
    <row r="10" spans="1:9" s="1" customFormat="1" ht="18" customHeight="1" x14ac:dyDescent="0.55000000000000004">
      <c r="A10" s="380">
        <v>5</v>
      </c>
      <c r="B10" s="708" t="s">
        <v>247</v>
      </c>
      <c r="C10" s="709"/>
      <c r="D10" s="710"/>
      <c r="E10" s="721" t="s">
        <v>479</v>
      </c>
      <c r="F10" s="712"/>
      <c r="G10" s="712"/>
      <c r="H10" s="713"/>
      <c r="I10" s="381" t="s">
        <v>411</v>
      </c>
    </row>
    <row r="11" spans="1:9" s="1" customFormat="1" ht="18" customHeight="1" x14ac:dyDescent="0.55000000000000004">
      <c r="A11" s="380">
        <v>6</v>
      </c>
      <c r="B11" s="708" t="s">
        <v>267</v>
      </c>
      <c r="C11" s="709"/>
      <c r="D11" s="710"/>
      <c r="E11" s="721" t="s">
        <v>697</v>
      </c>
      <c r="F11" s="712"/>
      <c r="G11" s="712"/>
      <c r="H11" s="713"/>
      <c r="I11" s="381" t="s">
        <v>411</v>
      </c>
    </row>
    <row r="12" spans="1:9" s="1" customFormat="1" ht="18" customHeight="1" x14ac:dyDescent="0.55000000000000004">
      <c r="A12" s="380">
        <v>7</v>
      </c>
      <c r="B12" s="708" t="s">
        <v>249</v>
      </c>
      <c r="C12" s="709"/>
      <c r="D12" s="710"/>
      <c r="E12" s="722" t="s">
        <v>698</v>
      </c>
      <c r="F12" s="722"/>
      <c r="G12" s="722"/>
      <c r="H12" s="723"/>
      <c r="I12" s="381" t="s">
        <v>412</v>
      </c>
    </row>
    <row r="13" spans="1:9" s="1" customFormat="1" ht="18" customHeight="1" x14ac:dyDescent="0.55000000000000004">
      <c r="A13" s="380">
        <v>8</v>
      </c>
      <c r="B13" s="708" t="s">
        <v>248</v>
      </c>
      <c r="C13" s="709"/>
      <c r="D13" s="710"/>
      <c r="E13" s="721" t="s">
        <v>700</v>
      </c>
      <c r="F13" s="712"/>
      <c r="G13" s="712"/>
      <c r="H13" s="713"/>
      <c r="I13" s="381" t="s">
        <v>413</v>
      </c>
    </row>
    <row r="14" spans="1:9" s="1" customFormat="1" ht="18" customHeight="1" x14ac:dyDescent="0.55000000000000004">
      <c r="A14" s="724">
        <v>9</v>
      </c>
      <c r="B14" s="725" t="s">
        <v>414</v>
      </c>
      <c r="C14" s="726"/>
      <c r="D14" s="353" t="s">
        <v>268</v>
      </c>
      <c r="E14" s="708" t="s">
        <v>699</v>
      </c>
      <c r="F14" s="709"/>
      <c r="G14" s="709"/>
      <c r="H14" s="729"/>
      <c r="I14" s="381" t="s">
        <v>415</v>
      </c>
    </row>
    <row r="15" spans="1:9" s="1" customFormat="1" ht="18" customHeight="1" x14ac:dyDescent="0.55000000000000004">
      <c r="A15" s="724"/>
      <c r="B15" s="727"/>
      <c r="C15" s="728"/>
      <c r="D15" s="353" t="s">
        <v>269</v>
      </c>
      <c r="E15" s="730" t="s">
        <v>1772</v>
      </c>
      <c r="F15" s="731"/>
      <c r="G15" s="731"/>
      <c r="H15" s="732"/>
      <c r="I15" s="381" t="s">
        <v>416</v>
      </c>
    </row>
    <row r="16" spans="1:9" s="1" customFormat="1" ht="18" customHeight="1" thickBot="1" x14ac:dyDescent="0.6">
      <c r="A16" s="382">
        <v>10</v>
      </c>
      <c r="B16" s="733" t="s">
        <v>214</v>
      </c>
      <c r="C16" s="734"/>
      <c r="D16" s="735"/>
      <c r="E16" s="736" t="s">
        <v>480</v>
      </c>
      <c r="F16" s="736"/>
      <c r="G16" s="736"/>
      <c r="H16" s="737"/>
      <c r="I16" s="381"/>
    </row>
    <row r="17" spans="1:14" s="1" customFormat="1" ht="17.100000000000001" customHeight="1" thickBot="1" x14ac:dyDescent="0.6">
      <c r="A17" s="383"/>
      <c r="B17" s="384"/>
      <c r="C17" s="384"/>
      <c r="D17" s="384"/>
      <c r="E17" s="384"/>
      <c r="F17" s="384"/>
      <c r="G17" s="384"/>
      <c r="H17" s="385"/>
      <c r="I17" s="381"/>
    </row>
    <row r="18" spans="1:14" s="1" customFormat="1" ht="18" customHeight="1" x14ac:dyDescent="0.55000000000000004">
      <c r="A18" s="386" t="s">
        <v>278</v>
      </c>
      <c r="B18" s="716" t="s">
        <v>244</v>
      </c>
      <c r="C18" s="716"/>
      <c r="D18" s="716"/>
      <c r="E18" s="738"/>
      <c r="F18" s="387" t="s">
        <v>56</v>
      </c>
      <c r="G18" s="387" t="s">
        <v>57</v>
      </c>
      <c r="H18" s="388" t="s">
        <v>58</v>
      </c>
      <c r="I18" s="381"/>
    </row>
    <row r="19" spans="1:14" s="1" customFormat="1" ht="18" customHeight="1" x14ac:dyDescent="0.55000000000000004">
      <c r="A19" s="389">
        <v>1</v>
      </c>
      <c r="B19" s="708" t="s">
        <v>250</v>
      </c>
      <c r="C19" s="709"/>
      <c r="D19" s="709"/>
      <c r="E19" s="710"/>
      <c r="F19" s="390"/>
      <c r="G19" s="390"/>
      <c r="H19" s="391"/>
      <c r="I19" s="381"/>
      <c r="M19" s="392"/>
      <c r="N19" s="393"/>
    </row>
    <row r="20" spans="1:14" s="1" customFormat="1" ht="18" customHeight="1" x14ac:dyDescent="0.55000000000000004">
      <c r="A20" s="394"/>
      <c r="B20" s="395" t="s">
        <v>251</v>
      </c>
      <c r="C20" s="725" t="s">
        <v>270</v>
      </c>
      <c r="D20" s="739"/>
      <c r="E20" s="726"/>
      <c r="F20" s="53"/>
      <c r="G20" s="53"/>
      <c r="H20" s="396"/>
      <c r="I20" s="381" t="s">
        <v>417</v>
      </c>
      <c r="N20" s="393"/>
    </row>
    <row r="21" spans="1:14" s="1" customFormat="1" ht="18" customHeight="1" x14ac:dyDescent="0.55000000000000004">
      <c r="A21" s="394"/>
      <c r="B21" s="397"/>
      <c r="C21" s="740" t="s">
        <v>418</v>
      </c>
      <c r="D21" s="741"/>
      <c r="E21" s="742"/>
      <c r="F21" s="53"/>
      <c r="G21" s="53"/>
      <c r="H21" s="396"/>
      <c r="I21" s="743" t="s">
        <v>481</v>
      </c>
      <c r="N21" s="393"/>
    </row>
    <row r="22" spans="1:14" s="1" customFormat="1" ht="18" customHeight="1" x14ac:dyDescent="0.55000000000000004">
      <c r="A22" s="394"/>
      <c r="B22" s="398" t="s">
        <v>252</v>
      </c>
      <c r="C22" s="722" t="s">
        <v>272</v>
      </c>
      <c r="D22" s="722"/>
      <c r="E22" s="722"/>
      <c r="F22" s="54">
        <v>185.01</v>
      </c>
      <c r="G22" s="54">
        <f>PENDIDIKAN!K26</f>
        <v>391.64</v>
      </c>
      <c r="H22" s="399">
        <f>F22+G22</f>
        <v>576.65</v>
      </c>
      <c r="I22" s="744"/>
      <c r="N22" s="393"/>
    </row>
    <row r="23" spans="1:14" s="1" customFormat="1" ht="18" customHeight="1" x14ac:dyDescent="0.55000000000000004">
      <c r="A23" s="394"/>
      <c r="B23" s="398" t="s">
        <v>265</v>
      </c>
      <c r="C23" s="722" t="s">
        <v>273</v>
      </c>
      <c r="D23" s="722"/>
      <c r="E23" s="722"/>
      <c r="F23" s="54">
        <v>134.49</v>
      </c>
      <c r="G23" s="54">
        <f>DUPAK!I105</f>
        <v>163.13</v>
      </c>
      <c r="H23" s="399">
        <f>F23+G23</f>
        <v>297.62</v>
      </c>
      <c r="I23" s="744"/>
      <c r="M23" s="400"/>
      <c r="N23" s="393"/>
    </row>
    <row r="24" spans="1:14" s="1" customFormat="1" ht="35.25" customHeight="1" x14ac:dyDescent="0.55000000000000004">
      <c r="A24" s="401"/>
      <c r="B24" s="398" t="s">
        <v>266</v>
      </c>
      <c r="C24" s="746" t="s">
        <v>274</v>
      </c>
      <c r="D24" s="722"/>
      <c r="E24" s="722"/>
      <c r="F24" s="54">
        <v>30.5</v>
      </c>
      <c r="G24" s="349">
        <f>PENGABDIAN!L22</f>
        <v>30</v>
      </c>
      <c r="H24" s="402">
        <f>F24+G24</f>
        <v>60.5</v>
      </c>
      <c r="I24" s="745"/>
    </row>
    <row r="25" spans="1:14" s="1" customFormat="1" ht="18" customHeight="1" x14ac:dyDescent="0.55000000000000004">
      <c r="A25" s="748" t="s">
        <v>275</v>
      </c>
      <c r="B25" s="749"/>
      <c r="C25" s="749"/>
      <c r="D25" s="749"/>
      <c r="E25" s="750"/>
      <c r="F25" s="55">
        <f>F20+F22+F23+F24</f>
        <v>350</v>
      </c>
      <c r="G25" s="55">
        <f>SUM(G20:G24)</f>
        <v>584.77</v>
      </c>
      <c r="H25" s="56">
        <f>SUM(H20:H24)</f>
        <v>934.77</v>
      </c>
      <c r="I25" s="743" t="s">
        <v>419</v>
      </c>
      <c r="M25" s="392"/>
      <c r="N25" s="393"/>
    </row>
    <row r="26" spans="1:14" s="1" customFormat="1" ht="18" customHeight="1" x14ac:dyDescent="0.55000000000000004">
      <c r="A26" s="389">
        <v>2</v>
      </c>
      <c r="B26" s="708" t="s">
        <v>253</v>
      </c>
      <c r="C26" s="709"/>
      <c r="D26" s="709"/>
      <c r="E26" s="710"/>
      <c r="F26" s="53"/>
      <c r="G26" s="57"/>
      <c r="H26" s="396"/>
      <c r="I26" s="744"/>
      <c r="N26" s="393"/>
    </row>
    <row r="27" spans="1:14" s="1" customFormat="1" ht="18" customHeight="1" x14ac:dyDescent="0.55000000000000004">
      <c r="A27" s="401"/>
      <c r="B27" s="403"/>
      <c r="C27" s="404" t="s">
        <v>277</v>
      </c>
      <c r="D27" s="405"/>
      <c r="E27" s="406"/>
      <c r="F27" s="53">
        <v>80</v>
      </c>
      <c r="G27" s="349">
        <f>PENUNJANG!L22</f>
        <v>30</v>
      </c>
      <c r="H27" s="402">
        <f>F27+G27</f>
        <v>110</v>
      </c>
      <c r="I27" s="744"/>
      <c r="N27" s="393"/>
    </row>
    <row r="28" spans="1:14" s="1" customFormat="1" ht="18" customHeight="1" x14ac:dyDescent="0.55000000000000004">
      <c r="A28" s="748" t="s">
        <v>276</v>
      </c>
      <c r="B28" s="749"/>
      <c r="C28" s="749"/>
      <c r="D28" s="749"/>
      <c r="E28" s="750"/>
      <c r="F28" s="58">
        <f>F27</f>
        <v>80</v>
      </c>
      <c r="G28" s="58">
        <f>G27</f>
        <v>30</v>
      </c>
      <c r="H28" s="59">
        <f>H27</f>
        <v>110</v>
      </c>
      <c r="I28" s="744"/>
      <c r="N28" s="393"/>
    </row>
    <row r="29" spans="1:14" s="1" customFormat="1" ht="18" customHeight="1" x14ac:dyDescent="0.55000000000000004">
      <c r="A29" s="4" t="s">
        <v>254</v>
      </c>
      <c r="B29" s="405"/>
      <c r="C29" s="405"/>
      <c r="D29" s="405"/>
      <c r="E29" s="405"/>
      <c r="F29" s="57">
        <f>F25+F28</f>
        <v>430</v>
      </c>
      <c r="G29" s="60">
        <f>G25+G28</f>
        <v>614.77</v>
      </c>
      <c r="H29" s="61">
        <f>H25+H28</f>
        <v>1044.77</v>
      </c>
      <c r="I29" s="745"/>
      <c r="M29" s="400"/>
      <c r="N29" s="393"/>
    </row>
    <row r="30" spans="1:14" s="1" customFormat="1" ht="17.100000000000001" customHeight="1" x14ac:dyDescent="0.55000000000000004">
      <c r="A30" s="389" t="s">
        <v>8</v>
      </c>
      <c r="B30" s="407"/>
      <c r="C30" s="751" t="s">
        <v>701</v>
      </c>
      <c r="D30" s="752"/>
      <c r="E30" s="752"/>
      <c r="F30" s="752"/>
      <c r="G30" s="752"/>
      <c r="H30" s="753"/>
      <c r="I30" s="743" t="s">
        <v>420</v>
      </c>
    </row>
    <row r="31" spans="1:14" s="1" customFormat="1" ht="40.5" customHeight="1" thickBot="1" x14ac:dyDescent="0.6">
      <c r="A31" s="408"/>
      <c r="B31" s="409"/>
      <c r="C31" s="754"/>
      <c r="D31" s="755"/>
      <c r="E31" s="755"/>
      <c r="F31" s="755"/>
      <c r="G31" s="755"/>
      <c r="H31" s="756"/>
      <c r="I31" s="745"/>
    </row>
    <row r="32" spans="1:14" s="1" customFormat="1" ht="17.100000000000001" customHeight="1" x14ac:dyDescent="0.55000000000000004"/>
    <row r="33" spans="1:10" s="1" customFormat="1" ht="17.100000000000001" customHeight="1" x14ac:dyDescent="0.55000000000000004">
      <c r="F33" s="50" t="s">
        <v>578</v>
      </c>
    </row>
    <row r="34" spans="1:10" s="1" customFormat="1" ht="17.100000000000001" customHeight="1" x14ac:dyDescent="0.55000000000000004">
      <c r="F34" s="50" t="s">
        <v>421</v>
      </c>
    </row>
    <row r="35" spans="1:10" s="1" customFormat="1" ht="17.100000000000001" customHeight="1" x14ac:dyDescent="0.55000000000000004">
      <c r="F35" s="50"/>
    </row>
    <row r="36" spans="1:10" s="1" customFormat="1" ht="17.100000000000001" customHeight="1" x14ac:dyDescent="0.55000000000000004">
      <c r="F36" s="50"/>
    </row>
    <row r="37" spans="1:10" s="1" customFormat="1" ht="17.100000000000001" customHeight="1" x14ac:dyDescent="0.55000000000000004">
      <c r="F37" s="50"/>
    </row>
    <row r="38" spans="1:10" s="1" customFormat="1" ht="17.100000000000001" customHeight="1" x14ac:dyDescent="0.55000000000000004">
      <c r="F38" s="50"/>
    </row>
    <row r="39" spans="1:10" s="1" customFormat="1" ht="17.100000000000001" customHeight="1" x14ac:dyDescent="0.55000000000000004">
      <c r="F39" s="350" t="s">
        <v>579</v>
      </c>
      <c r="G39" s="62"/>
      <c r="H39" s="62"/>
      <c r="I39" s="63"/>
      <c r="J39" s="63"/>
    </row>
    <row r="40" spans="1:10" s="1" customFormat="1" ht="17.100000000000001" customHeight="1" x14ac:dyDescent="0.55000000000000004">
      <c r="F40" s="50" t="s">
        <v>66</v>
      </c>
      <c r="G40" s="62"/>
      <c r="H40" s="62"/>
      <c r="I40" s="63"/>
      <c r="J40" s="63"/>
    </row>
    <row r="41" spans="1:10" s="1" customFormat="1" ht="17.100000000000001" customHeight="1" x14ac:dyDescent="0.55000000000000004"/>
    <row r="42" spans="1:10" s="1" customFormat="1" ht="17.100000000000001" customHeight="1" x14ac:dyDescent="0.55000000000000004">
      <c r="A42" s="1" t="s">
        <v>256</v>
      </c>
      <c r="B42" s="1" t="s">
        <v>210</v>
      </c>
      <c r="C42" s="410" t="str">
        <f>E6</f>
        <v>Dr. Zozy Aneloi Noli, MP.</v>
      </c>
      <c r="D42" s="410" t="s">
        <v>66</v>
      </c>
      <c r="E42" s="411" t="s">
        <v>581</v>
      </c>
      <c r="F42" s="411"/>
      <c r="I42" s="1" t="s">
        <v>422</v>
      </c>
    </row>
    <row r="43" spans="1:10" s="1" customFormat="1" ht="17.100000000000001" customHeight="1" x14ac:dyDescent="0.55000000000000004">
      <c r="A43" s="5" t="s">
        <v>257</v>
      </c>
      <c r="B43" s="5" t="s">
        <v>210</v>
      </c>
      <c r="C43" s="747" t="s">
        <v>482</v>
      </c>
      <c r="D43" s="747"/>
      <c r="E43" s="747"/>
      <c r="F43" s="747"/>
      <c r="G43" s="747"/>
      <c r="I43" s="1" t="s">
        <v>422</v>
      </c>
    </row>
    <row r="44" spans="1:10" s="1" customFormat="1" ht="17.100000000000001" customHeight="1" x14ac:dyDescent="0.55000000000000004">
      <c r="A44" s="351"/>
      <c r="B44" s="351"/>
      <c r="C44" s="747" t="s">
        <v>258</v>
      </c>
      <c r="D44" s="747"/>
      <c r="E44" s="747"/>
      <c r="F44" s="747"/>
      <c r="G44" s="747"/>
    </row>
    <row r="45" spans="1:10" s="1" customFormat="1" ht="17.100000000000001" customHeight="1" x14ac:dyDescent="0.55000000000000004"/>
    <row r="46" spans="1:10" s="1" customFormat="1" ht="17.100000000000001" customHeight="1" x14ac:dyDescent="0.55000000000000004">
      <c r="A46" s="77" t="s">
        <v>259</v>
      </c>
      <c r="B46" s="77"/>
      <c r="C46" s="77"/>
      <c r="D46" s="77"/>
      <c r="E46" s="77"/>
      <c r="F46" s="77"/>
      <c r="G46" s="77"/>
    </row>
    <row r="47" spans="1:10" s="1" customFormat="1" ht="17.100000000000001" customHeight="1" x14ac:dyDescent="0.55000000000000004">
      <c r="A47" s="77" t="s">
        <v>260</v>
      </c>
      <c r="B47" s="77"/>
      <c r="C47" s="77"/>
      <c r="D47" s="77"/>
      <c r="E47" s="77"/>
      <c r="F47" s="77"/>
      <c r="G47" s="77"/>
    </row>
    <row r="48" spans="1:10" s="1" customFormat="1" x14ac:dyDescent="0.55000000000000004">
      <c r="A48" s="77" t="s">
        <v>261</v>
      </c>
      <c r="B48" s="77"/>
      <c r="C48" s="77"/>
      <c r="D48" s="77"/>
      <c r="E48" s="77"/>
      <c r="F48" s="77"/>
      <c r="G48" s="77"/>
    </row>
    <row r="49" spans="1:7" s="1" customFormat="1" x14ac:dyDescent="0.55000000000000004">
      <c r="A49" s="77" t="s">
        <v>262</v>
      </c>
      <c r="B49" s="77"/>
      <c r="C49" s="77"/>
      <c r="D49" s="77"/>
      <c r="E49" s="77"/>
      <c r="F49" s="77"/>
      <c r="G49" s="77"/>
    </row>
    <row r="50" spans="1:7" s="1" customFormat="1" x14ac:dyDescent="0.55000000000000004">
      <c r="A50" s="77" t="s">
        <v>263</v>
      </c>
      <c r="B50" s="77"/>
      <c r="C50" s="77"/>
      <c r="D50" s="77"/>
      <c r="E50" s="77"/>
      <c r="F50" s="77"/>
      <c r="G50" s="77"/>
    </row>
  </sheetData>
  <mergeCells count="41">
    <mergeCell ref="C43:G43"/>
    <mergeCell ref="C44:G44"/>
    <mergeCell ref="A25:E25"/>
    <mergeCell ref="I25:I29"/>
    <mergeCell ref="B26:E26"/>
    <mergeCell ref="A28:E28"/>
    <mergeCell ref="C30:H31"/>
    <mergeCell ref="I30:I31"/>
    <mergeCell ref="B18:E18"/>
    <mergeCell ref="B19:E19"/>
    <mergeCell ref="C20:E20"/>
    <mergeCell ref="C21:E21"/>
    <mergeCell ref="I21:I24"/>
    <mergeCell ref="C22:E22"/>
    <mergeCell ref="C23:E23"/>
    <mergeCell ref="C24:E24"/>
    <mergeCell ref="A14:A15"/>
    <mergeCell ref="B14:C15"/>
    <mergeCell ref="E14:H14"/>
    <mergeCell ref="E15:H15"/>
    <mergeCell ref="B16:D16"/>
    <mergeCell ref="E16:H16"/>
    <mergeCell ref="B11:D11"/>
    <mergeCell ref="E11:H11"/>
    <mergeCell ref="B12:D12"/>
    <mergeCell ref="E12:H12"/>
    <mergeCell ref="B13:D13"/>
    <mergeCell ref="E13:H13"/>
    <mergeCell ref="B8:D8"/>
    <mergeCell ref="E8:H8"/>
    <mergeCell ref="B9:D9"/>
    <mergeCell ref="E9:H9"/>
    <mergeCell ref="B10:D10"/>
    <mergeCell ref="E10:H10"/>
    <mergeCell ref="B7:D7"/>
    <mergeCell ref="E7:H7"/>
    <mergeCell ref="A1:H1"/>
    <mergeCell ref="A2:H2"/>
    <mergeCell ref="B5:H5"/>
    <mergeCell ref="B6:D6"/>
    <mergeCell ref="E6:H6"/>
  </mergeCells>
  <pageMargins left="0.7" right="0.5" top="0.5" bottom="0.5" header="0" footer="0"/>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301"/>
  <sheetViews>
    <sheetView view="pageBreakPreview" topLeftCell="A28" zoomScaleNormal="100" zoomScaleSheetLayoutView="100" workbookViewId="0">
      <selection activeCell="L17" sqref="L17"/>
    </sheetView>
  </sheetViews>
  <sheetFormatPr defaultColWidth="9.15625" defaultRowHeight="25" customHeight="1" x14ac:dyDescent="0.5"/>
  <cols>
    <col min="1" max="1" width="4.68359375" style="69" customWidth="1"/>
    <col min="2" max="2" width="4.68359375" style="2" customWidth="1"/>
    <col min="3" max="3" width="4.68359375" style="69" customWidth="1"/>
    <col min="4" max="5" width="4.68359375" style="3" customWidth="1"/>
    <col min="6" max="6" width="3.15625" style="3" customWidth="1"/>
    <col min="7" max="7" width="45.15625" style="70" customWidth="1"/>
    <col min="8" max="8" width="9.68359375" style="243" customWidth="1"/>
    <col min="9" max="9" width="9.41796875" style="244" customWidth="1"/>
    <col min="10" max="10" width="10.578125" style="243" customWidth="1"/>
    <col min="11" max="12" width="7.68359375" style="2" customWidth="1"/>
    <col min="13" max="13" width="13" style="2" customWidth="1"/>
    <col min="14" max="16384" width="9.15625" style="2"/>
  </cols>
  <sheetData>
    <row r="1" spans="1:14" ht="18" hidden="1" customHeight="1" x14ac:dyDescent="0.5">
      <c r="H1" s="800" t="s">
        <v>203</v>
      </c>
      <c r="I1" s="800"/>
      <c r="J1" s="800"/>
      <c r="K1" s="800"/>
      <c r="L1" s="800"/>
      <c r="M1" s="800"/>
    </row>
    <row r="2" spans="1:14" s="72" customFormat="1" ht="15" hidden="1" customHeight="1" x14ac:dyDescent="0.5">
      <c r="A2" s="71"/>
      <c r="B2" s="71"/>
      <c r="C2" s="71"/>
      <c r="D2" s="71"/>
      <c r="E2" s="71"/>
      <c r="F2" s="71"/>
      <c r="G2" s="71"/>
      <c r="H2" s="800" t="s">
        <v>77</v>
      </c>
      <c r="I2" s="800"/>
      <c r="J2" s="800"/>
      <c r="K2" s="800"/>
      <c r="L2" s="800"/>
      <c r="M2" s="800"/>
    </row>
    <row r="3" spans="1:14" s="72" customFormat="1" ht="15" hidden="1" customHeight="1" x14ac:dyDescent="0.5">
      <c r="A3" s="71"/>
      <c r="B3" s="71"/>
      <c r="C3" s="71"/>
      <c r="D3" s="71"/>
      <c r="E3" s="71"/>
      <c r="F3" s="71"/>
      <c r="G3" s="71"/>
      <c r="H3" s="73" t="s">
        <v>29</v>
      </c>
      <c r="I3" s="73"/>
      <c r="J3" s="73"/>
      <c r="K3" s="73"/>
      <c r="L3" s="73"/>
      <c r="M3" s="73"/>
    </row>
    <row r="4" spans="1:14" s="72" customFormat="1" ht="15" hidden="1" customHeight="1" x14ac:dyDescent="0.5">
      <c r="A4" s="71"/>
      <c r="B4" s="71"/>
      <c r="C4" s="71"/>
      <c r="D4" s="71"/>
      <c r="E4" s="71"/>
      <c r="F4" s="71"/>
      <c r="G4" s="71"/>
      <c r="H4" s="73" t="s">
        <v>78</v>
      </c>
      <c r="I4" s="73"/>
      <c r="J4" s="73"/>
      <c r="K4" s="73"/>
      <c r="L4" s="73"/>
      <c r="M4" s="73"/>
    </row>
    <row r="5" spans="1:14" s="72" customFormat="1" ht="15" hidden="1" customHeight="1" x14ac:dyDescent="0.5">
      <c r="A5" s="71"/>
      <c r="B5" s="71"/>
      <c r="C5" s="71"/>
      <c r="D5" s="71"/>
      <c r="E5" s="71"/>
      <c r="F5" s="71"/>
      <c r="G5" s="71"/>
      <c r="H5" s="73" t="s">
        <v>30</v>
      </c>
      <c r="I5" s="73"/>
      <c r="J5" s="73"/>
      <c r="K5" s="73"/>
      <c r="L5" s="73"/>
      <c r="M5" s="73"/>
    </row>
    <row r="6" spans="1:14" s="72" customFormat="1" ht="15" hidden="1" customHeight="1" x14ac:dyDescent="0.5">
      <c r="A6" s="71"/>
      <c r="B6" s="71"/>
      <c r="C6" s="71"/>
      <c r="D6" s="71"/>
      <c r="E6" s="71"/>
      <c r="F6" s="71"/>
      <c r="G6" s="71"/>
      <c r="H6" s="74" t="s">
        <v>204</v>
      </c>
      <c r="I6" s="73"/>
      <c r="J6" s="73"/>
      <c r="K6" s="73"/>
      <c r="L6" s="73"/>
      <c r="M6" s="73"/>
    </row>
    <row r="7" spans="1:14" s="72" customFormat="1" ht="15" hidden="1" customHeight="1" x14ac:dyDescent="0.5">
      <c r="A7" s="71"/>
      <c r="B7" s="71"/>
      <c r="C7" s="71"/>
      <c r="D7" s="71"/>
      <c r="E7" s="71"/>
      <c r="F7" s="71"/>
      <c r="G7" s="71"/>
      <c r="H7" s="74" t="s">
        <v>205</v>
      </c>
      <c r="I7" s="73"/>
      <c r="J7" s="73"/>
      <c r="K7" s="73"/>
      <c r="L7" s="73"/>
      <c r="M7" s="73"/>
    </row>
    <row r="8" spans="1:14" s="72" customFormat="1" ht="15" hidden="1" customHeight="1" x14ac:dyDescent="0.5">
      <c r="A8" s="71"/>
      <c r="B8" s="71"/>
      <c r="C8" s="71"/>
      <c r="D8" s="71"/>
      <c r="E8" s="71"/>
      <c r="F8" s="71"/>
      <c r="G8" s="71"/>
      <c r="H8" s="73" t="s">
        <v>31</v>
      </c>
      <c r="I8" s="73"/>
      <c r="J8" s="73"/>
      <c r="K8" s="73"/>
      <c r="L8" s="73"/>
      <c r="M8" s="73"/>
    </row>
    <row r="9" spans="1:14" s="72" customFormat="1" ht="153" hidden="1" customHeight="1" x14ac:dyDescent="0.5">
      <c r="A9" s="71"/>
      <c r="B9" s="71"/>
      <c r="C9" s="71"/>
      <c r="D9" s="71"/>
      <c r="E9" s="71"/>
      <c r="F9" s="71"/>
      <c r="G9" s="71"/>
      <c r="H9" s="801" t="s">
        <v>199</v>
      </c>
      <c r="I9" s="801"/>
      <c r="J9" s="801"/>
      <c r="K9" s="801"/>
      <c r="L9" s="801"/>
      <c r="M9" s="801"/>
    </row>
    <row r="10" spans="1:14" s="72" customFormat="1" ht="16" hidden="1" customHeight="1" x14ac:dyDescent="0.5">
      <c r="A10" s="72" t="s">
        <v>32</v>
      </c>
      <c r="B10" s="71"/>
      <c r="C10" s="71"/>
      <c r="D10" s="71"/>
      <c r="E10" s="71"/>
      <c r="F10" s="71"/>
      <c r="G10" s="71"/>
      <c r="H10" s="71"/>
      <c r="I10" s="71"/>
      <c r="J10" s="71"/>
    </row>
    <row r="11" spans="1:14" s="72" customFormat="1" ht="16" hidden="1" customHeight="1" x14ac:dyDescent="0.5">
      <c r="A11" s="73" t="s">
        <v>33</v>
      </c>
      <c r="B11" s="71"/>
      <c r="C11" s="71"/>
      <c r="D11" s="71"/>
      <c r="E11" s="71"/>
      <c r="F11" s="71"/>
      <c r="G11" s="71"/>
      <c r="H11" s="71"/>
      <c r="I11" s="71"/>
      <c r="J11" s="71"/>
    </row>
    <row r="12" spans="1:14" s="72" customFormat="1" ht="16" hidden="1" customHeight="1" x14ac:dyDescent="0.5">
      <c r="A12" s="73" t="s">
        <v>79</v>
      </c>
      <c r="B12" s="71"/>
      <c r="C12" s="71"/>
      <c r="D12" s="71"/>
      <c r="E12" s="71"/>
      <c r="F12" s="71"/>
      <c r="G12" s="71"/>
      <c r="H12" s="71"/>
      <c r="I12" s="71"/>
      <c r="J12" s="71"/>
    </row>
    <row r="13" spans="1:14" s="72" customFormat="1" ht="20.100000000000001" customHeight="1" x14ac:dyDescent="0.5">
      <c r="A13" s="802" t="s">
        <v>33</v>
      </c>
      <c r="B13" s="802"/>
      <c r="C13" s="802"/>
      <c r="D13" s="802"/>
      <c r="E13" s="802"/>
      <c r="F13" s="802"/>
      <c r="G13" s="802"/>
      <c r="H13" s="802"/>
      <c r="I13" s="802"/>
      <c r="J13" s="802"/>
      <c r="K13" s="802"/>
      <c r="L13" s="802"/>
      <c r="M13" s="802"/>
      <c r="N13" s="75"/>
    </row>
    <row r="14" spans="1:14" s="72" customFormat="1" ht="20.100000000000001" customHeight="1" x14ac:dyDescent="0.5">
      <c r="A14" s="802" t="s">
        <v>79</v>
      </c>
      <c r="B14" s="802"/>
      <c r="C14" s="802"/>
      <c r="D14" s="802"/>
      <c r="E14" s="802"/>
      <c r="F14" s="802"/>
      <c r="G14" s="802"/>
      <c r="H14" s="802"/>
      <c r="I14" s="802"/>
      <c r="J14" s="802"/>
      <c r="K14" s="802"/>
      <c r="L14" s="802"/>
      <c r="M14" s="802"/>
      <c r="N14" s="75"/>
    </row>
    <row r="15" spans="1:14" s="72" customFormat="1" ht="18.75" customHeight="1" x14ac:dyDescent="0.5">
      <c r="A15" s="802" t="s">
        <v>1817</v>
      </c>
      <c r="B15" s="802"/>
      <c r="C15" s="802"/>
      <c r="D15" s="802"/>
      <c r="E15" s="802"/>
      <c r="F15" s="802"/>
      <c r="G15" s="802"/>
      <c r="H15" s="802"/>
      <c r="I15" s="802"/>
      <c r="J15" s="802"/>
      <c r="K15" s="802"/>
      <c r="L15" s="802"/>
      <c r="M15" s="802"/>
      <c r="N15" s="75"/>
    </row>
    <row r="16" spans="1:14" s="72" customFormat="1" ht="18.75" customHeight="1" x14ac:dyDescent="0.5">
      <c r="A16" s="76"/>
      <c r="B16" s="76"/>
      <c r="C16" s="76"/>
      <c r="D16" s="76"/>
      <c r="E16" s="76"/>
      <c r="F16" s="76"/>
      <c r="G16" s="76"/>
      <c r="H16" s="76"/>
      <c r="I16" s="76"/>
      <c r="J16" s="76"/>
      <c r="K16" s="76" t="s">
        <v>243</v>
      </c>
      <c r="L16" s="76"/>
      <c r="M16" s="76"/>
      <c r="N16" s="76"/>
    </row>
    <row r="17" spans="1:15" s="72" customFormat="1" ht="18" customHeight="1" x14ac:dyDescent="0.5">
      <c r="A17" s="77" t="s">
        <v>206</v>
      </c>
      <c r="B17" s="71"/>
      <c r="C17" s="71"/>
      <c r="D17" s="71"/>
      <c r="E17" s="71"/>
      <c r="F17" s="71"/>
      <c r="G17" s="71"/>
      <c r="H17" s="800" t="s">
        <v>34</v>
      </c>
      <c r="I17" s="800"/>
      <c r="J17" s="800"/>
      <c r="M17" s="71"/>
      <c r="N17" s="71"/>
    </row>
    <row r="18" spans="1:15" s="72" customFormat="1" ht="20.100000000000001" customHeight="1" x14ac:dyDescent="0.5">
      <c r="B18" s="77"/>
      <c r="C18" s="77"/>
      <c r="D18" s="77"/>
      <c r="E18" s="77"/>
      <c r="F18" s="77"/>
      <c r="G18" s="77"/>
      <c r="H18" s="77" t="str">
        <f>PAK!D3</f>
        <v>2 April 2011 s/d 1 Juli 2022</v>
      </c>
      <c r="I18" s="77"/>
      <c r="K18" s="77"/>
      <c r="L18" s="77"/>
      <c r="M18" s="77"/>
      <c r="N18" s="77"/>
    </row>
    <row r="19" spans="1:15" s="72" customFormat="1" ht="24" customHeight="1" x14ac:dyDescent="0.5">
      <c r="A19" s="78" t="s">
        <v>1</v>
      </c>
      <c r="B19" s="792" t="s">
        <v>35</v>
      </c>
      <c r="C19" s="793"/>
      <c r="D19" s="793"/>
      <c r="E19" s="793"/>
      <c r="F19" s="793"/>
      <c r="G19" s="793"/>
      <c r="H19" s="793"/>
      <c r="I19" s="793"/>
      <c r="J19" s="793"/>
      <c r="K19" s="793"/>
      <c r="L19" s="793"/>
      <c r="M19" s="794"/>
      <c r="N19" s="77"/>
      <c r="O19" s="77"/>
    </row>
    <row r="20" spans="1:15" s="72" customFormat="1" ht="21" customHeight="1" x14ac:dyDescent="0.5">
      <c r="A20" s="79" t="s">
        <v>20</v>
      </c>
      <c r="B20" s="759" t="s">
        <v>36</v>
      </c>
      <c r="C20" s="757"/>
      <c r="D20" s="757"/>
      <c r="E20" s="757"/>
      <c r="F20" s="757"/>
      <c r="G20" s="757"/>
      <c r="H20" s="763" t="str">
        <f>PAK!E6</f>
        <v>Dr. Zozy Aneloi Noli, MP.</v>
      </c>
      <c r="I20" s="763"/>
      <c r="J20" s="763"/>
      <c r="K20" s="763"/>
      <c r="L20" s="763"/>
      <c r="M20" s="763"/>
      <c r="N20" s="77"/>
      <c r="O20" s="77"/>
    </row>
    <row r="21" spans="1:15" s="77" customFormat="1" ht="21" customHeight="1" x14ac:dyDescent="0.55000000000000004">
      <c r="A21" s="80" t="s">
        <v>22</v>
      </c>
      <c r="B21" s="759" t="s">
        <v>463</v>
      </c>
      <c r="C21" s="757"/>
      <c r="D21" s="757"/>
      <c r="E21" s="757"/>
      <c r="F21" s="757"/>
      <c r="G21" s="757"/>
      <c r="H21" s="810" t="str">
        <f>PAK!E7</f>
        <v>196408261991032002/ 0026086407</v>
      </c>
      <c r="I21" s="763"/>
      <c r="J21" s="763"/>
      <c r="K21" s="763"/>
      <c r="L21" s="763"/>
      <c r="M21" s="763"/>
    </row>
    <row r="22" spans="1:15" s="77" customFormat="1" ht="21" customHeight="1" x14ac:dyDescent="0.55000000000000004">
      <c r="A22" s="80" t="s">
        <v>28</v>
      </c>
      <c r="B22" s="759" t="s">
        <v>37</v>
      </c>
      <c r="C22" s="757"/>
      <c r="D22" s="757"/>
      <c r="E22" s="757"/>
      <c r="F22" s="757"/>
      <c r="G22" s="757"/>
      <c r="H22" s="763" t="str">
        <f>PAK!E8</f>
        <v>F. 199358</v>
      </c>
      <c r="I22" s="763"/>
      <c r="J22" s="763"/>
      <c r="K22" s="763"/>
      <c r="L22" s="763"/>
      <c r="M22" s="763"/>
    </row>
    <row r="23" spans="1:15" s="77" customFormat="1" ht="21" customHeight="1" x14ac:dyDescent="0.55000000000000004">
      <c r="A23" s="80" t="s">
        <v>38</v>
      </c>
      <c r="B23" s="759" t="s">
        <v>39</v>
      </c>
      <c r="C23" s="757"/>
      <c r="D23" s="757"/>
      <c r="E23" s="757"/>
      <c r="F23" s="757"/>
      <c r="G23" s="757"/>
      <c r="H23" s="763" t="str">
        <f>PAK!E9</f>
        <v>Padang, 26 Agustus 1964</v>
      </c>
      <c r="I23" s="763"/>
      <c r="J23" s="763"/>
      <c r="K23" s="763"/>
      <c r="L23" s="763"/>
      <c r="M23" s="763"/>
    </row>
    <row r="24" spans="1:15" s="77" customFormat="1" ht="21" customHeight="1" x14ac:dyDescent="0.55000000000000004">
      <c r="A24" s="80" t="s">
        <v>40</v>
      </c>
      <c r="B24" s="759" t="s">
        <v>41</v>
      </c>
      <c r="C24" s="757"/>
      <c r="D24" s="757"/>
      <c r="E24" s="757"/>
      <c r="F24" s="757"/>
      <c r="G24" s="757"/>
      <c r="H24" s="763" t="str">
        <f>PAK!E10</f>
        <v>Perempuan</v>
      </c>
      <c r="I24" s="763"/>
      <c r="J24" s="763"/>
      <c r="K24" s="763"/>
      <c r="L24" s="763"/>
      <c r="M24" s="763"/>
    </row>
    <row r="25" spans="1:15" s="77" customFormat="1" ht="21" customHeight="1" x14ac:dyDescent="0.55000000000000004">
      <c r="A25" s="80" t="s">
        <v>42</v>
      </c>
      <c r="B25" s="759" t="s">
        <v>43</v>
      </c>
      <c r="C25" s="757"/>
      <c r="D25" s="757"/>
      <c r="E25" s="757"/>
      <c r="F25" s="757"/>
      <c r="G25" s="757"/>
      <c r="H25" s="763" t="str">
        <f>PAK!E11</f>
        <v>Doktor (S3) tahun 2004</v>
      </c>
      <c r="I25" s="763"/>
      <c r="J25" s="763"/>
      <c r="K25" s="763"/>
      <c r="L25" s="763"/>
      <c r="M25" s="763"/>
    </row>
    <row r="26" spans="1:15" s="77" customFormat="1" ht="21" customHeight="1" x14ac:dyDescent="0.55000000000000004">
      <c r="A26" s="80" t="s">
        <v>44</v>
      </c>
      <c r="B26" s="759" t="s">
        <v>200</v>
      </c>
      <c r="C26" s="757"/>
      <c r="D26" s="757"/>
      <c r="E26" s="757"/>
      <c r="F26" s="757"/>
      <c r="G26" s="757"/>
      <c r="H26" s="763" t="str">
        <f>PAK!E12</f>
        <v>Lektor Kepala/1 April 2011</v>
      </c>
      <c r="I26" s="763"/>
      <c r="J26" s="763"/>
      <c r="K26" s="763"/>
      <c r="L26" s="763"/>
      <c r="M26" s="763"/>
    </row>
    <row r="27" spans="1:15" s="77" customFormat="1" ht="21" customHeight="1" x14ac:dyDescent="0.55000000000000004">
      <c r="A27" s="81" t="s">
        <v>45</v>
      </c>
      <c r="B27" s="759" t="s">
        <v>46</v>
      </c>
      <c r="C27" s="757"/>
      <c r="D27" s="757"/>
      <c r="E27" s="757"/>
      <c r="F27" s="757"/>
      <c r="G27" s="757"/>
      <c r="H27" s="763" t="str">
        <f>PAK!E14</f>
        <v>20 tahun 1 bulan</v>
      </c>
      <c r="I27" s="763"/>
      <c r="J27" s="763"/>
      <c r="K27" s="763"/>
      <c r="L27" s="763"/>
      <c r="M27" s="763"/>
    </row>
    <row r="28" spans="1:15" s="77" customFormat="1" ht="21" customHeight="1" x14ac:dyDescent="0.55000000000000004">
      <c r="A28" s="81" t="s">
        <v>47</v>
      </c>
      <c r="B28" s="759" t="s">
        <v>48</v>
      </c>
      <c r="C28" s="757"/>
      <c r="D28" s="757"/>
      <c r="E28" s="757"/>
      <c r="F28" s="757"/>
      <c r="G28" s="757"/>
      <c r="H28" s="763" t="str">
        <f>PAK!E15</f>
        <v>31 Tahun 0 Bulan</v>
      </c>
      <c r="I28" s="763"/>
      <c r="J28" s="763"/>
      <c r="K28" s="763"/>
      <c r="L28" s="763"/>
      <c r="M28" s="763"/>
    </row>
    <row r="29" spans="1:15" s="77" customFormat="1" ht="21" customHeight="1" x14ac:dyDescent="0.55000000000000004">
      <c r="A29" s="81" t="s">
        <v>49</v>
      </c>
      <c r="B29" s="790" t="s">
        <v>50</v>
      </c>
      <c r="C29" s="791"/>
      <c r="D29" s="791"/>
      <c r="E29" s="791"/>
      <c r="F29" s="791"/>
      <c r="G29" s="791"/>
      <c r="H29" s="759" t="str">
        <f>PAK!E16</f>
        <v>Fakultas MIPA Universitas Andalas</v>
      </c>
      <c r="I29" s="757"/>
      <c r="J29" s="757"/>
      <c r="K29" s="757"/>
      <c r="L29" s="757"/>
      <c r="M29" s="758"/>
    </row>
    <row r="30" spans="1:15" s="77" customFormat="1" ht="20.100000000000001" customHeight="1" x14ac:dyDescent="0.55000000000000004">
      <c r="A30" s="82"/>
      <c r="B30" s="83"/>
      <c r="C30" s="84"/>
      <c r="D30" s="84"/>
      <c r="E30" s="84"/>
      <c r="F30" s="84"/>
      <c r="G30" s="84"/>
      <c r="H30" s="84"/>
      <c r="I30" s="84"/>
      <c r="J30" s="84"/>
      <c r="K30" s="85"/>
      <c r="L30" s="85"/>
      <c r="M30" s="86"/>
    </row>
    <row r="31" spans="1:15" s="77" customFormat="1" ht="13.2" x14ac:dyDescent="0.55000000000000004">
      <c r="A31" s="806" t="s">
        <v>1</v>
      </c>
      <c r="B31" s="809" t="s">
        <v>51</v>
      </c>
      <c r="C31" s="809"/>
      <c r="D31" s="809"/>
      <c r="E31" s="809"/>
      <c r="F31" s="809"/>
      <c r="G31" s="809"/>
      <c r="H31" s="809"/>
      <c r="I31" s="809"/>
      <c r="J31" s="809"/>
      <c r="K31" s="809"/>
      <c r="L31" s="809"/>
      <c r="M31" s="809"/>
    </row>
    <row r="32" spans="1:15" s="77" customFormat="1" ht="13.2" x14ac:dyDescent="0.55000000000000004">
      <c r="A32" s="807"/>
      <c r="B32" s="807" t="s">
        <v>52</v>
      </c>
      <c r="C32" s="807"/>
      <c r="D32" s="807"/>
      <c r="E32" s="807"/>
      <c r="F32" s="807"/>
      <c r="G32" s="807"/>
      <c r="H32" s="809" t="s">
        <v>53</v>
      </c>
      <c r="I32" s="809"/>
      <c r="J32" s="809"/>
      <c r="K32" s="809"/>
      <c r="L32" s="809"/>
      <c r="M32" s="809"/>
    </row>
    <row r="33" spans="1:13" s="77" customFormat="1" ht="13.2" x14ac:dyDescent="0.55000000000000004">
      <c r="A33" s="807"/>
      <c r="B33" s="807"/>
      <c r="C33" s="807"/>
      <c r="D33" s="807"/>
      <c r="E33" s="807"/>
      <c r="F33" s="807"/>
      <c r="G33" s="807"/>
      <c r="H33" s="809" t="s">
        <v>54</v>
      </c>
      <c r="I33" s="809"/>
      <c r="J33" s="809"/>
      <c r="K33" s="809" t="s">
        <v>55</v>
      </c>
      <c r="L33" s="809"/>
      <c r="M33" s="809"/>
    </row>
    <row r="34" spans="1:13" s="77" customFormat="1" ht="13.2" x14ac:dyDescent="0.55000000000000004">
      <c r="A34" s="808"/>
      <c r="B34" s="808"/>
      <c r="C34" s="808"/>
      <c r="D34" s="808"/>
      <c r="E34" s="808"/>
      <c r="F34" s="808"/>
      <c r="G34" s="808"/>
      <c r="H34" s="78" t="s">
        <v>56</v>
      </c>
      <c r="I34" s="78" t="s">
        <v>57</v>
      </c>
      <c r="J34" s="78" t="s">
        <v>58</v>
      </c>
      <c r="K34" s="78" t="s">
        <v>56</v>
      </c>
      <c r="L34" s="78" t="s">
        <v>57</v>
      </c>
      <c r="M34" s="78" t="s">
        <v>58</v>
      </c>
    </row>
    <row r="35" spans="1:13" s="77" customFormat="1" ht="13.2" x14ac:dyDescent="0.55000000000000004">
      <c r="A35" s="87">
        <v>1</v>
      </c>
      <c r="B35" s="792">
        <v>2</v>
      </c>
      <c r="C35" s="793"/>
      <c r="D35" s="793"/>
      <c r="E35" s="793"/>
      <c r="F35" s="793"/>
      <c r="G35" s="794"/>
      <c r="H35" s="78">
        <v>3</v>
      </c>
      <c r="I35" s="78">
        <v>4</v>
      </c>
      <c r="J35" s="78">
        <v>5</v>
      </c>
      <c r="K35" s="78">
        <v>6</v>
      </c>
      <c r="L35" s="78">
        <v>7</v>
      </c>
      <c r="M35" s="78">
        <v>8</v>
      </c>
    </row>
    <row r="36" spans="1:13" s="92" customFormat="1" ht="25.15" customHeight="1" x14ac:dyDescent="0.5">
      <c r="A36" s="88" t="s">
        <v>5</v>
      </c>
      <c r="B36" s="795" t="s">
        <v>7</v>
      </c>
      <c r="C36" s="796"/>
      <c r="D36" s="796"/>
      <c r="E36" s="796"/>
      <c r="F36" s="796"/>
      <c r="G36" s="796"/>
      <c r="H36" s="89">
        <f>PAK!F20</f>
        <v>0</v>
      </c>
      <c r="I36" s="90">
        <f>PENDIDIKAN!K22</f>
        <v>0</v>
      </c>
      <c r="J36" s="89">
        <f>I36+H36</f>
        <v>0</v>
      </c>
      <c r="K36" s="91"/>
      <c r="L36" s="91"/>
      <c r="M36" s="91"/>
    </row>
    <row r="37" spans="1:13" s="92" customFormat="1" ht="21" customHeight="1" x14ac:dyDescent="0.5">
      <c r="A37" s="93"/>
      <c r="B37" s="94" t="s">
        <v>10</v>
      </c>
      <c r="C37" s="784" t="s">
        <v>80</v>
      </c>
      <c r="D37" s="785"/>
      <c r="E37" s="785"/>
      <c r="F37" s="785"/>
      <c r="G37" s="786"/>
      <c r="H37" s="78"/>
      <c r="I37" s="95">
        <v>0</v>
      </c>
      <c r="J37" s="78"/>
      <c r="K37" s="96"/>
      <c r="L37" s="96"/>
      <c r="M37" s="96"/>
    </row>
    <row r="38" spans="1:13" ht="21" customHeight="1" x14ac:dyDescent="0.5">
      <c r="A38" s="97"/>
      <c r="B38" s="3"/>
      <c r="C38" s="98">
        <v>1</v>
      </c>
      <c r="D38" s="784" t="s">
        <v>17</v>
      </c>
      <c r="E38" s="785"/>
      <c r="F38" s="785"/>
      <c r="G38" s="786"/>
      <c r="H38" s="99"/>
      <c r="I38" s="98"/>
      <c r="J38" s="99"/>
      <c r="K38" s="100"/>
      <c r="L38" s="100"/>
      <c r="M38" s="100"/>
    </row>
    <row r="39" spans="1:13" ht="21" customHeight="1" x14ac:dyDescent="0.5">
      <c r="A39" s="101"/>
      <c r="B39" s="102"/>
      <c r="C39" s="98">
        <v>2</v>
      </c>
      <c r="D39" s="103" t="s">
        <v>18</v>
      </c>
      <c r="E39" s="104"/>
      <c r="F39" s="104"/>
      <c r="G39" s="105"/>
      <c r="H39" s="99"/>
      <c r="I39" s="98"/>
      <c r="J39" s="99"/>
      <c r="K39" s="100"/>
      <c r="L39" s="100"/>
      <c r="M39" s="100"/>
    </row>
    <row r="40" spans="1:13" ht="21" customHeight="1" x14ac:dyDescent="0.5">
      <c r="A40" s="101"/>
      <c r="B40" s="106" t="s">
        <v>9</v>
      </c>
      <c r="C40" s="803" t="s">
        <v>19</v>
      </c>
      <c r="D40" s="804"/>
      <c r="E40" s="804"/>
      <c r="F40" s="804"/>
      <c r="G40" s="805"/>
      <c r="H40" s="99"/>
      <c r="I40" s="98"/>
      <c r="J40" s="99"/>
      <c r="K40" s="100"/>
      <c r="L40" s="100"/>
      <c r="M40" s="100"/>
    </row>
    <row r="41" spans="1:13" ht="21" customHeight="1" x14ac:dyDescent="0.5">
      <c r="A41" s="107"/>
      <c r="B41" s="3"/>
      <c r="C41" s="98"/>
      <c r="D41" s="103" t="s">
        <v>191</v>
      </c>
      <c r="E41" s="104"/>
      <c r="F41" s="104"/>
      <c r="G41" s="105"/>
      <c r="H41" s="99"/>
      <c r="I41" s="108">
        <v>0</v>
      </c>
      <c r="J41" s="99"/>
      <c r="K41" s="100"/>
      <c r="L41" s="100"/>
      <c r="M41" s="100"/>
    </row>
    <row r="42" spans="1:13" ht="24.6" customHeight="1" x14ac:dyDescent="0.5">
      <c r="A42" s="109" t="s">
        <v>6</v>
      </c>
      <c r="B42" s="787" t="s">
        <v>184</v>
      </c>
      <c r="C42" s="788"/>
      <c r="D42" s="788"/>
      <c r="E42" s="788"/>
      <c r="F42" s="788"/>
      <c r="G42" s="789"/>
      <c r="H42" s="110">
        <f>PAK!F22</f>
        <v>185.01</v>
      </c>
      <c r="I42" s="111">
        <f>I43+I45+I47+I49+I65+I68+I70+I72+I75+I77+I86+I89+I92</f>
        <v>391.64</v>
      </c>
      <c r="J42" s="110">
        <f>I42+H42</f>
        <v>576.65</v>
      </c>
      <c r="K42" s="112"/>
      <c r="L42" s="112"/>
      <c r="M42" s="112"/>
    </row>
    <row r="43" spans="1:13" ht="64.5" customHeight="1" x14ac:dyDescent="0.5">
      <c r="A43" s="113"/>
      <c r="B43" s="114" t="s">
        <v>10</v>
      </c>
      <c r="C43" s="764" t="s">
        <v>81</v>
      </c>
      <c r="D43" s="765"/>
      <c r="E43" s="765"/>
      <c r="F43" s="765"/>
      <c r="G43" s="766"/>
      <c r="H43" s="99"/>
      <c r="I43" s="115">
        <f>PENDIDIKAN!K27</f>
        <v>185.64000000000001</v>
      </c>
      <c r="J43" s="99"/>
      <c r="K43" s="100"/>
      <c r="L43" s="100"/>
      <c r="M43" s="100"/>
    </row>
    <row r="44" spans="1:13" ht="94.9" customHeight="1" x14ac:dyDescent="0.5">
      <c r="A44" s="113"/>
      <c r="B44" s="116"/>
      <c r="C44" s="117"/>
      <c r="D44" s="797" t="s">
        <v>198</v>
      </c>
      <c r="E44" s="798"/>
      <c r="F44" s="798"/>
      <c r="G44" s="799"/>
      <c r="H44" s="118"/>
      <c r="I44" s="118"/>
      <c r="J44" s="118"/>
      <c r="K44" s="118"/>
      <c r="L44" s="118"/>
      <c r="M44" s="118"/>
    </row>
    <row r="45" spans="1:13" ht="24" customHeight="1" x14ac:dyDescent="0.5">
      <c r="A45" s="119"/>
      <c r="B45" s="120" t="s">
        <v>9</v>
      </c>
      <c r="C45" s="759" t="s">
        <v>82</v>
      </c>
      <c r="D45" s="757"/>
      <c r="E45" s="757"/>
      <c r="F45" s="757"/>
      <c r="G45" s="758"/>
      <c r="H45" s="99"/>
      <c r="I45" s="115">
        <f>PENDIDIKAN!K242</f>
        <v>0</v>
      </c>
      <c r="J45" s="99"/>
      <c r="K45" s="100"/>
      <c r="L45" s="100"/>
      <c r="M45" s="100"/>
    </row>
    <row r="46" spans="1:13" ht="21" customHeight="1" x14ac:dyDescent="0.5">
      <c r="A46" s="119"/>
      <c r="B46" s="121"/>
      <c r="C46" s="122"/>
      <c r="D46" s="759" t="s">
        <v>83</v>
      </c>
      <c r="E46" s="757"/>
      <c r="F46" s="757"/>
      <c r="G46" s="758"/>
      <c r="H46" s="99"/>
      <c r="I46" s="115"/>
      <c r="J46" s="99"/>
      <c r="K46" s="100"/>
      <c r="L46" s="100"/>
      <c r="M46" s="100"/>
    </row>
    <row r="47" spans="1:13" ht="28.9" customHeight="1" x14ac:dyDescent="0.5">
      <c r="A47" s="123"/>
      <c r="B47" s="124" t="s">
        <v>11</v>
      </c>
      <c r="C47" s="764" t="s">
        <v>84</v>
      </c>
      <c r="D47" s="765"/>
      <c r="E47" s="765"/>
      <c r="F47" s="765"/>
      <c r="G47" s="766"/>
      <c r="H47" s="125"/>
      <c r="I47" s="115">
        <f>PENDIDIKAN!K243</f>
        <v>0</v>
      </c>
      <c r="J47" s="99"/>
      <c r="K47" s="100"/>
      <c r="L47" s="100"/>
      <c r="M47" s="100"/>
    </row>
    <row r="48" spans="1:13" ht="35.25" customHeight="1" x14ac:dyDescent="0.5">
      <c r="A48" s="123"/>
      <c r="B48" s="121"/>
      <c r="C48" s="122"/>
      <c r="D48" s="759" t="s">
        <v>85</v>
      </c>
      <c r="E48" s="757"/>
      <c r="F48" s="757"/>
      <c r="G48" s="758"/>
      <c r="H48" s="125"/>
      <c r="I48" s="115"/>
      <c r="J48" s="99"/>
      <c r="K48" s="100"/>
      <c r="L48" s="100"/>
      <c r="M48" s="100"/>
    </row>
    <row r="49" spans="1:13" ht="29.5" customHeight="1" x14ac:dyDescent="0.5">
      <c r="A49" s="126"/>
      <c r="B49" s="114" t="s">
        <v>13</v>
      </c>
      <c r="C49" s="764" t="s">
        <v>86</v>
      </c>
      <c r="D49" s="765"/>
      <c r="E49" s="765"/>
      <c r="F49" s="765"/>
      <c r="G49" s="766"/>
      <c r="H49" s="125"/>
      <c r="I49" s="702">
        <f>PENDIDIKAN!K244</f>
        <v>119.5</v>
      </c>
      <c r="J49" s="99"/>
      <c r="K49" s="100"/>
      <c r="L49" s="100"/>
      <c r="M49" s="100"/>
    </row>
    <row r="50" spans="1:13" ht="21" customHeight="1" x14ac:dyDescent="0.5">
      <c r="A50" s="126"/>
      <c r="B50" s="127"/>
      <c r="C50" s="120">
        <v>1</v>
      </c>
      <c r="D50" s="759" t="s">
        <v>87</v>
      </c>
      <c r="E50" s="757"/>
      <c r="F50" s="757"/>
      <c r="G50" s="758"/>
      <c r="H50" s="125"/>
      <c r="I50" s="343">
        <f>PENDIDIKAN!K280</f>
        <v>44</v>
      </c>
      <c r="J50" s="99"/>
      <c r="K50" s="100"/>
      <c r="L50" s="100"/>
      <c r="M50" s="100"/>
    </row>
    <row r="51" spans="1:13" ht="21" customHeight="1" x14ac:dyDescent="0.5">
      <c r="A51" s="126"/>
      <c r="B51" s="127"/>
      <c r="C51" s="128"/>
      <c r="D51" s="95" t="s">
        <v>0</v>
      </c>
      <c r="E51" s="763" t="s">
        <v>88</v>
      </c>
      <c r="F51" s="763"/>
      <c r="G51" s="763"/>
      <c r="H51" s="125"/>
      <c r="I51" s="115"/>
      <c r="J51" s="99"/>
      <c r="K51" s="100"/>
      <c r="L51" s="100"/>
      <c r="M51" s="100"/>
    </row>
    <row r="52" spans="1:13" ht="21" customHeight="1" x14ac:dyDescent="0.5">
      <c r="A52" s="126"/>
      <c r="B52" s="127"/>
      <c r="C52" s="128"/>
      <c r="D52" s="95" t="s">
        <v>21</v>
      </c>
      <c r="E52" s="763" t="s">
        <v>89</v>
      </c>
      <c r="F52" s="763"/>
      <c r="G52" s="763"/>
      <c r="H52" s="125"/>
      <c r="I52" s="115"/>
      <c r="J52" s="99"/>
      <c r="K52" s="100"/>
      <c r="L52" s="100"/>
      <c r="M52" s="100"/>
    </row>
    <row r="53" spans="1:13" ht="21" customHeight="1" x14ac:dyDescent="0.5">
      <c r="A53" s="126"/>
      <c r="B53" s="127"/>
      <c r="C53" s="128"/>
      <c r="D53" s="95" t="s">
        <v>25</v>
      </c>
      <c r="E53" s="763" t="s">
        <v>90</v>
      </c>
      <c r="F53" s="763"/>
      <c r="G53" s="763"/>
      <c r="H53" s="125"/>
      <c r="I53" s="115"/>
      <c r="J53" s="99"/>
      <c r="K53" s="100"/>
      <c r="L53" s="100"/>
      <c r="M53" s="100"/>
    </row>
    <row r="54" spans="1:13" ht="21" customHeight="1" x14ac:dyDescent="0.5">
      <c r="A54" s="129"/>
      <c r="B54" s="127"/>
      <c r="C54" s="130"/>
      <c r="D54" s="95" t="s">
        <v>91</v>
      </c>
      <c r="E54" s="763" t="s">
        <v>92</v>
      </c>
      <c r="F54" s="763"/>
      <c r="G54" s="763"/>
      <c r="H54" s="131"/>
      <c r="I54" s="132"/>
      <c r="J54" s="132"/>
      <c r="K54" s="132"/>
      <c r="L54" s="132"/>
      <c r="M54" s="132"/>
    </row>
    <row r="55" spans="1:13" ht="21" customHeight="1" x14ac:dyDescent="0.5">
      <c r="A55" s="129"/>
      <c r="B55" s="127"/>
      <c r="C55" s="120">
        <v>2</v>
      </c>
      <c r="D55" s="763" t="s">
        <v>93</v>
      </c>
      <c r="E55" s="763"/>
      <c r="F55" s="763"/>
      <c r="G55" s="763"/>
      <c r="H55" s="133"/>
      <c r="I55" s="661">
        <f>PENDIDIKAN!K368</f>
        <v>14.5</v>
      </c>
      <c r="J55" s="134"/>
      <c r="K55" s="134"/>
      <c r="L55" s="134"/>
      <c r="M55" s="134"/>
    </row>
    <row r="56" spans="1:13" ht="21" customHeight="1" x14ac:dyDescent="0.5">
      <c r="A56" s="129"/>
      <c r="B56" s="127"/>
      <c r="C56" s="127"/>
      <c r="D56" s="95" t="s">
        <v>0</v>
      </c>
      <c r="E56" s="763" t="s">
        <v>88</v>
      </c>
      <c r="F56" s="763"/>
      <c r="G56" s="763"/>
      <c r="H56" s="133"/>
      <c r="I56" s="134"/>
      <c r="J56" s="134"/>
      <c r="K56" s="134"/>
      <c r="L56" s="134"/>
      <c r="M56" s="134"/>
    </row>
    <row r="57" spans="1:13" ht="21" customHeight="1" x14ac:dyDescent="0.5">
      <c r="A57" s="129"/>
      <c r="B57" s="127"/>
      <c r="C57" s="127"/>
      <c r="D57" s="95" t="s">
        <v>21</v>
      </c>
      <c r="E57" s="763" t="s">
        <v>89</v>
      </c>
      <c r="F57" s="763"/>
      <c r="G57" s="763"/>
      <c r="H57" s="80"/>
      <c r="I57" s="78"/>
      <c r="J57" s="78"/>
      <c r="K57" s="78"/>
      <c r="L57" s="78"/>
      <c r="M57" s="78"/>
    </row>
    <row r="58" spans="1:13" s="77" customFormat="1" ht="21" customHeight="1" x14ac:dyDescent="0.55000000000000004">
      <c r="A58" s="93"/>
      <c r="B58" s="127"/>
      <c r="C58" s="127"/>
      <c r="D58" s="95" t="s">
        <v>25</v>
      </c>
      <c r="E58" s="763" t="s">
        <v>90</v>
      </c>
      <c r="F58" s="763"/>
      <c r="G58" s="763"/>
      <c r="H58" s="80"/>
      <c r="I58" s="78"/>
      <c r="J58" s="78"/>
      <c r="K58" s="78"/>
      <c r="L58" s="78"/>
      <c r="M58" s="78"/>
    </row>
    <row r="59" spans="1:13" ht="21" customHeight="1" x14ac:dyDescent="0.5">
      <c r="A59" s="135"/>
      <c r="B59" s="121"/>
      <c r="C59" s="121"/>
      <c r="D59" s="121" t="s">
        <v>91</v>
      </c>
      <c r="E59" s="824" t="s">
        <v>92</v>
      </c>
      <c r="F59" s="825"/>
      <c r="G59" s="826"/>
      <c r="H59" s="136"/>
      <c r="I59" s="108"/>
      <c r="J59" s="99"/>
      <c r="K59" s="100"/>
      <c r="L59" s="100"/>
      <c r="M59" s="100"/>
    </row>
    <row r="60" spans="1:13" ht="13.2" x14ac:dyDescent="0.5">
      <c r="A60" s="820" t="s">
        <v>1</v>
      </c>
      <c r="B60" s="819" t="s">
        <v>51</v>
      </c>
      <c r="C60" s="819"/>
      <c r="D60" s="819"/>
      <c r="E60" s="819"/>
      <c r="F60" s="819"/>
      <c r="G60" s="819"/>
      <c r="H60" s="819"/>
      <c r="I60" s="819"/>
      <c r="J60" s="819"/>
      <c r="K60" s="819"/>
      <c r="L60" s="819"/>
      <c r="M60" s="819"/>
    </row>
    <row r="61" spans="1:13" ht="13.2" x14ac:dyDescent="0.5">
      <c r="A61" s="820"/>
      <c r="B61" s="820" t="s">
        <v>52</v>
      </c>
      <c r="C61" s="820"/>
      <c r="D61" s="820"/>
      <c r="E61" s="820"/>
      <c r="F61" s="820"/>
      <c r="G61" s="820"/>
      <c r="H61" s="819" t="s">
        <v>53</v>
      </c>
      <c r="I61" s="819"/>
      <c r="J61" s="819"/>
      <c r="K61" s="819"/>
      <c r="L61" s="819"/>
      <c r="M61" s="819"/>
    </row>
    <row r="62" spans="1:13" ht="13.2" x14ac:dyDescent="0.5">
      <c r="A62" s="820"/>
      <c r="B62" s="820"/>
      <c r="C62" s="820"/>
      <c r="D62" s="820"/>
      <c r="E62" s="820"/>
      <c r="F62" s="820"/>
      <c r="G62" s="820"/>
      <c r="H62" s="819" t="s">
        <v>54</v>
      </c>
      <c r="I62" s="819"/>
      <c r="J62" s="819"/>
      <c r="K62" s="819" t="s">
        <v>55</v>
      </c>
      <c r="L62" s="819"/>
      <c r="M62" s="819"/>
    </row>
    <row r="63" spans="1:13" ht="13.2" x14ac:dyDescent="0.5">
      <c r="A63" s="820"/>
      <c r="B63" s="820"/>
      <c r="C63" s="820"/>
      <c r="D63" s="820"/>
      <c r="E63" s="820"/>
      <c r="F63" s="820"/>
      <c r="G63" s="820"/>
      <c r="H63" s="78" t="s">
        <v>56</v>
      </c>
      <c r="I63" s="78" t="s">
        <v>57</v>
      </c>
      <c r="J63" s="78" t="s">
        <v>58</v>
      </c>
      <c r="K63" s="78" t="s">
        <v>56</v>
      </c>
      <c r="L63" s="78" t="s">
        <v>57</v>
      </c>
      <c r="M63" s="78" t="s">
        <v>58</v>
      </c>
    </row>
    <row r="64" spans="1:13" ht="13.2" x14ac:dyDescent="0.5">
      <c r="A64" s="78">
        <v>1</v>
      </c>
      <c r="B64" s="819">
        <v>2</v>
      </c>
      <c r="C64" s="819"/>
      <c r="D64" s="819"/>
      <c r="E64" s="819"/>
      <c r="F64" s="819"/>
      <c r="G64" s="819"/>
      <c r="H64" s="78">
        <v>3</v>
      </c>
      <c r="I64" s="78">
        <v>4</v>
      </c>
      <c r="J64" s="78">
        <v>5</v>
      </c>
      <c r="K64" s="78">
        <v>6</v>
      </c>
      <c r="L64" s="78">
        <v>7</v>
      </c>
      <c r="M64" s="78">
        <v>8</v>
      </c>
    </row>
    <row r="65" spans="1:13" ht="21" customHeight="1" x14ac:dyDescent="0.5">
      <c r="A65" s="126"/>
      <c r="B65" s="120" t="s">
        <v>94</v>
      </c>
      <c r="C65" s="759" t="s">
        <v>95</v>
      </c>
      <c r="D65" s="757"/>
      <c r="E65" s="757"/>
      <c r="F65" s="757"/>
      <c r="G65" s="758"/>
      <c r="H65" s="136"/>
      <c r="I65" s="337">
        <f>PENDIDIKAN!K426</f>
        <v>38.5</v>
      </c>
      <c r="J65" s="99"/>
      <c r="K65" s="100"/>
      <c r="L65" s="100"/>
      <c r="M65" s="100"/>
    </row>
    <row r="66" spans="1:13" ht="21" customHeight="1" x14ac:dyDescent="0.5">
      <c r="A66" s="126"/>
      <c r="B66" s="127"/>
      <c r="C66" s="95">
        <v>1</v>
      </c>
      <c r="D66" s="759" t="s">
        <v>96</v>
      </c>
      <c r="E66" s="757"/>
      <c r="F66" s="757"/>
      <c r="G66" s="758"/>
      <c r="H66" s="136"/>
      <c r="I66" s="337">
        <f>PENDIDIKAN!K427</f>
        <v>15</v>
      </c>
      <c r="J66" s="99"/>
      <c r="K66" s="100"/>
      <c r="L66" s="100"/>
      <c r="M66" s="100"/>
    </row>
    <row r="67" spans="1:13" ht="21" customHeight="1" x14ac:dyDescent="0.5">
      <c r="A67" s="126"/>
      <c r="B67" s="121"/>
      <c r="C67" s="95">
        <v>2</v>
      </c>
      <c r="D67" s="759" t="s">
        <v>97</v>
      </c>
      <c r="E67" s="757"/>
      <c r="F67" s="757"/>
      <c r="G67" s="758"/>
      <c r="H67" s="136"/>
      <c r="I67" s="337">
        <f>PENDIDIKAN!K461</f>
        <v>23.5</v>
      </c>
      <c r="J67" s="99"/>
      <c r="K67" s="100"/>
      <c r="L67" s="100"/>
      <c r="M67" s="100"/>
    </row>
    <row r="68" spans="1:13" ht="21" customHeight="1" x14ac:dyDescent="0.5">
      <c r="A68" s="126"/>
      <c r="B68" s="120" t="s">
        <v>98</v>
      </c>
      <c r="C68" s="759" t="s">
        <v>99</v>
      </c>
      <c r="D68" s="757"/>
      <c r="E68" s="757"/>
      <c r="F68" s="757"/>
      <c r="G68" s="758"/>
      <c r="H68" s="136"/>
      <c r="I68" s="108">
        <f>PENDIDIKAN!K541</f>
        <v>24</v>
      </c>
      <c r="J68" s="99"/>
      <c r="K68" s="100"/>
      <c r="L68" s="100"/>
      <c r="M68" s="100"/>
    </row>
    <row r="69" spans="1:13" ht="34.5" customHeight="1" x14ac:dyDescent="0.5">
      <c r="A69" s="126"/>
      <c r="B69" s="121"/>
      <c r="C69" s="137"/>
      <c r="D69" s="759" t="s">
        <v>100</v>
      </c>
      <c r="E69" s="757"/>
      <c r="F69" s="757"/>
      <c r="G69" s="758"/>
      <c r="H69" s="136"/>
      <c r="I69" s="108"/>
      <c r="J69" s="99"/>
      <c r="K69" s="100"/>
      <c r="L69" s="100"/>
      <c r="M69" s="100"/>
    </row>
    <row r="70" spans="1:13" ht="21" customHeight="1" x14ac:dyDescent="0.5">
      <c r="A70" s="126"/>
      <c r="B70" s="120" t="s">
        <v>16</v>
      </c>
      <c r="C70" s="759" t="s">
        <v>101</v>
      </c>
      <c r="D70" s="757"/>
      <c r="E70" s="757"/>
      <c r="F70" s="757"/>
      <c r="G70" s="758"/>
      <c r="H70" s="136"/>
      <c r="I70" s="108">
        <f>PENDIDIKAN!K573</f>
        <v>0</v>
      </c>
      <c r="J70" s="99"/>
      <c r="K70" s="100"/>
      <c r="L70" s="100"/>
      <c r="M70" s="100"/>
    </row>
    <row r="71" spans="1:13" ht="21" customHeight="1" x14ac:dyDescent="0.5">
      <c r="A71" s="126"/>
      <c r="B71" s="121"/>
      <c r="C71" s="137"/>
      <c r="D71" s="759" t="s">
        <v>102</v>
      </c>
      <c r="E71" s="757"/>
      <c r="F71" s="757"/>
      <c r="G71" s="758"/>
      <c r="H71" s="136"/>
      <c r="I71" s="108"/>
      <c r="J71" s="99"/>
      <c r="K71" s="100"/>
      <c r="L71" s="100"/>
      <c r="M71" s="100"/>
    </row>
    <row r="72" spans="1:13" ht="21" customHeight="1" x14ac:dyDescent="0.5">
      <c r="A72" s="126"/>
      <c r="B72" s="120" t="s">
        <v>103</v>
      </c>
      <c r="C72" s="759" t="s">
        <v>104</v>
      </c>
      <c r="D72" s="757"/>
      <c r="E72" s="757"/>
      <c r="F72" s="757"/>
      <c r="G72" s="758"/>
      <c r="H72" s="136"/>
      <c r="I72" s="108">
        <f>PENDIDIKAN!K575</f>
        <v>0</v>
      </c>
      <c r="J72" s="99"/>
      <c r="K72" s="100"/>
      <c r="L72" s="100"/>
      <c r="M72" s="100"/>
    </row>
    <row r="73" spans="1:13" ht="21" customHeight="1" x14ac:dyDescent="0.5">
      <c r="A73" s="126"/>
      <c r="B73" s="127"/>
      <c r="C73" s="95">
        <v>1</v>
      </c>
      <c r="D73" s="759" t="s">
        <v>105</v>
      </c>
      <c r="E73" s="757"/>
      <c r="F73" s="757"/>
      <c r="G73" s="758"/>
      <c r="H73" s="136"/>
      <c r="I73" s="108"/>
      <c r="J73" s="99"/>
      <c r="K73" s="100"/>
      <c r="L73" s="100"/>
      <c r="M73" s="100"/>
    </row>
    <row r="74" spans="1:13" ht="31.15" customHeight="1" x14ac:dyDescent="0.5">
      <c r="A74" s="126"/>
      <c r="B74" s="121"/>
      <c r="C74" s="138">
        <v>2</v>
      </c>
      <c r="D74" s="764" t="s">
        <v>192</v>
      </c>
      <c r="E74" s="765"/>
      <c r="F74" s="765"/>
      <c r="G74" s="766"/>
      <c r="H74" s="136"/>
      <c r="I74" s="108"/>
      <c r="J74" s="99"/>
      <c r="K74" s="100"/>
      <c r="L74" s="100"/>
      <c r="M74" s="100"/>
    </row>
    <row r="75" spans="1:13" ht="20.100000000000001" customHeight="1" x14ac:dyDescent="0.5">
      <c r="A75" s="126"/>
      <c r="B75" s="120" t="s">
        <v>5</v>
      </c>
      <c r="C75" s="759" t="s">
        <v>106</v>
      </c>
      <c r="D75" s="757"/>
      <c r="E75" s="757"/>
      <c r="F75" s="757"/>
      <c r="G75" s="758"/>
      <c r="H75" s="136"/>
      <c r="I75" s="108">
        <f>PENDIDIKAN!K578</f>
        <v>0</v>
      </c>
      <c r="J75" s="99"/>
      <c r="K75" s="100"/>
      <c r="L75" s="100"/>
      <c r="M75" s="100"/>
    </row>
    <row r="76" spans="1:13" ht="31.9" customHeight="1" x14ac:dyDescent="0.5">
      <c r="A76" s="126"/>
      <c r="B76" s="121"/>
      <c r="C76" s="137"/>
      <c r="D76" s="759" t="s">
        <v>107</v>
      </c>
      <c r="E76" s="757"/>
      <c r="F76" s="757"/>
      <c r="G76" s="758"/>
      <c r="H76" s="136"/>
      <c r="I76" s="108"/>
      <c r="J76" s="99"/>
      <c r="K76" s="100"/>
      <c r="L76" s="100"/>
      <c r="M76" s="100"/>
    </row>
    <row r="77" spans="1:13" ht="20.100000000000001" customHeight="1" x14ac:dyDescent="0.5">
      <c r="A77" s="126"/>
      <c r="B77" s="120" t="s">
        <v>108</v>
      </c>
      <c r="C77" s="759" t="s">
        <v>109</v>
      </c>
      <c r="D77" s="757"/>
      <c r="E77" s="757"/>
      <c r="F77" s="757"/>
      <c r="G77" s="758"/>
      <c r="H77" s="136"/>
      <c r="I77" s="108">
        <f>PENDIDIKAN!K580</f>
        <v>24</v>
      </c>
      <c r="J77" s="99"/>
      <c r="K77" s="100"/>
      <c r="L77" s="100"/>
      <c r="M77" s="100"/>
    </row>
    <row r="78" spans="1:13" ht="20.100000000000001" customHeight="1" x14ac:dyDescent="0.5">
      <c r="A78" s="126"/>
      <c r="B78" s="127"/>
      <c r="C78" s="95">
        <v>1</v>
      </c>
      <c r="D78" s="759" t="s">
        <v>110</v>
      </c>
      <c r="E78" s="757"/>
      <c r="F78" s="757"/>
      <c r="G78" s="758"/>
      <c r="H78" s="136"/>
      <c r="I78" s="108"/>
      <c r="J78" s="99"/>
      <c r="K78" s="100"/>
      <c r="L78" s="100"/>
      <c r="M78" s="100"/>
    </row>
    <row r="79" spans="1:13" ht="20.100000000000001" customHeight="1" x14ac:dyDescent="0.5">
      <c r="A79" s="126"/>
      <c r="B79" s="127"/>
      <c r="C79" s="138">
        <v>2</v>
      </c>
      <c r="D79" s="781" t="s">
        <v>111</v>
      </c>
      <c r="E79" s="782"/>
      <c r="F79" s="782"/>
      <c r="G79" s="783"/>
      <c r="H79" s="136"/>
      <c r="I79" s="108"/>
      <c r="J79" s="99"/>
      <c r="K79" s="100"/>
      <c r="L79" s="100"/>
      <c r="M79" s="100"/>
    </row>
    <row r="80" spans="1:13" ht="33.75" customHeight="1" x14ac:dyDescent="0.5">
      <c r="A80" s="126"/>
      <c r="B80" s="127"/>
      <c r="C80" s="138">
        <v>3</v>
      </c>
      <c r="D80" s="764" t="s">
        <v>112</v>
      </c>
      <c r="E80" s="765"/>
      <c r="F80" s="765"/>
      <c r="G80" s="766"/>
      <c r="H80" s="136"/>
      <c r="I80" s="108"/>
      <c r="J80" s="99"/>
      <c r="K80" s="100"/>
      <c r="L80" s="100"/>
      <c r="M80" s="100"/>
    </row>
    <row r="81" spans="1:13" ht="33.75" customHeight="1" x14ac:dyDescent="0.5">
      <c r="A81" s="126"/>
      <c r="B81" s="127"/>
      <c r="C81" s="138">
        <v>4</v>
      </c>
      <c r="D81" s="764" t="s">
        <v>113</v>
      </c>
      <c r="E81" s="765"/>
      <c r="F81" s="765"/>
      <c r="G81" s="766"/>
      <c r="H81" s="136"/>
      <c r="I81" s="108"/>
      <c r="J81" s="99"/>
      <c r="K81" s="100"/>
      <c r="L81" s="100"/>
      <c r="M81" s="100"/>
    </row>
    <row r="82" spans="1:13" s="70" customFormat="1" ht="20.100000000000001" customHeight="1" x14ac:dyDescent="0.55000000000000004">
      <c r="A82" s="126"/>
      <c r="B82" s="127"/>
      <c r="C82" s="95">
        <v>5</v>
      </c>
      <c r="D82" s="759" t="s">
        <v>114</v>
      </c>
      <c r="E82" s="757"/>
      <c r="F82" s="757"/>
      <c r="G82" s="758"/>
      <c r="H82" s="136"/>
      <c r="I82" s="139"/>
      <c r="J82" s="140"/>
      <c r="K82" s="141"/>
      <c r="L82" s="141"/>
      <c r="M82" s="141"/>
    </row>
    <row r="83" spans="1:13" ht="32.25" customHeight="1" x14ac:dyDescent="0.5">
      <c r="A83" s="126"/>
      <c r="B83" s="127"/>
      <c r="C83" s="138">
        <v>6</v>
      </c>
      <c r="D83" s="764" t="s">
        <v>187</v>
      </c>
      <c r="E83" s="765"/>
      <c r="F83" s="765"/>
      <c r="G83" s="766"/>
      <c r="H83" s="136"/>
      <c r="I83" s="108"/>
      <c r="J83" s="99"/>
      <c r="K83" s="100"/>
      <c r="L83" s="100"/>
      <c r="M83" s="100"/>
    </row>
    <row r="84" spans="1:13" ht="31.9" customHeight="1" x14ac:dyDescent="0.5">
      <c r="A84" s="126"/>
      <c r="B84" s="127"/>
      <c r="C84" s="138">
        <v>7</v>
      </c>
      <c r="D84" s="764" t="s">
        <v>115</v>
      </c>
      <c r="E84" s="765"/>
      <c r="F84" s="765"/>
      <c r="G84" s="766"/>
      <c r="H84" s="136"/>
      <c r="I84" s="108"/>
      <c r="J84" s="99"/>
      <c r="K84" s="100"/>
      <c r="L84" s="100"/>
      <c r="M84" s="100"/>
    </row>
    <row r="85" spans="1:13" ht="44.5" customHeight="1" x14ac:dyDescent="0.5">
      <c r="A85" s="126"/>
      <c r="B85" s="121"/>
      <c r="C85" s="138">
        <v>8</v>
      </c>
      <c r="D85" s="775" t="s">
        <v>116</v>
      </c>
      <c r="E85" s="776"/>
      <c r="F85" s="776"/>
      <c r="G85" s="777"/>
      <c r="H85" s="136"/>
      <c r="I85" s="108"/>
      <c r="J85" s="99"/>
      <c r="K85" s="100"/>
      <c r="L85" s="100"/>
      <c r="M85" s="100"/>
    </row>
    <row r="86" spans="1:13" ht="20.100000000000001" customHeight="1" x14ac:dyDescent="0.5">
      <c r="A86" s="126"/>
      <c r="B86" s="114" t="s">
        <v>117</v>
      </c>
      <c r="C86" s="764" t="s">
        <v>118</v>
      </c>
      <c r="D86" s="765"/>
      <c r="E86" s="765"/>
      <c r="F86" s="765"/>
      <c r="G86" s="766"/>
      <c r="H86" s="136"/>
      <c r="I86" s="108">
        <f>PENDIDIKAN!K605</f>
        <v>0</v>
      </c>
      <c r="J86" s="99"/>
      <c r="K86" s="100"/>
      <c r="L86" s="100"/>
      <c r="M86" s="100"/>
    </row>
    <row r="87" spans="1:13" ht="20.100000000000001" customHeight="1" x14ac:dyDescent="0.5">
      <c r="A87" s="126"/>
      <c r="B87" s="127"/>
      <c r="C87" s="95">
        <v>1</v>
      </c>
      <c r="D87" s="759" t="s">
        <v>119</v>
      </c>
      <c r="E87" s="757"/>
      <c r="F87" s="757"/>
      <c r="G87" s="758"/>
      <c r="H87" s="136"/>
      <c r="I87" s="108"/>
      <c r="J87" s="99"/>
      <c r="K87" s="100"/>
      <c r="L87" s="100"/>
      <c r="M87" s="100"/>
    </row>
    <row r="88" spans="1:13" ht="20.100000000000001" customHeight="1" x14ac:dyDescent="0.5">
      <c r="A88" s="142"/>
      <c r="B88" s="121"/>
      <c r="C88" s="95">
        <v>2</v>
      </c>
      <c r="D88" s="759" t="s">
        <v>120</v>
      </c>
      <c r="E88" s="757"/>
      <c r="F88" s="757"/>
      <c r="G88" s="758"/>
      <c r="H88" s="136"/>
      <c r="I88" s="108"/>
      <c r="J88" s="99"/>
      <c r="K88" s="100"/>
      <c r="L88" s="100"/>
      <c r="M88" s="100"/>
    </row>
    <row r="89" spans="1:13" ht="31.5" customHeight="1" x14ac:dyDescent="0.5">
      <c r="A89" s="142"/>
      <c r="B89" s="114" t="s">
        <v>121</v>
      </c>
      <c r="C89" s="781" t="s">
        <v>122</v>
      </c>
      <c r="D89" s="782"/>
      <c r="E89" s="782"/>
      <c r="F89" s="782"/>
      <c r="G89" s="783"/>
      <c r="H89" s="143"/>
      <c r="I89" s="144">
        <f>PENDIDIKAN!K608</f>
        <v>0</v>
      </c>
      <c r="J89" s="94"/>
      <c r="K89" s="145"/>
      <c r="L89" s="145"/>
      <c r="M89" s="145"/>
    </row>
    <row r="90" spans="1:13" ht="21" customHeight="1" x14ac:dyDescent="0.5">
      <c r="A90" s="142"/>
      <c r="B90" s="121"/>
      <c r="C90" s="95">
        <v>1</v>
      </c>
      <c r="D90" s="759" t="s">
        <v>123</v>
      </c>
      <c r="E90" s="757"/>
      <c r="F90" s="757"/>
      <c r="G90" s="758"/>
      <c r="H90" s="146"/>
      <c r="I90" s="108"/>
      <c r="J90" s="99"/>
      <c r="K90" s="100"/>
      <c r="L90" s="100"/>
      <c r="M90" s="100"/>
    </row>
    <row r="91" spans="1:13" ht="21" customHeight="1" x14ac:dyDescent="0.5">
      <c r="A91" s="147"/>
      <c r="B91" s="121"/>
      <c r="C91" s="95">
        <v>2</v>
      </c>
      <c r="D91" s="759" t="s">
        <v>124</v>
      </c>
      <c r="E91" s="757"/>
      <c r="F91" s="757"/>
      <c r="G91" s="758"/>
      <c r="H91" s="146"/>
      <c r="I91" s="108"/>
      <c r="J91" s="99"/>
      <c r="K91" s="100"/>
      <c r="L91" s="100"/>
      <c r="M91" s="100"/>
    </row>
    <row r="92" spans="1:13" ht="31.5" customHeight="1" x14ac:dyDescent="0.5">
      <c r="A92" s="142"/>
      <c r="B92" s="148" t="s">
        <v>132</v>
      </c>
      <c r="C92" s="764" t="s">
        <v>193</v>
      </c>
      <c r="D92" s="765"/>
      <c r="E92" s="765"/>
      <c r="F92" s="765"/>
      <c r="G92" s="766"/>
      <c r="H92" s="149"/>
      <c r="I92" s="150">
        <f>PENDIDIKAN!K611</f>
        <v>0</v>
      </c>
      <c r="J92" s="151"/>
      <c r="K92" s="152"/>
      <c r="L92" s="152"/>
      <c r="M92" s="152"/>
    </row>
    <row r="93" spans="1:13" ht="25.15" customHeight="1" x14ac:dyDescent="0.5">
      <c r="A93" s="142"/>
      <c r="B93" s="153"/>
      <c r="C93" s="95">
        <v>1</v>
      </c>
      <c r="D93" s="821" t="s">
        <v>125</v>
      </c>
      <c r="E93" s="822"/>
      <c r="F93" s="822"/>
      <c r="G93" s="823"/>
      <c r="H93" s="149"/>
      <c r="I93" s="150"/>
      <c r="J93" s="151"/>
      <c r="K93" s="152"/>
      <c r="L93" s="152"/>
      <c r="M93" s="152"/>
    </row>
    <row r="94" spans="1:13" ht="25.15" customHeight="1" x14ac:dyDescent="0.5">
      <c r="A94" s="142"/>
      <c r="B94" s="155"/>
      <c r="C94" s="95">
        <v>2</v>
      </c>
      <c r="D94" s="821" t="s">
        <v>126</v>
      </c>
      <c r="E94" s="822"/>
      <c r="F94" s="822"/>
      <c r="G94" s="823"/>
      <c r="H94" s="149"/>
      <c r="I94" s="150"/>
      <c r="J94" s="151"/>
      <c r="K94" s="152"/>
      <c r="L94" s="152"/>
      <c r="M94" s="152"/>
    </row>
    <row r="95" spans="1:13" ht="25.15" customHeight="1" x14ac:dyDescent="0.5">
      <c r="A95" s="126"/>
      <c r="B95" s="97"/>
      <c r="C95" s="95">
        <v>3</v>
      </c>
      <c r="D95" s="821" t="s">
        <v>127</v>
      </c>
      <c r="E95" s="822"/>
      <c r="F95" s="822"/>
      <c r="G95" s="823"/>
      <c r="H95" s="136"/>
      <c r="I95" s="108"/>
      <c r="J95" s="99"/>
      <c r="K95" s="100"/>
      <c r="L95" s="100"/>
      <c r="M95" s="100"/>
    </row>
    <row r="96" spans="1:13" ht="25.15" customHeight="1" x14ac:dyDescent="0.5">
      <c r="A96" s="126"/>
      <c r="B96" s="153"/>
      <c r="C96" s="95">
        <v>4</v>
      </c>
      <c r="D96" s="821" t="s">
        <v>128</v>
      </c>
      <c r="E96" s="822"/>
      <c r="F96" s="822"/>
      <c r="G96" s="823"/>
      <c r="H96" s="136"/>
      <c r="I96" s="108"/>
      <c r="J96" s="99"/>
      <c r="K96" s="100"/>
      <c r="L96" s="100"/>
      <c r="M96" s="100"/>
    </row>
    <row r="97" spans="1:13" ht="25.15" customHeight="1" x14ac:dyDescent="0.5">
      <c r="A97" s="126"/>
      <c r="B97" s="153"/>
      <c r="C97" s="95">
        <v>5</v>
      </c>
      <c r="D97" s="821" t="s">
        <v>129</v>
      </c>
      <c r="E97" s="822"/>
      <c r="F97" s="822"/>
      <c r="G97" s="823"/>
      <c r="H97" s="136"/>
      <c r="I97" s="108"/>
      <c r="J97" s="99"/>
      <c r="K97" s="100"/>
      <c r="L97" s="100"/>
      <c r="M97" s="100"/>
    </row>
    <row r="98" spans="1:13" ht="25.15" customHeight="1" x14ac:dyDescent="0.5">
      <c r="A98" s="142"/>
      <c r="B98" s="97"/>
      <c r="C98" s="95">
        <v>6</v>
      </c>
      <c r="D98" s="821" t="s">
        <v>130</v>
      </c>
      <c r="E98" s="822"/>
      <c r="F98" s="822"/>
      <c r="G98" s="823"/>
      <c r="H98" s="136"/>
      <c r="I98" s="108"/>
      <c r="J98" s="99"/>
      <c r="K98" s="100"/>
      <c r="L98" s="100"/>
      <c r="M98" s="100"/>
    </row>
    <row r="99" spans="1:13" ht="25.15" customHeight="1" x14ac:dyDescent="0.5">
      <c r="A99" s="126"/>
      <c r="B99" s="156"/>
      <c r="C99" s="95">
        <v>7</v>
      </c>
      <c r="D99" s="821" t="s">
        <v>131</v>
      </c>
      <c r="E99" s="822"/>
      <c r="F99" s="822"/>
      <c r="G99" s="823"/>
      <c r="H99" s="136"/>
      <c r="I99" s="108"/>
      <c r="J99" s="99"/>
      <c r="K99" s="100"/>
      <c r="L99" s="100"/>
      <c r="M99" s="100"/>
    </row>
    <row r="100" spans="1:13" ht="13.2" x14ac:dyDescent="0.5">
      <c r="A100" s="806" t="s">
        <v>1</v>
      </c>
      <c r="B100" s="819" t="s">
        <v>51</v>
      </c>
      <c r="C100" s="819"/>
      <c r="D100" s="819"/>
      <c r="E100" s="819"/>
      <c r="F100" s="819"/>
      <c r="G100" s="819"/>
      <c r="H100" s="819"/>
      <c r="I100" s="819"/>
      <c r="J100" s="819"/>
      <c r="K100" s="819"/>
      <c r="L100" s="819"/>
      <c r="M100" s="819"/>
    </row>
    <row r="101" spans="1:13" ht="13.2" x14ac:dyDescent="0.5">
      <c r="A101" s="807"/>
      <c r="B101" s="807" t="s">
        <v>52</v>
      </c>
      <c r="C101" s="807"/>
      <c r="D101" s="807"/>
      <c r="E101" s="807"/>
      <c r="F101" s="807"/>
      <c r="G101" s="807"/>
      <c r="H101" s="809" t="s">
        <v>53</v>
      </c>
      <c r="I101" s="809"/>
      <c r="J101" s="809"/>
      <c r="K101" s="809"/>
      <c r="L101" s="809"/>
      <c r="M101" s="809"/>
    </row>
    <row r="102" spans="1:13" ht="13.2" x14ac:dyDescent="0.5">
      <c r="A102" s="807"/>
      <c r="B102" s="807"/>
      <c r="C102" s="807"/>
      <c r="D102" s="807"/>
      <c r="E102" s="807"/>
      <c r="F102" s="807"/>
      <c r="G102" s="807"/>
      <c r="H102" s="809" t="s">
        <v>54</v>
      </c>
      <c r="I102" s="809"/>
      <c r="J102" s="809"/>
      <c r="K102" s="809" t="s">
        <v>55</v>
      </c>
      <c r="L102" s="809"/>
      <c r="M102" s="809"/>
    </row>
    <row r="103" spans="1:13" ht="13.2" x14ac:dyDescent="0.5">
      <c r="A103" s="808"/>
      <c r="B103" s="808"/>
      <c r="C103" s="808"/>
      <c r="D103" s="808"/>
      <c r="E103" s="808"/>
      <c r="F103" s="808"/>
      <c r="G103" s="808"/>
      <c r="H103" s="78" t="s">
        <v>56</v>
      </c>
      <c r="I103" s="78" t="s">
        <v>57</v>
      </c>
      <c r="J103" s="78" t="s">
        <v>58</v>
      </c>
      <c r="K103" s="78" t="s">
        <v>56</v>
      </c>
      <c r="L103" s="78" t="s">
        <v>57</v>
      </c>
      <c r="M103" s="78" t="s">
        <v>58</v>
      </c>
    </row>
    <row r="104" spans="1:13" ht="13.2" x14ac:dyDescent="0.5">
      <c r="A104" s="78">
        <v>1</v>
      </c>
      <c r="B104" s="792">
        <v>2</v>
      </c>
      <c r="C104" s="793"/>
      <c r="D104" s="793"/>
      <c r="E104" s="793"/>
      <c r="F104" s="793"/>
      <c r="G104" s="794"/>
      <c r="H104" s="78">
        <v>3</v>
      </c>
      <c r="I104" s="78">
        <v>4</v>
      </c>
      <c r="J104" s="78">
        <v>5</v>
      </c>
      <c r="K104" s="78">
        <v>6</v>
      </c>
      <c r="L104" s="78">
        <v>7</v>
      </c>
      <c r="M104" s="78">
        <v>8</v>
      </c>
    </row>
    <row r="105" spans="1:13" s="64" customFormat="1" ht="21.75" customHeight="1" x14ac:dyDescent="0.45">
      <c r="A105" s="157" t="s">
        <v>8</v>
      </c>
      <c r="B105" s="769" t="s">
        <v>183</v>
      </c>
      <c r="C105" s="770"/>
      <c r="D105" s="770"/>
      <c r="E105" s="770"/>
      <c r="F105" s="770"/>
      <c r="G105" s="771"/>
      <c r="H105" s="158">
        <f>PAK!F23</f>
        <v>134.49</v>
      </c>
      <c r="I105" s="159">
        <f>I106+I138+I140+I147+I150</f>
        <v>163.13</v>
      </c>
      <c r="J105" s="110">
        <f>I105+H105</f>
        <v>297.62</v>
      </c>
      <c r="K105" s="112"/>
      <c r="L105" s="112"/>
      <c r="M105" s="112"/>
    </row>
    <row r="106" spans="1:13" ht="33.75" customHeight="1" x14ac:dyDescent="0.5">
      <c r="A106" s="126"/>
      <c r="B106" s="87" t="s">
        <v>10</v>
      </c>
      <c r="C106" s="759" t="s">
        <v>289</v>
      </c>
      <c r="D106" s="757"/>
      <c r="E106" s="757"/>
      <c r="F106" s="757"/>
      <c r="G106" s="758"/>
      <c r="H106" s="133"/>
      <c r="I106" s="337">
        <f>PENELITIAN!N22</f>
        <v>163.13</v>
      </c>
      <c r="J106" s="99"/>
      <c r="K106" s="100"/>
      <c r="L106" s="100"/>
      <c r="M106" s="100"/>
    </row>
    <row r="107" spans="1:13" ht="17.5" customHeight="1" x14ac:dyDescent="0.5">
      <c r="A107" s="126"/>
      <c r="B107" s="93"/>
      <c r="C107" s="160">
        <v>1</v>
      </c>
      <c r="D107" s="764" t="s">
        <v>201</v>
      </c>
      <c r="E107" s="765"/>
      <c r="F107" s="765"/>
      <c r="G107" s="766"/>
      <c r="H107" s="133"/>
      <c r="I107" s="108"/>
      <c r="J107" s="99"/>
      <c r="K107" s="161"/>
      <c r="L107" s="161"/>
      <c r="M107" s="100"/>
    </row>
    <row r="108" spans="1:13" ht="31.5" customHeight="1" x14ac:dyDescent="0.5">
      <c r="A108" s="126"/>
      <c r="B108" s="93"/>
      <c r="C108" s="128"/>
      <c r="D108" s="160" t="s">
        <v>283</v>
      </c>
      <c r="E108" s="764" t="s">
        <v>280</v>
      </c>
      <c r="F108" s="765"/>
      <c r="G108" s="766"/>
      <c r="H108" s="162"/>
      <c r="I108" s="108"/>
      <c r="J108" s="99"/>
      <c r="K108" s="161"/>
      <c r="L108" s="161"/>
      <c r="M108" s="100"/>
    </row>
    <row r="109" spans="1:13" ht="21" customHeight="1" x14ac:dyDescent="0.5">
      <c r="A109" s="126"/>
      <c r="B109" s="127"/>
      <c r="C109" s="128"/>
      <c r="D109" s="93"/>
      <c r="E109" s="78" t="s">
        <v>133</v>
      </c>
      <c r="F109" s="759" t="s">
        <v>281</v>
      </c>
      <c r="G109" s="758"/>
      <c r="H109" s="162"/>
      <c r="I109" s="108"/>
      <c r="J109" s="99"/>
      <c r="K109" s="161"/>
      <c r="L109" s="161"/>
      <c r="M109" s="100"/>
    </row>
    <row r="110" spans="1:13" ht="21" customHeight="1" x14ac:dyDescent="0.5">
      <c r="A110" s="126"/>
      <c r="B110" s="127"/>
      <c r="C110" s="128"/>
      <c r="D110" s="163"/>
      <c r="E110" s="78" t="s">
        <v>135</v>
      </c>
      <c r="F110" s="759" t="s">
        <v>134</v>
      </c>
      <c r="G110" s="758"/>
      <c r="H110" s="162"/>
      <c r="I110" s="108"/>
      <c r="J110" s="99"/>
      <c r="K110" s="161"/>
      <c r="L110" s="161"/>
      <c r="M110" s="100"/>
    </row>
    <row r="111" spans="1:13" ht="46.15" customHeight="1" x14ac:dyDescent="0.5">
      <c r="A111" s="126"/>
      <c r="B111" s="93"/>
      <c r="C111" s="128"/>
      <c r="D111" s="160" t="s">
        <v>284</v>
      </c>
      <c r="E111" s="759" t="s">
        <v>282</v>
      </c>
      <c r="F111" s="757"/>
      <c r="G111" s="758"/>
      <c r="H111" s="162"/>
      <c r="I111" s="108"/>
      <c r="J111" s="99"/>
      <c r="K111" s="161"/>
      <c r="L111" s="161"/>
      <c r="M111" s="100"/>
    </row>
    <row r="112" spans="1:13" ht="21" customHeight="1" x14ac:dyDescent="0.5">
      <c r="A112" s="126"/>
      <c r="B112" s="127"/>
      <c r="C112" s="128"/>
      <c r="D112" s="93"/>
      <c r="E112" s="78" t="s">
        <v>133</v>
      </c>
      <c r="F112" s="759" t="s">
        <v>136</v>
      </c>
      <c r="G112" s="758"/>
      <c r="H112" s="162"/>
      <c r="I112" s="108"/>
      <c r="J112" s="99"/>
      <c r="K112" s="161"/>
      <c r="L112" s="161"/>
      <c r="M112" s="100"/>
    </row>
    <row r="113" spans="1:13" ht="21" customHeight="1" x14ac:dyDescent="0.5">
      <c r="A113" s="126"/>
      <c r="B113" s="127"/>
      <c r="C113" s="128"/>
      <c r="D113" s="163"/>
      <c r="E113" s="78" t="s">
        <v>135</v>
      </c>
      <c r="F113" s="759" t="s">
        <v>139</v>
      </c>
      <c r="G113" s="758"/>
      <c r="H113" s="162"/>
      <c r="I113" s="108"/>
      <c r="J113" s="99"/>
      <c r="K113" s="161"/>
      <c r="L113" s="161"/>
      <c r="M113" s="100"/>
    </row>
    <row r="114" spans="1:13" ht="29.25" customHeight="1" x14ac:dyDescent="0.5">
      <c r="A114" s="126"/>
      <c r="B114" s="127"/>
      <c r="C114" s="128"/>
      <c r="D114" s="160" t="s">
        <v>285</v>
      </c>
      <c r="E114" s="763" t="s">
        <v>429</v>
      </c>
      <c r="F114" s="763"/>
      <c r="G114" s="763"/>
      <c r="H114" s="162"/>
      <c r="I114" s="337">
        <f>PENELITIAN!N30</f>
        <v>143.76</v>
      </c>
      <c r="J114" s="99"/>
      <c r="K114" s="161"/>
      <c r="L114" s="161"/>
      <c r="M114" s="100"/>
    </row>
    <row r="115" spans="1:13" ht="28.15" customHeight="1" x14ac:dyDescent="0.5">
      <c r="A115" s="126"/>
      <c r="B115" s="127"/>
      <c r="C115" s="164"/>
      <c r="D115" s="127"/>
      <c r="E115" s="78" t="s">
        <v>133</v>
      </c>
      <c r="F115" s="759" t="s">
        <v>354</v>
      </c>
      <c r="G115" s="758"/>
      <c r="H115" s="162"/>
      <c r="I115" s="108"/>
      <c r="J115" s="99"/>
      <c r="K115" s="161"/>
      <c r="L115" s="161"/>
      <c r="M115" s="100"/>
    </row>
    <row r="116" spans="1:13" ht="28.15" customHeight="1" x14ac:dyDescent="0.5">
      <c r="A116" s="126"/>
      <c r="B116" s="127"/>
      <c r="C116" s="164"/>
      <c r="D116" s="127"/>
      <c r="E116" s="78" t="s">
        <v>135</v>
      </c>
      <c r="F116" s="759" t="s">
        <v>355</v>
      </c>
      <c r="G116" s="758"/>
      <c r="H116" s="162"/>
      <c r="I116" s="108"/>
      <c r="J116" s="99"/>
      <c r="K116" s="161"/>
      <c r="L116" s="161"/>
      <c r="M116" s="100"/>
    </row>
    <row r="117" spans="1:13" ht="28.15" customHeight="1" x14ac:dyDescent="0.5">
      <c r="A117" s="126"/>
      <c r="B117" s="127"/>
      <c r="C117" s="164"/>
      <c r="D117" s="121"/>
      <c r="E117" s="78" t="s">
        <v>137</v>
      </c>
      <c r="F117" s="759" t="s">
        <v>444</v>
      </c>
      <c r="G117" s="758"/>
      <c r="H117" s="162"/>
      <c r="I117" s="108"/>
      <c r="J117" s="99"/>
      <c r="K117" s="161"/>
      <c r="L117" s="161"/>
      <c r="M117" s="100"/>
    </row>
    <row r="118" spans="1:13" ht="28.15" customHeight="1" x14ac:dyDescent="0.5">
      <c r="A118" s="126"/>
      <c r="B118" s="127"/>
      <c r="C118" s="164"/>
      <c r="D118" s="121"/>
      <c r="E118" s="78" t="s">
        <v>286</v>
      </c>
      <c r="F118" s="759" t="s">
        <v>485</v>
      </c>
      <c r="G118" s="758"/>
      <c r="H118" s="162"/>
      <c r="I118" s="108"/>
      <c r="J118" s="99"/>
      <c r="K118" s="161"/>
      <c r="L118" s="161"/>
      <c r="M118" s="100"/>
    </row>
    <row r="119" spans="1:13" ht="28.15" customHeight="1" x14ac:dyDescent="0.5">
      <c r="A119" s="126"/>
      <c r="B119" s="127"/>
      <c r="C119" s="164"/>
      <c r="D119" s="121"/>
      <c r="E119" s="78" t="s">
        <v>287</v>
      </c>
      <c r="F119" s="759" t="s">
        <v>446</v>
      </c>
      <c r="G119" s="758"/>
      <c r="H119" s="162"/>
      <c r="I119" s="108"/>
      <c r="J119" s="99"/>
      <c r="K119" s="161"/>
      <c r="L119" s="161"/>
      <c r="M119" s="100"/>
    </row>
    <row r="120" spans="1:13" ht="28.15" customHeight="1" x14ac:dyDescent="0.5">
      <c r="A120" s="126"/>
      <c r="B120" s="127"/>
      <c r="C120" s="164"/>
      <c r="D120" s="121"/>
      <c r="E120" s="78" t="s">
        <v>288</v>
      </c>
      <c r="F120" s="759" t="s">
        <v>486</v>
      </c>
      <c r="G120" s="758"/>
      <c r="H120" s="162"/>
      <c r="I120" s="108"/>
      <c r="J120" s="99"/>
      <c r="K120" s="161"/>
      <c r="L120" s="161"/>
      <c r="M120" s="100"/>
    </row>
    <row r="121" spans="1:13" ht="29.25" customHeight="1" x14ac:dyDescent="0.5">
      <c r="A121" s="126"/>
      <c r="B121" s="93"/>
      <c r="C121" s="160">
        <v>2</v>
      </c>
      <c r="D121" s="764" t="s">
        <v>290</v>
      </c>
      <c r="E121" s="765"/>
      <c r="F121" s="765"/>
      <c r="G121" s="766"/>
      <c r="H121" s="133"/>
      <c r="I121" s="337">
        <f>PENELITIAN!N723</f>
        <v>19.37</v>
      </c>
      <c r="J121" s="99"/>
      <c r="K121" s="161"/>
      <c r="L121" s="161"/>
      <c r="M121" s="100"/>
    </row>
    <row r="122" spans="1:13" ht="31.15" customHeight="1" x14ac:dyDescent="0.5">
      <c r="A122" s="129"/>
      <c r="B122" s="127"/>
      <c r="C122" s="164"/>
      <c r="D122" s="160" t="s">
        <v>0</v>
      </c>
      <c r="E122" s="764" t="s">
        <v>291</v>
      </c>
      <c r="F122" s="765"/>
      <c r="G122" s="766"/>
      <c r="H122" s="162"/>
      <c r="I122" s="132"/>
      <c r="J122" s="132"/>
      <c r="K122" s="132"/>
      <c r="L122" s="132"/>
      <c r="M122" s="132"/>
    </row>
    <row r="123" spans="1:13" ht="27" customHeight="1" x14ac:dyDescent="0.5">
      <c r="A123" s="126"/>
      <c r="B123" s="127"/>
      <c r="C123" s="128"/>
      <c r="D123" s="93"/>
      <c r="E123" s="78" t="s">
        <v>133</v>
      </c>
      <c r="F123" s="759" t="s">
        <v>448</v>
      </c>
      <c r="G123" s="758"/>
      <c r="H123" s="162"/>
      <c r="I123" s="108"/>
      <c r="J123" s="99"/>
      <c r="K123" s="161"/>
      <c r="L123" s="161"/>
      <c r="M123" s="100"/>
    </row>
    <row r="124" spans="1:13" ht="27" customHeight="1" x14ac:dyDescent="0.5">
      <c r="A124" s="126"/>
      <c r="B124" s="127"/>
      <c r="C124" s="128"/>
      <c r="D124" s="93"/>
      <c r="E124" s="78" t="s">
        <v>135</v>
      </c>
      <c r="F124" s="759" t="s">
        <v>449</v>
      </c>
      <c r="G124" s="758"/>
      <c r="H124" s="162"/>
      <c r="I124" s="108"/>
      <c r="J124" s="99"/>
      <c r="K124" s="161"/>
      <c r="L124" s="161"/>
      <c r="M124" s="100"/>
    </row>
    <row r="125" spans="1:13" ht="27" customHeight="1" x14ac:dyDescent="0.5">
      <c r="A125" s="126"/>
      <c r="B125" s="127"/>
      <c r="C125" s="128"/>
      <c r="D125" s="93"/>
      <c r="E125" s="78" t="s">
        <v>137</v>
      </c>
      <c r="F125" s="759" t="s">
        <v>488</v>
      </c>
      <c r="G125" s="758"/>
      <c r="H125" s="162"/>
      <c r="I125" s="108"/>
      <c r="J125" s="99"/>
      <c r="K125" s="161"/>
      <c r="L125" s="161"/>
      <c r="M125" s="100"/>
    </row>
    <row r="126" spans="1:13" ht="21" customHeight="1" x14ac:dyDescent="0.5">
      <c r="A126" s="126"/>
      <c r="B126" s="127"/>
      <c r="C126" s="128"/>
      <c r="D126" s="163"/>
      <c r="E126" s="78" t="s">
        <v>286</v>
      </c>
      <c r="F126" s="759" t="s">
        <v>139</v>
      </c>
      <c r="G126" s="758"/>
      <c r="H126" s="162"/>
      <c r="I126" s="108"/>
      <c r="J126" s="99"/>
      <c r="K126" s="161"/>
      <c r="L126" s="161"/>
      <c r="M126" s="100"/>
    </row>
    <row r="127" spans="1:13" ht="31.5" customHeight="1" x14ac:dyDescent="0.5">
      <c r="A127" s="129"/>
      <c r="B127" s="127"/>
      <c r="C127" s="164"/>
      <c r="D127" s="160" t="s">
        <v>21</v>
      </c>
      <c r="E127" s="764" t="s">
        <v>292</v>
      </c>
      <c r="F127" s="765"/>
      <c r="G127" s="766"/>
      <c r="H127" s="162"/>
      <c r="I127" s="132"/>
      <c r="J127" s="132"/>
      <c r="K127" s="132"/>
      <c r="L127" s="132"/>
      <c r="M127" s="132"/>
    </row>
    <row r="128" spans="1:13" ht="21" customHeight="1" x14ac:dyDescent="0.5">
      <c r="A128" s="126"/>
      <c r="B128" s="127"/>
      <c r="C128" s="128"/>
      <c r="D128" s="93"/>
      <c r="E128" s="78" t="s">
        <v>133</v>
      </c>
      <c r="F128" s="759" t="s">
        <v>136</v>
      </c>
      <c r="G128" s="758"/>
      <c r="H128" s="162"/>
      <c r="I128" s="108"/>
      <c r="J128" s="99"/>
      <c r="K128" s="161"/>
      <c r="L128" s="161"/>
      <c r="M128" s="100"/>
    </row>
    <row r="129" spans="1:13" ht="21" customHeight="1" x14ac:dyDescent="0.5">
      <c r="A129" s="126"/>
      <c r="B129" s="127"/>
      <c r="C129" s="128"/>
      <c r="D129" s="163"/>
      <c r="E129" s="78" t="s">
        <v>135</v>
      </c>
      <c r="F129" s="759" t="s">
        <v>139</v>
      </c>
      <c r="G129" s="758"/>
      <c r="H129" s="162"/>
      <c r="I129" s="108"/>
      <c r="J129" s="99"/>
      <c r="K129" s="161"/>
      <c r="L129" s="161"/>
      <c r="M129" s="100"/>
    </row>
    <row r="130" spans="1:13" ht="34.9" customHeight="1" x14ac:dyDescent="0.5">
      <c r="A130" s="129"/>
      <c r="B130" s="127"/>
      <c r="C130" s="164"/>
      <c r="D130" s="160" t="s">
        <v>25</v>
      </c>
      <c r="E130" s="764" t="s">
        <v>293</v>
      </c>
      <c r="F130" s="765"/>
      <c r="G130" s="766"/>
      <c r="H130" s="162"/>
      <c r="I130" s="132"/>
      <c r="J130" s="132"/>
      <c r="K130" s="132"/>
      <c r="L130" s="132"/>
      <c r="M130" s="132"/>
    </row>
    <row r="131" spans="1:13" ht="21" customHeight="1" x14ac:dyDescent="0.5">
      <c r="A131" s="126"/>
      <c r="B131" s="127"/>
      <c r="C131" s="128"/>
      <c r="D131" s="93"/>
      <c r="E131" s="78" t="s">
        <v>133</v>
      </c>
      <c r="F131" s="759" t="s">
        <v>136</v>
      </c>
      <c r="G131" s="758"/>
      <c r="H131" s="162"/>
      <c r="I131" s="108"/>
      <c r="J131" s="99"/>
      <c r="K131" s="161"/>
      <c r="L131" s="161"/>
      <c r="M131" s="100"/>
    </row>
    <row r="132" spans="1:13" ht="21" customHeight="1" x14ac:dyDescent="0.5">
      <c r="A132" s="126"/>
      <c r="B132" s="127"/>
      <c r="C132" s="128"/>
      <c r="D132" s="163"/>
      <c r="E132" s="78" t="s">
        <v>135</v>
      </c>
      <c r="F132" s="759" t="s">
        <v>139</v>
      </c>
      <c r="G132" s="758"/>
      <c r="H132" s="162"/>
      <c r="I132" s="108"/>
      <c r="J132" s="99"/>
      <c r="K132" s="161"/>
      <c r="L132" s="161"/>
      <c r="M132" s="100"/>
    </row>
    <row r="133" spans="1:13" ht="44.25" customHeight="1" x14ac:dyDescent="0.5">
      <c r="A133" s="129"/>
      <c r="B133" s="127"/>
      <c r="C133" s="164"/>
      <c r="D133" s="160" t="s">
        <v>91</v>
      </c>
      <c r="E133" s="764" t="s">
        <v>294</v>
      </c>
      <c r="F133" s="765"/>
      <c r="G133" s="766"/>
      <c r="H133" s="162"/>
      <c r="I133" s="132"/>
      <c r="J133" s="132"/>
      <c r="K133" s="132"/>
      <c r="L133" s="132"/>
      <c r="M133" s="132"/>
    </row>
    <row r="134" spans="1:13" ht="21" customHeight="1" x14ac:dyDescent="0.5">
      <c r="A134" s="126"/>
      <c r="B134" s="127"/>
      <c r="C134" s="128"/>
      <c r="D134" s="93"/>
      <c r="E134" s="78" t="s">
        <v>133</v>
      </c>
      <c r="F134" s="759" t="s">
        <v>136</v>
      </c>
      <c r="G134" s="758"/>
      <c r="H134" s="162"/>
      <c r="I134" s="108"/>
      <c r="J134" s="99"/>
      <c r="K134" s="161"/>
      <c r="L134" s="161"/>
      <c r="M134" s="100"/>
    </row>
    <row r="135" spans="1:13" ht="21" customHeight="1" x14ac:dyDescent="0.5">
      <c r="A135" s="126"/>
      <c r="B135" s="127"/>
      <c r="C135" s="128"/>
      <c r="D135" s="163"/>
      <c r="E135" s="78" t="s">
        <v>135</v>
      </c>
      <c r="F135" s="759" t="s">
        <v>139</v>
      </c>
      <c r="G135" s="758"/>
      <c r="H135" s="162"/>
      <c r="I135" s="108"/>
      <c r="J135" s="99"/>
      <c r="K135" s="161"/>
      <c r="L135" s="161"/>
      <c r="M135" s="100"/>
    </row>
    <row r="136" spans="1:13" ht="32.25" customHeight="1" x14ac:dyDescent="0.5">
      <c r="A136" s="129"/>
      <c r="B136" s="127"/>
      <c r="C136" s="164"/>
      <c r="D136" s="160" t="s">
        <v>402</v>
      </c>
      <c r="E136" s="764" t="s">
        <v>295</v>
      </c>
      <c r="F136" s="765"/>
      <c r="G136" s="766"/>
      <c r="H136" s="162"/>
      <c r="I136" s="132"/>
      <c r="J136" s="132"/>
      <c r="K136" s="132"/>
      <c r="L136" s="132"/>
      <c r="M136" s="132"/>
    </row>
    <row r="137" spans="1:13" ht="34.15" customHeight="1" x14ac:dyDescent="0.5">
      <c r="A137" s="126"/>
      <c r="B137" s="93"/>
      <c r="C137" s="160">
        <v>3</v>
      </c>
      <c r="D137" s="764" t="s">
        <v>296</v>
      </c>
      <c r="E137" s="765"/>
      <c r="F137" s="765"/>
      <c r="G137" s="766"/>
      <c r="H137" s="133"/>
      <c r="I137" s="108"/>
      <c r="J137" s="99"/>
      <c r="K137" s="161"/>
      <c r="L137" s="161"/>
      <c r="M137" s="100"/>
    </row>
    <row r="138" spans="1:13" ht="32.25" customHeight="1" x14ac:dyDescent="0.5">
      <c r="A138" s="126"/>
      <c r="B138" s="120" t="s">
        <v>9</v>
      </c>
      <c r="C138" s="803" t="s">
        <v>297</v>
      </c>
      <c r="D138" s="831"/>
      <c r="E138" s="831"/>
      <c r="F138" s="831"/>
      <c r="G138" s="832"/>
      <c r="H138" s="133"/>
      <c r="I138" s="108"/>
      <c r="J138" s="99"/>
      <c r="K138" s="161"/>
      <c r="L138" s="161"/>
      <c r="M138" s="100"/>
    </row>
    <row r="139" spans="1:13" ht="23.25" customHeight="1" x14ac:dyDescent="0.5">
      <c r="A139" s="126"/>
      <c r="B139" s="121"/>
      <c r="C139" s="122"/>
      <c r="D139" s="759" t="s">
        <v>138</v>
      </c>
      <c r="E139" s="757"/>
      <c r="F139" s="757"/>
      <c r="G139" s="758"/>
      <c r="H139" s="133"/>
      <c r="I139" s="108"/>
      <c r="J139" s="99"/>
      <c r="K139" s="161"/>
      <c r="L139" s="161"/>
      <c r="M139" s="100"/>
    </row>
    <row r="140" spans="1:13" ht="36.75" customHeight="1" x14ac:dyDescent="0.5">
      <c r="A140" s="126"/>
      <c r="B140" s="120" t="s">
        <v>11</v>
      </c>
      <c r="C140" s="759" t="s">
        <v>298</v>
      </c>
      <c r="D140" s="757"/>
      <c r="E140" s="757"/>
      <c r="F140" s="757"/>
      <c r="G140" s="758"/>
      <c r="H140" s="133"/>
      <c r="I140" s="108"/>
      <c r="J140" s="99"/>
      <c r="K140" s="161"/>
      <c r="L140" s="161"/>
      <c r="M140" s="100"/>
    </row>
    <row r="141" spans="1:13" ht="24" customHeight="1" x14ac:dyDescent="0.5">
      <c r="A141" s="126"/>
      <c r="B141" s="121"/>
      <c r="C141" s="122"/>
      <c r="D141" s="759" t="s">
        <v>138</v>
      </c>
      <c r="E141" s="757"/>
      <c r="F141" s="757"/>
      <c r="G141" s="758"/>
      <c r="H141" s="133"/>
      <c r="I141" s="108"/>
      <c r="J141" s="99"/>
      <c r="K141" s="161"/>
      <c r="L141" s="161"/>
      <c r="M141" s="100"/>
    </row>
    <row r="142" spans="1:13" ht="13.2" x14ac:dyDescent="0.5">
      <c r="A142" s="820" t="s">
        <v>1</v>
      </c>
      <c r="B142" s="819" t="s">
        <v>51</v>
      </c>
      <c r="C142" s="819"/>
      <c r="D142" s="819"/>
      <c r="E142" s="819"/>
      <c r="F142" s="819"/>
      <c r="G142" s="819"/>
      <c r="H142" s="819"/>
      <c r="I142" s="819"/>
      <c r="J142" s="819"/>
      <c r="K142" s="819"/>
      <c r="L142" s="819"/>
      <c r="M142" s="819"/>
    </row>
    <row r="143" spans="1:13" ht="13.2" x14ac:dyDescent="0.5">
      <c r="A143" s="820"/>
      <c r="B143" s="820" t="s">
        <v>52</v>
      </c>
      <c r="C143" s="820"/>
      <c r="D143" s="820"/>
      <c r="E143" s="820"/>
      <c r="F143" s="820"/>
      <c r="G143" s="820"/>
      <c r="H143" s="819" t="s">
        <v>53</v>
      </c>
      <c r="I143" s="819"/>
      <c r="J143" s="819"/>
      <c r="K143" s="819"/>
      <c r="L143" s="819"/>
      <c r="M143" s="819"/>
    </row>
    <row r="144" spans="1:13" ht="13.2" x14ac:dyDescent="0.5">
      <c r="A144" s="820"/>
      <c r="B144" s="820"/>
      <c r="C144" s="820"/>
      <c r="D144" s="820"/>
      <c r="E144" s="820"/>
      <c r="F144" s="820"/>
      <c r="G144" s="820"/>
      <c r="H144" s="819" t="s">
        <v>54</v>
      </c>
      <c r="I144" s="819"/>
      <c r="J144" s="819"/>
      <c r="K144" s="819" t="s">
        <v>55</v>
      </c>
      <c r="L144" s="819"/>
      <c r="M144" s="819"/>
    </row>
    <row r="145" spans="1:13" ht="13.2" x14ac:dyDescent="0.5">
      <c r="A145" s="820"/>
      <c r="B145" s="820"/>
      <c r="C145" s="820"/>
      <c r="D145" s="820"/>
      <c r="E145" s="820"/>
      <c r="F145" s="820"/>
      <c r="G145" s="820"/>
      <c r="H145" s="78" t="s">
        <v>56</v>
      </c>
      <c r="I145" s="78" t="s">
        <v>57</v>
      </c>
      <c r="J145" s="78" t="s">
        <v>58</v>
      </c>
      <c r="K145" s="78" t="s">
        <v>56</v>
      </c>
      <c r="L145" s="78" t="s">
        <v>57</v>
      </c>
      <c r="M145" s="78" t="s">
        <v>58</v>
      </c>
    </row>
    <row r="146" spans="1:13" ht="13.2" x14ac:dyDescent="0.5">
      <c r="A146" s="78">
        <v>1</v>
      </c>
      <c r="B146" s="819">
        <v>2</v>
      </c>
      <c r="C146" s="819"/>
      <c r="D146" s="819"/>
      <c r="E146" s="819"/>
      <c r="F146" s="819"/>
      <c r="G146" s="819"/>
      <c r="H146" s="78">
        <v>3</v>
      </c>
      <c r="I146" s="78">
        <v>4</v>
      </c>
      <c r="J146" s="78">
        <v>5</v>
      </c>
      <c r="K146" s="78">
        <v>6</v>
      </c>
      <c r="L146" s="78">
        <v>7</v>
      </c>
      <c r="M146" s="78">
        <v>8</v>
      </c>
    </row>
    <row r="147" spans="1:13" ht="31.15" customHeight="1" x14ac:dyDescent="0.5">
      <c r="A147" s="126"/>
      <c r="B147" s="114" t="s">
        <v>13</v>
      </c>
      <c r="C147" s="764" t="s">
        <v>299</v>
      </c>
      <c r="D147" s="765"/>
      <c r="E147" s="765"/>
      <c r="F147" s="765"/>
      <c r="G147" s="766"/>
      <c r="H147" s="162"/>
      <c r="I147" s="108"/>
      <c r="J147" s="99"/>
      <c r="K147" s="161"/>
      <c r="L147" s="161"/>
      <c r="M147" s="100"/>
    </row>
    <row r="148" spans="1:13" s="3" customFormat="1" ht="21.6" customHeight="1" x14ac:dyDescent="0.55000000000000004">
      <c r="A148" s="153"/>
      <c r="B148" s="127"/>
      <c r="C148" s="154">
        <v>1</v>
      </c>
      <c r="D148" s="759" t="s">
        <v>300</v>
      </c>
      <c r="E148" s="757"/>
      <c r="F148" s="757"/>
      <c r="G148" s="758"/>
      <c r="H148" s="162"/>
      <c r="I148" s="108"/>
      <c r="J148" s="99"/>
      <c r="K148" s="161"/>
      <c r="L148" s="161"/>
      <c r="M148" s="161"/>
    </row>
    <row r="149" spans="1:13" s="3" customFormat="1" ht="21" customHeight="1" x14ac:dyDescent="0.55000000000000004">
      <c r="A149" s="153"/>
      <c r="B149" s="121"/>
      <c r="C149" s="154">
        <v>2</v>
      </c>
      <c r="D149" s="759" t="s">
        <v>139</v>
      </c>
      <c r="E149" s="757"/>
      <c r="F149" s="757"/>
      <c r="G149" s="758"/>
      <c r="H149" s="133"/>
      <c r="I149" s="108"/>
      <c r="J149" s="99"/>
      <c r="K149" s="161"/>
      <c r="L149" s="161"/>
      <c r="M149" s="161"/>
    </row>
    <row r="150" spans="1:13" ht="46.5" customHeight="1" x14ac:dyDescent="0.5">
      <c r="A150" s="126"/>
      <c r="B150" s="114" t="s">
        <v>94</v>
      </c>
      <c r="C150" s="764" t="s">
        <v>301</v>
      </c>
      <c r="D150" s="765"/>
      <c r="E150" s="765"/>
      <c r="F150" s="765"/>
      <c r="G150" s="766"/>
      <c r="H150" s="162"/>
      <c r="I150" s="108"/>
      <c r="J150" s="99"/>
      <c r="K150" s="161"/>
      <c r="L150" s="161"/>
      <c r="M150" s="100"/>
    </row>
    <row r="151" spans="1:13" ht="21" customHeight="1" x14ac:dyDescent="0.5">
      <c r="A151" s="126"/>
      <c r="B151" s="127"/>
      <c r="C151" s="154">
        <v>1</v>
      </c>
      <c r="D151" s="759" t="s">
        <v>140</v>
      </c>
      <c r="E151" s="757"/>
      <c r="F151" s="757"/>
      <c r="G151" s="758"/>
      <c r="H151" s="162"/>
      <c r="I151" s="108"/>
      <c r="J151" s="99"/>
      <c r="K151" s="161"/>
      <c r="L151" s="161"/>
      <c r="M151" s="100"/>
    </row>
    <row r="152" spans="1:13" ht="21" customHeight="1" x14ac:dyDescent="0.5">
      <c r="A152" s="126"/>
      <c r="B152" s="127"/>
      <c r="C152" s="154">
        <v>2</v>
      </c>
      <c r="D152" s="759" t="s">
        <v>141</v>
      </c>
      <c r="E152" s="757"/>
      <c r="F152" s="757"/>
      <c r="G152" s="758"/>
      <c r="H152" s="162"/>
      <c r="I152" s="108"/>
      <c r="J152" s="99"/>
      <c r="K152" s="161"/>
      <c r="L152" s="161"/>
      <c r="M152" s="100"/>
    </row>
    <row r="153" spans="1:13" ht="21" customHeight="1" x14ac:dyDescent="0.5">
      <c r="A153" s="126"/>
      <c r="B153" s="121"/>
      <c r="C153" s="154">
        <v>3</v>
      </c>
      <c r="D153" s="824" t="s">
        <v>142</v>
      </c>
      <c r="E153" s="825"/>
      <c r="F153" s="825"/>
      <c r="G153" s="826"/>
      <c r="H153" s="133"/>
      <c r="I153" s="108"/>
      <c r="J153" s="99"/>
      <c r="K153" s="161"/>
      <c r="L153" s="161"/>
      <c r="M153" s="100"/>
    </row>
    <row r="154" spans="1:13" s="3" customFormat="1" ht="22.5" customHeight="1" x14ac:dyDescent="0.55000000000000004">
      <c r="A154" s="157" t="s">
        <v>12</v>
      </c>
      <c r="B154" s="769" t="s">
        <v>185</v>
      </c>
      <c r="C154" s="770"/>
      <c r="D154" s="770"/>
      <c r="E154" s="770"/>
      <c r="F154" s="770"/>
      <c r="G154" s="771"/>
      <c r="H154" s="165">
        <f>PAK!F24</f>
        <v>30.5</v>
      </c>
      <c r="I154" s="703">
        <f>I155+I157+I159+I170+I174</f>
        <v>30</v>
      </c>
      <c r="J154" s="166">
        <f>I154+H154</f>
        <v>60.5</v>
      </c>
      <c r="K154" s="167"/>
      <c r="L154" s="167"/>
      <c r="M154" s="167"/>
    </row>
    <row r="155" spans="1:13" ht="20.100000000000001" customHeight="1" x14ac:dyDescent="0.5">
      <c r="A155" s="126"/>
      <c r="B155" s="120" t="s">
        <v>10</v>
      </c>
      <c r="C155" s="759" t="s">
        <v>143</v>
      </c>
      <c r="D155" s="757"/>
      <c r="E155" s="757"/>
      <c r="F155" s="757"/>
      <c r="G155" s="758"/>
      <c r="H155" s="136"/>
      <c r="I155" s="108">
        <f>PENGABDIAN!L23</f>
        <v>0</v>
      </c>
      <c r="J155" s="99"/>
      <c r="K155" s="100"/>
      <c r="L155" s="100"/>
      <c r="M155" s="100"/>
    </row>
    <row r="156" spans="1:13" ht="51" customHeight="1" x14ac:dyDescent="0.5">
      <c r="A156" s="126"/>
      <c r="B156" s="121"/>
      <c r="C156" s="137"/>
      <c r="D156" s="827" t="s">
        <v>144</v>
      </c>
      <c r="E156" s="828"/>
      <c r="F156" s="828"/>
      <c r="G156" s="829"/>
      <c r="H156" s="136"/>
      <c r="I156" s="108"/>
      <c r="J156" s="99"/>
      <c r="K156" s="100"/>
      <c r="L156" s="100"/>
      <c r="M156" s="100"/>
    </row>
    <row r="157" spans="1:13" ht="18" customHeight="1" x14ac:dyDescent="0.5">
      <c r="A157" s="126"/>
      <c r="B157" s="114" t="s">
        <v>9</v>
      </c>
      <c r="C157" s="781" t="s">
        <v>145</v>
      </c>
      <c r="D157" s="782"/>
      <c r="E157" s="782"/>
      <c r="F157" s="782"/>
      <c r="G157" s="783"/>
      <c r="H157" s="168"/>
      <c r="I157" s="144">
        <f>PENGABDIAN!L25</f>
        <v>0</v>
      </c>
      <c r="J157" s="94"/>
      <c r="K157" s="145"/>
      <c r="L157" s="145"/>
      <c r="M157" s="145"/>
    </row>
    <row r="158" spans="1:13" ht="33" customHeight="1" x14ac:dyDescent="0.5">
      <c r="A158" s="169"/>
      <c r="B158" s="121"/>
      <c r="C158" s="137"/>
      <c r="D158" s="764" t="s">
        <v>146</v>
      </c>
      <c r="E158" s="765"/>
      <c r="F158" s="765"/>
      <c r="G158" s="766"/>
      <c r="H158" s="136"/>
      <c r="I158" s="108"/>
      <c r="J158" s="99"/>
      <c r="K158" s="141"/>
      <c r="L158" s="100"/>
      <c r="M158" s="100"/>
    </row>
    <row r="159" spans="1:13" ht="31.15" customHeight="1" x14ac:dyDescent="0.5">
      <c r="A159" s="126"/>
      <c r="B159" s="114" t="s">
        <v>11</v>
      </c>
      <c r="C159" s="764" t="s">
        <v>194</v>
      </c>
      <c r="D159" s="765"/>
      <c r="E159" s="765"/>
      <c r="F159" s="765"/>
      <c r="G159" s="766"/>
      <c r="H159" s="136"/>
      <c r="I159" s="108">
        <f>PENGABDIAN!L27</f>
        <v>30</v>
      </c>
      <c r="J159" s="99"/>
      <c r="K159" s="100"/>
      <c r="L159" s="100"/>
      <c r="M159" s="100"/>
    </row>
    <row r="160" spans="1:13" ht="20.100000000000001" customHeight="1" x14ac:dyDescent="0.5">
      <c r="A160" s="126"/>
      <c r="B160" s="121"/>
      <c r="C160" s="78">
        <v>1</v>
      </c>
      <c r="D160" s="759" t="s">
        <v>147</v>
      </c>
      <c r="E160" s="757"/>
      <c r="F160" s="757"/>
      <c r="G160" s="758"/>
      <c r="H160" s="136"/>
      <c r="I160" s="108"/>
      <c r="J160" s="99"/>
      <c r="K160" s="100"/>
      <c r="L160" s="100"/>
      <c r="M160" s="100"/>
    </row>
    <row r="161" spans="1:13" ht="20.100000000000001" customHeight="1" x14ac:dyDescent="0.5">
      <c r="A161" s="126"/>
      <c r="B161" s="127"/>
      <c r="C161" s="128"/>
      <c r="D161" s="120" t="s">
        <v>0</v>
      </c>
      <c r="E161" s="768" t="s">
        <v>148</v>
      </c>
      <c r="F161" s="768"/>
      <c r="G161" s="768"/>
      <c r="H161" s="136"/>
      <c r="I161" s="108"/>
      <c r="J161" s="99"/>
      <c r="K161" s="100"/>
      <c r="L161" s="100"/>
      <c r="M161" s="100"/>
    </row>
    <row r="162" spans="1:13" ht="20.100000000000001" customHeight="1" x14ac:dyDescent="0.5">
      <c r="A162" s="126"/>
      <c r="B162" s="127"/>
      <c r="C162" s="128"/>
      <c r="D162" s="127"/>
      <c r="E162" s="78" t="s">
        <v>133</v>
      </c>
      <c r="F162" s="134" t="s">
        <v>140</v>
      </c>
      <c r="G162" s="100"/>
      <c r="H162" s="136"/>
      <c r="I162" s="108"/>
      <c r="J162" s="99"/>
      <c r="K162" s="100"/>
      <c r="L162" s="100"/>
      <c r="M162" s="100"/>
    </row>
    <row r="163" spans="1:13" ht="20.100000000000001" customHeight="1" x14ac:dyDescent="0.5">
      <c r="A163" s="126"/>
      <c r="B163" s="127"/>
      <c r="C163" s="128"/>
      <c r="D163" s="127"/>
      <c r="E163" s="78" t="s">
        <v>135</v>
      </c>
      <c r="F163" s="134" t="s">
        <v>141</v>
      </c>
      <c r="G163" s="100"/>
      <c r="H163" s="136"/>
      <c r="I163" s="108"/>
      <c r="J163" s="99"/>
      <c r="K163" s="100"/>
      <c r="L163" s="100"/>
      <c r="M163" s="100"/>
    </row>
    <row r="164" spans="1:13" ht="20.100000000000001" customHeight="1" x14ac:dyDescent="0.5">
      <c r="A164" s="126"/>
      <c r="B164" s="127"/>
      <c r="C164" s="164"/>
      <c r="D164" s="121"/>
      <c r="E164" s="78" t="s">
        <v>137</v>
      </c>
      <c r="F164" s="134" t="s">
        <v>142</v>
      </c>
      <c r="G164" s="100"/>
      <c r="H164" s="136"/>
      <c r="I164" s="108"/>
      <c r="J164" s="99"/>
      <c r="K164" s="100"/>
      <c r="L164" s="100"/>
      <c r="M164" s="100"/>
    </row>
    <row r="165" spans="1:13" ht="18.600000000000001" customHeight="1" x14ac:dyDescent="0.5">
      <c r="A165" s="126"/>
      <c r="B165" s="127"/>
      <c r="C165" s="164"/>
      <c r="D165" s="114" t="s">
        <v>3</v>
      </c>
      <c r="E165" s="767" t="s">
        <v>149</v>
      </c>
      <c r="F165" s="767"/>
      <c r="G165" s="767"/>
      <c r="H165" s="136"/>
      <c r="I165" s="108"/>
      <c r="J165" s="99"/>
      <c r="K165" s="100"/>
      <c r="L165" s="100"/>
      <c r="M165" s="100"/>
    </row>
    <row r="166" spans="1:13" ht="20.100000000000001" customHeight="1" x14ac:dyDescent="0.5">
      <c r="A166" s="126"/>
      <c r="B166" s="127"/>
      <c r="C166" s="164"/>
      <c r="D166" s="127"/>
      <c r="E166" s="78" t="s">
        <v>133</v>
      </c>
      <c r="F166" s="134" t="s">
        <v>140</v>
      </c>
      <c r="G166" s="100"/>
      <c r="H166" s="136"/>
      <c r="I166" s="108"/>
      <c r="J166" s="99"/>
      <c r="K166" s="100"/>
      <c r="L166" s="100"/>
      <c r="M166" s="100"/>
    </row>
    <row r="167" spans="1:13" ht="20.100000000000001" customHeight="1" x14ac:dyDescent="0.5">
      <c r="A167" s="126"/>
      <c r="B167" s="127"/>
      <c r="C167" s="164"/>
      <c r="D167" s="127"/>
      <c r="E167" s="78" t="s">
        <v>135</v>
      </c>
      <c r="F167" s="134" t="s">
        <v>141</v>
      </c>
      <c r="G167" s="100"/>
      <c r="H167" s="136"/>
      <c r="I167" s="108"/>
      <c r="J167" s="99"/>
      <c r="K167" s="100"/>
      <c r="L167" s="100"/>
      <c r="M167" s="100"/>
    </row>
    <row r="168" spans="1:13" ht="20.100000000000001" customHeight="1" x14ac:dyDescent="0.5">
      <c r="A168" s="126"/>
      <c r="B168" s="127"/>
      <c r="C168" s="170"/>
      <c r="D168" s="121"/>
      <c r="E168" s="78" t="s">
        <v>137</v>
      </c>
      <c r="F168" s="134" t="s">
        <v>142</v>
      </c>
      <c r="G168" s="100"/>
      <c r="H168" s="136"/>
      <c r="I168" s="108"/>
      <c r="J168" s="99"/>
      <c r="K168" s="100"/>
      <c r="L168" s="100"/>
      <c r="M168" s="100"/>
    </row>
    <row r="169" spans="1:13" ht="20.100000000000001" customHeight="1" x14ac:dyDescent="0.5">
      <c r="A169" s="126"/>
      <c r="B169" s="121"/>
      <c r="C169" s="78">
        <v>2</v>
      </c>
      <c r="D169" s="759" t="s">
        <v>150</v>
      </c>
      <c r="E169" s="757"/>
      <c r="F169" s="757"/>
      <c r="G169" s="758"/>
      <c r="H169" s="136"/>
      <c r="I169" s="108"/>
      <c r="J169" s="99"/>
      <c r="K169" s="100"/>
      <c r="L169" s="100"/>
      <c r="M169" s="100"/>
    </row>
    <row r="170" spans="1:13" ht="45.75" customHeight="1" x14ac:dyDescent="0.5">
      <c r="A170" s="126"/>
      <c r="B170" s="114" t="s">
        <v>13</v>
      </c>
      <c r="C170" s="775" t="s">
        <v>151</v>
      </c>
      <c r="D170" s="776"/>
      <c r="E170" s="776"/>
      <c r="F170" s="776"/>
      <c r="G170" s="777"/>
      <c r="H170" s="136"/>
      <c r="I170" s="108">
        <f>PENGABDIAN!L496</f>
        <v>0</v>
      </c>
      <c r="J170" s="99"/>
      <c r="K170" s="100"/>
      <c r="L170" s="100"/>
      <c r="M170" s="100"/>
    </row>
    <row r="171" spans="1:13" ht="20.100000000000001" customHeight="1" x14ac:dyDescent="0.5">
      <c r="A171" s="126"/>
      <c r="B171" s="127"/>
      <c r="C171" s="78">
        <v>1</v>
      </c>
      <c r="D171" s="759" t="s">
        <v>152</v>
      </c>
      <c r="E171" s="757"/>
      <c r="F171" s="757"/>
      <c r="G171" s="758"/>
      <c r="H171" s="136"/>
      <c r="I171" s="108"/>
      <c r="J171" s="99"/>
      <c r="K171" s="100"/>
      <c r="L171" s="100"/>
      <c r="M171" s="100"/>
    </row>
    <row r="172" spans="1:13" ht="20.100000000000001" customHeight="1" x14ac:dyDescent="0.5">
      <c r="A172" s="126"/>
      <c r="B172" s="127"/>
      <c r="C172" s="78">
        <v>2</v>
      </c>
      <c r="D172" s="759" t="s">
        <v>153</v>
      </c>
      <c r="E172" s="757"/>
      <c r="F172" s="757"/>
      <c r="G172" s="758"/>
      <c r="H172" s="136"/>
      <c r="I172" s="108"/>
      <c r="J172" s="99"/>
      <c r="K172" s="100"/>
      <c r="L172" s="100"/>
      <c r="M172" s="100"/>
    </row>
    <row r="173" spans="1:13" ht="20.100000000000001" customHeight="1" x14ac:dyDescent="0.5">
      <c r="A173" s="126"/>
      <c r="B173" s="163"/>
      <c r="C173" s="78">
        <v>3</v>
      </c>
      <c r="D173" s="778" t="s">
        <v>154</v>
      </c>
      <c r="E173" s="779"/>
      <c r="F173" s="779"/>
      <c r="G173" s="780"/>
      <c r="H173" s="136"/>
      <c r="I173" s="108"/>
      <c r="J173" s="99"/>
      <c r="K173" s="100"/>
      <c r="L173" s="100"/>
      <c r="M173" s="100"/>
    </row>
    <row r="174" spans="1:13" ht="20.100000000000001" customHeight="1" x14ac:dyDescent="0.5">
      <c r="A174" s="126"/>
      <c r="B174" s="87" t="s">
        <v>94</v>
      </c>
      <c r="C174" s="759" t="s">
        <v>155</v>
      </c>
      <c r="D174" s="757"/>
      <c r="E174" s="757"/>
      <c r="F174" s="757"/>
      <c r="G174" s="758"/>
      <c r="H174" s="146"/>
      <c r="I174" s="108">
        <f>PENGABDIAN!L71</f>
        <v>0</v>
      </c>
      <c r="J174" s="99"/>
      <c r="K174" s="100"/>
      <c r="L174" s="100"/>
      <c r="M174" s="100"/>
    </row>
    <row r="175" spans="1:13" ht="31.9" customHeight="1" x14ac:dyDescent="0.5">
      <c r="A175" s="126"/>
      <c r="B175" s="93"/>
      <c r="C175" s="84"/>
      <c r="D175" s="759" t="s">
        <v>156</v>
      </c>
      <c r="E175" s="757"/>
      <c r="F175" s="757"/>
      <c r="G175" s="758"/>
      <c r="H175" s="146"/>
      <c r="I175" s="108"/>
      <c r="J175" s="99"/>
      <c r="K175" s="100"/>
      <c r="L175" s="100"/>
      <c r="M175" s="100"/>
    </row>
    <row r="176" spans="1:13" ht="32.5" customHeight="1" x14ac:dyDescent="0.5">
      <c r="A176" s="306"/>
      <c r="B176" s="87" t="s">
        <v>98</v>
      </c>
      <c r="C176" s="757" t="s">
        <v>468</v>
      </c>
      <c r="D176" s="757"/>
      <c r="E176" s="757"/>
      <c r="F176" s="757"/>
      <c r="G176" s="758"/>
      <c r="H176" s="146"/>
      <c r="I176" s="326">
        <f>PENGABDIAN!L73</f>
        <v>0</v>
      </c>
      <c r="J176" s="173"/>
      <c r="K176" s="100"/>
      <c r="L176" s="100"/>
      <c r="M176" s="100"/>
    </row>
    <row r="177" spans="1:13" ht="75" customHeight="1" x14ac:dyDescent="0.5">
      <c r="A177" s="306"/>
      <c r="B177" s="93"/>
      <c r="C177" s="320"/>
      <c r="D177" s="757" t="s">
        <v>467</v>
      </c>
      <c r="E177" s="757"/>
      <c r="F177" s="757"/>
      <c r="G177" s="758"/>
      <c r="H177" s="146"/>
      <c r="I177" s="326"/>
      <c r="J177" s="173"/>
      <c r="K177" s="100"/>
      <c r="L177" s="100"/>
      <c r="M177" s="100"/>
    </row>
    <row r="178" spans="1:13" ht="32.5" customHeight="1" x14ac:dyDescent="0.5">
      <c r="A178" s="306"/>
      <c r="B178" s="87" t="s">
        <v>16</v>
      </c>
      <c r="C178" s="757" t="s">
        <v>469</v>
      </c>
      <c r="D178" s="757"/>
      <c r="E178" s="757"/>
      <c r="F178" s="757"/>
      <c r="G178" s="758"/>
      <c r="H178" s="146"/>
      <c r="I178" s="326">
        <f>PENGABDIAN!L75</f>
        <v>0</v>
      </c>
      <c r="J178" s="173"/>
      <c r="K178" s="100"/>
      <c r="L178" s="100"/>
      <c r="M178" s="100"/>
    </row>
    <row r="179" spans="1:13" ht="30.6" customHeight="1" x14ac:dyDescent="0.5">
      <c r="A179" s="306"/>
      <c r="B179" s="93"/>
      <c r="C179" s="327" t="s">
        <v>2</v>
      </c>
      <c r="D179" s="759" t="s">
        <v>470</v>
      </c>
      <c r="E179" s="757"/>
      <c r="F179" s="757"/>
      <c r="G179" s="758"/>
      <c r="H179" s="146"/>
      <c r="I179" s="326"/>
      <c r="J179" s="173"/>
      <c r="K179" s="100"/>
      <c r="L179" s="100"/>
      <c r="M179" s="100"/>
    </row>
    <row r="180" spans="1:13" ht="30.6" customHeight="1" x14ac:dyDescent="0.5">
      <c r="A180" s="306"/>
      <c r="B180" s="163"/>
      <c r="C180" s="327" t="s">
        <v>3</v>
      </c>
      <c r="D180" s="759" t="s">
        <v>471</v>
      </c>
      <c r="E180" s="757"/>
      <c r="F180" s="757"/>
      <c r="G180" s="758"/>
      <c r="H180" s="146"/>
      <c r="I180" s="326"/>
      <c r="J180" s="173"/>
      <c r="K180" s="100"/>
      <c r="L180" s="100"/>
      <c r="M180" s="100"/>
    </row>
    <row r="181" spans="1:13" s="64" customFormat="1" ht="25" customHeight="1" x14ac:dyDescent="0.45">
      <c r="A181" s="171"/>
      <c r="B181" s="772" t="s">
        <v>186</v>
      </c>
      <c r="C181" s="773"/>
      <c r="D181" s="773"/>
      <c r="E181" s="773"/>
      <c r="F181" s="773"/>
      <c r="G181" s="774"/>
      <c r="H181" s="172">
        <f>H154+H105+H42+H36</f>
        <v>350</v>
      </c>
      <c r="I181" s="172">
        <f>I154+I105+I42+I36</f>
        <v>584.77</v>
      </c>
      <c r="J181" s="172">
        <f>J154+J105+J42+J36</f>
        <v>934.77</v>
      </c>
      <c r="K181" s="112"/>
      <c r="L181" s="112"/>
      <c r="M181" s="112"/>
    </row>
    <row r="182" spans="1:13" ht="13.2" x14ac:dyDescent="0.5">
      <c r="A182" s="820" t="s">
        <v>1</v>
      </c>
      <c r="B182" s="819" t="s">
        <v>51</v>
      </c>
      <c r="C182" s="819"/>
      <c r="D182" s="819"/>
      <c r="E182" s="819"/>
      <c r="F182" s="819"/>
      <c r="G182" s="819"/>
      <c r="H182" s="819"/>
      <c r="I182" s="819"/>
      <c r="J182" s="819"/>
      <c r="K182" s="819"/>
      <c r="L182" s="819"/>
      <c r="M182" s="819"/>
    </row>
    <row r="183" spans="1:13" ht="13.2" x14ac:dyDescent="0.5">
      <c r="A183" s="820"/>
      <c r="B183" s="820" t="s">
        <v>52</v>
      </c>
      <c r="C183" s="820"/>
      <c r="D183" s="820"/>
      <c r="E183" s="820"/>
      <c r="F183" s="820"/>
      <c r="G183" s="820"/>
      <c r="H183" s="819" t="s">
        <v>53</v>
      </c>
      <c r="I183" s="819"/>
      <c r="J183" s="819"/>
      <c r="K183" s="819"/>
      <c r="L183" s="819"/>
      <c r="M183" s="819"/>
    </row>
    <row r="184" spans="1:13" ht="13.2" x14ac:dyDescent="0.5">
      <c r="A184" s="820"/>
      <c r="B184" s="820"/>
      <c r="C184" s="820"/>
      <c r="D184" s="820"/>
      <c r="E184" s="820"/>
      <c r="F184" s="820"/>
      <c r="G184" s="820"/>
      <c r="H184" s="819" t="s">
        <v>54</v>
      </c>
      <c r="I184" s="819"/>
      <c r="J184" s="819"/>
      <c r="K184" s="819" t="s">
        <v>55</v>
      </c>
      <c r="L184" s="819"/>
      <c r="M184" s="819"/>
    </row>
    <row r="185" spans="1:13" ht="13.2" x14ac:dyDescent="0.5">
      <c r="A185" s="820"/>
      <c r="B185" s="820"/>
      <c r="C185" s="820"/>
      <c r="D185" s="820"/>
      <c r="E185" s="820"/>
      <c r="F185" s="820"/>
      <c r="G185" s="820"/>
      <c r="H185" s="78" t="s">
        <v>56</v>
      </c>
      <c r="I185" s="78" t="s">
        <v>57</v>
      </c>
      <c r="J185" s="78" t="s">
        <v>58</v>
      </c>
      <c r="K185" s="78" t="s">
        <v>56</v>
      </c>
      <c r="L185" s="78" t="s">
        <v>57</v>
      </c>
      <c r="M185" s="78" t="s">
        <v>58</v>
      </c>
    </row>
    <row r="186" spans="1:13" ht="13.2" x14ac:dyDescent="0.5">
      <c r="A186" s="78">
        <v>1</v>
      </c>
      <c r="B186" s="819">
        <v>2</v>
      </c>
      <c r="C186" s="819"/>
      <c r="D186" s="819"/>
      <c r="E186" s="819"/>
      <c r="F186" s="819"/>
      <c r="G186" s="819"/>
      <c r="H186" s="78">
        <v>3</v>
      </c>
      <c r="I186" s="78">
        <v>4</v>
      </c>
      <c r="J186" s="78">
        <v>5</v>
      </c>
      <c r="K186" s="78">
        <v>6</v>
      </c>
      <c r="L186" s="78">
        <v>7</v>
      </c>
      <c r="M186" s="78">
        <v>8</v>
      </c>
    </row>
    <row r="187" spans="1:13" s="3" customFormat="1" ht="25.5" customHeight="1" x14ac:dyDescent="0.55000000000000004">
      <c r="A187" s="109" t="s">
        <v>71</v>
      </c>
      <c r="B187" s="769" t="s">
        <v>202</v>
      </c>
      <c r="C187" s="770"/>
      <c r="D187" s="770"/>
      <c r="E187" s="770"/>
      <c r="F187" s="770"/>
      <c r="G187" s="771"/>
      <c r="H187" s="165">
        <f>PAK!F27</f>
        <v>80</v>
      </c>
      <c r="I187" s="111">
        <f>(I188+I191+I198+I207+I209+I212+I219+I228+I237+I241+I243)</f>
        <v>30</v>
      </c>
      <c r="J187" s="166">
        <f>I187+H187</f>
        <v>110</v>
      </c>
      <c r="K187" s="167"/>
      <c r="L187" s="167"/>
      <c r="M187" s="167"/>
    </row>
    <row r="188" spans="1:13" ht="33.75" customHeight="1" x14ac:dyDescent="0.5">
      <c r="A188" s="126"/>
      <c r="B188" s="160" t="s">
        <v>10</v>
      </c>
      <c r="C188" s="764" t="s">
        <v>157</v>
      </c>
      <c r="D188" s="765"/>
      <c r="E188" s="765"/>
      <c r="F188" s="765"/>
      <c r="G188" s="766"/>
      <c r="H188" s="136"/>
      <c r="I188" s="108">
        <f>PENUNJANG!L23</f>
        <v>30</v>
      </c>
      <c r="J188" s="99"/>
      <c r="K188" s="100"/>
      <c r="L188" s="100"/>
      <c r="M188" s="100"/>
    </row>
    <row r="189" spans="1:13" ht="20.100000000000001" customHeight="1" x14ac:dyDescent="0.5">
      <c r="A189" s="126"/>
      <c r="B189" s="93"/>
      <c r="C189" s="78">
        <v>1</v>
      </c>
      <c r="D189" s="768" t="s">
        <v>158</v>
      </c>
      <c r="E189" s="768"/>
      <c r="F189" s="768"/>
      <c r="G189" s="768"/>
      <c r="H189" s="136"/>
      <c r="I189" s="108"/>
      <c r="J189" s="99"/>
      <c r="K189" s="100"/>
      <c r="L189" s="100"/>
      <c r="M189" s="100"/>
    </row>
    <row r="190" spans="1:13" ht="20.100000000000001" customHeight="1" x14ac:dyDescent="0.5">
      <c r="A190" s="126"/>
      <c r="B190" s="163"/>
      <c r="C190" s="78">
        <v>2</v>
      </c>
      <c r="D190" s="763" t="s">
        <v>159</v>
      </c>
      <c r="E190" s="763"/>
      <c r="F190" s="763"/>
      <c r="G190" s="763"/>
      <c r="H190" s="136"/>
      <c r="I190" s="108"/>
      <c r="J190" s="99"/>
      <c r="K190" s="100"/>
      <c r="L190" s="100"/>
      <c r="M190" s="100"/>
    </row>
    <row r="191" spans="1:13" ht="18" customHeight="1" x14ac:dyDescent="0.5">
      <c r="A191" s="126"/>
      <c r="B191" s="160" t="s">
        <v>9</v>
      </c>
      <c r="C191" s="767" t="s">
        <v>160</v>
      </c>
      <c r="D191" s="767"/>
      <c r="E191" s="767"/>
      <c r="F191" s="767"/>
      <c r="G191" s="767"/>
      <c r="H191" s="136"/>
      <c r="I191" s="108">
        <f>PENUNJANG!L48</f>
        <v>0</v>
      </c>
      <c r="J191" s="99"/>
      <c r="K191" s="100"/>
      <c r="L191" s="100"/>
      <c r="M191" s="100"/>
    </row>
    <row r="192" spans="1:13" ht="20.100000000000001" customHeight="1" x14ac:dyDescent="0.5">
      <c r="A192" s="126"/>
      <c r="B192" s="93"/>
      <c r="C192" s="87">
        <v>1</v>
      </c>
      <c r="D192" s="763" t="s">
        <v>161</v>
      </c>
      <c r="E192" s="763"/>
      <c r="F192" s="763"/>
      <c r="G192" s="763"/>
      <c r="H192" s="136"/>
      <c r="I192" s="108"/>
      <c r="J192" s="99"/>
      <c r="K192" s="100"/>
      <c r="L192" s="100"/>
      <c r="M192" s="100"/>
    </row>
    <row r="193" spans="1:13" ht="20.100000000000001" customHeight="1" x14ac:dyDescent="0.5">
      <c r="A193" s="129"/>
      <c r="B193" s="93"/>
      <c r="C193" s="127"/>
      <c r="D193" s="95" t="s">
        <v>0</v>
      </c>
      <c r="E193" s="763" t="s">
        <v>27</v>
      </c>
      <c r="F193" s="763"/>
      <c r="G193" s="763"/>
      <c r="H193" s="131"/>
      <c r="I193" s="132"/>
      <c r="J193" s="132"/>
      <c r="K193" s="132"/>
      <c r="L193" s="132"/>
      <c r="M193" s="132"/>
    </row>
    <row r="194" spans="1:13" ht="20.100000000000001" customHeight="1" x14ac:dyDescent="0.5">
      <c r="A194" s="129"/>
      <c r="B194" s="93"/>
      <c r="C194" s="163"/>
      <c r="D194" s="95" t="s">
        <v>21</v>
      </c>
      <c r="E194" s="768" t="s">
        <v>24</v>
      </c>
      <c r="F194" s="768"/>
      <c r="G194" s="768"/>
      <c r="H194" s="133"/>
      <c r="I194" s="134"/>
      <c r="J194" s="134"/>
      <c r="K194" s="134"/>
      <c r="L194" s="134"/>
      <c r="M194" s="134"/>
    </row>
    <row r="195" spans="1:13" ht="20.100000000000001" customHeight="1" x14ac:dyDescent="0.5">
      <c r="A195" s="129"/>
      <c r="B195" s="93"/>
      <c r="C195" s="87">
        <v>2</v>
      </c>
      <c r="D195" s="763" t="s">
        <v>162</v>
      </c>
      <c r="E195" s="763"/>
      <c r="F195" s="763"/>
      <c r="G195" s="763"/>
      <c r="H195" s="133"/>
      <c r="I195" s="134"/>
      <c r="J195" s="134"/>
      <c r="K195" s="134"/>
      <c r="L195" s="134"/>
      <c r="M195" s="134"/>
    </row>
    <row r="196" spans="1:13" ht="20.100000000000001" customHeight="1" x14ac:dyDescent="0.5">
      <c r="A196" s="129"/>
      <c r="B196" s="127"/>
      <c r="C196" s="93"/>
      <c r="D196" s="95" t="s">
        <v>0</v>
      </c>
      <c r="E196" s="763" t="s">
        <v>27</v>
      </c>
      <c r="F196" s="763"/>
      <c r="G196" s="763"/>
      <c r="H196" s="80"/>
      <c r="I196" s="78"/>
      <c r="J196" s="78"/>
      <c r="K196" s="78"/>
      <c r="L196" s="78"/>
      <c r="M196" s="78"/>
    </row>
    <row r="197" spans="1:13" s="77" customFormat="1" ht="20.100000000000001" customHeight="1" x14ac:dyDescent="0.55000000000000004">
      <c r="A197" s="93"/>
      <c r="B197" s="121"/>
      <c r="C197" s="163"/>
      <c r="D197" s="95" t="s">
        <v>21</v>
      </c>
      <c r="E197" s="768" t="s">
        <v>24</v>
      </c>
      <c r="F197" s="768"/>
      <c r="G197" s="768"/>
      <c r="H197" s="80"/>
      <c r="I197" s="78"/>
      <c r="J197" s="78"/>
      <c r="K197" s="78"/>
      <c r="L197" s="78"/>
      <c r="M197" s="78"/>
    </row>
    <row r="198" spans="1:13" ht="20.100000000000001" customHeight="1" x14ac:dyDescent="0.5">
      <c r="A198" s="126"/>
      <c r="B198" s="120" t="s">
        <v>11</v>
      </c>
      <c r="C198" s="763" t="s">
        <v>163</v>
      </c>
      <c r="D198" s="763"/>
      <c r="E198" s="763"/>
      <c r="F198" s="763"/>
      <c r="G198" s="763"/>
      <c r="H198" s="136"/>
      <c r="I198" s="108">
        <f>PENUNJANG!L55</f>
        <v>0</v>
      </c>
      <c r="J198" s="99"/>
      <c r="K198" s="100"/>
      <c r="L198" s="100"/>
      <c r="M198" s="100"/>
    </row>
    <row r="199" spans="1:13" ht="20.100000000000001" customHeight="1" x14ac:dyDescent="0.5">
      <c r="A199" s="126"/>
      <c r="B199" s="127"/>
      <c r="C199" s="87">
        <v>1</v>
      </c>
      <c r="D199" s="763" t="s">
        <v>140</v>
      </c>
      <c r="E199" s="763"/>
      <c r="F199" s="763"/>
      <c r="G199" s="763"/>
      <c r="H199" s="136"/>
      <c r="I199" s="108"/>
      <c r="J199" s="99"/>
      <c r="K199" s="100"/>
      <c r="L199" s="100"/>
      <c r="M199" s="100"/>
    </row>
    <row r="200" spans="1:13" ht="20.100000000000001" customHeight="1" x14ac:dyDescent="0.5">
      <c r="A200" s="126"/>
      <c r="B200" s="127"/>
      <c r="C200" s="93"/>
      <c r="D200" s="95" t="s">
        <v>0</v>
      </c>
      <c r="E200" s="768" t="s">
        <v>164</v>
      </c>
      <c r="F200" s="768"/>
      <c r="G200" s="768"/>
      <c r="H200" s="136"/>
      <c r="I200" s="108"/>
      <c r="J200" s="99"/>
      <c r="K200" s="100"/>
      <c r="L200" s="100"/>
      <c r="M200" s="100"/>
    </row>
    <row r="201" spans="1:13" ht="20.100000000000001" customHeight="1" x14ac:dyDescent="0.5">
      <c r="A201" s="126"/>
      <c r="B201" s="127"/>
      <c r="C201" s="93"/>
      <c r="D201" s="95" t="s">
        <v>21</v>
      </c>
      <c r="E201" s="768" t="s">
        <v>165</v>
      </c>
      <c r="F201" s="768"/>
      <c r="G201" s="768"/>
      <c r="H201" s="136"/>
      <c r="I201" s="108"/>
      <c r="J201" s="99"/>
      <c r="K201" s="100"/>
      <c r="L201" s="100"/>
      <c r="M201" s="100"/>
    </row>
    <row r="202" spans="1:13" ht="20.100000000000001" customHeight="1" x14ac:dyDescent="0.5">
      <c r="A202" s="126"/>
      <c r="B202" s="127"/>
      <c r="C202" s="163"/>
      <c r="D202" s="95" t="s">
        <v>25</v>
      </c>
      <c r="E202" s="768" t="s">
        <v>24</v>
      </c>
      <c r="F202" s="768"/>
      <c r="G202" s="768"/>
      <c r="H202" s="136"/>
      <c r="I202" s="108"/>
      <c r="J202" s="99"/>
      <c r="K202" s="100"/>
      <c r="L202" s="100"/>
      <c r="M202" s="100"/>
    </row>
    <row r="203" spans="1:13" ht="20.100000000000001" customHeight="1" x14ac:dyDescent="0.5">
      <c r="A203" s="126"/>
      <c r="B203" s="127"/>
      <c r="C203" s="87">
        <v>2</v>
      </c>
      <c r="D203" s="763" t="s">
        <v>141</v>
      </c>
      <c r="E203" s="763"/>
      <c r="F203" s="763"/>
      <c r="G203" s="763"/>
      <c r="H203" s="136"/>
      <c r="I203" s="108"/>
      <c r="J203" s="99"/>
      <c r="K203" s="100"/>
      <c r="L203" s="100"/>
      <c r="M203" s="100"/>
    </row>
    <row r="204" spans="1:13" ht="20.100000000000001" customHeight="1" x14ac:dyDescent="0.5">
      <c r="A204" s="126"/>
      <c r="B204" s="127"/>
      <c r="C204" s="93"/>
      <c r="D204" s="95" t="s">
        <v>0</v>
      </c>
      <c r="E204" s="768" t="s">
        <v>164</v>
      </c>
      <c r="F204" s="768"/>
      <c r="G204" s="768"/>
      <c r="H204" s="136"/>
      <c r="I204" s="108"/>
      <c r="J204" s="99"/>
      <c r="K204" s="100"/>
      <c r="L204" s="100"/>
      <c r="M204" s="100"/>
    </row>
    <row r="205" spans="1:13" ht="20.100000000000001" customHeight="1" x14ac:dyDescent="0.5">
      <c r="A205" s="126"/>
      <c r="B205" s="127"/>
      <c r="C205" s="93"/>
      <c r="D205" s="95" t="s">
        <v>21</v>
      </c>
      <c r="E205" s="768" t="s">
        <v>165</v>
      </c>
      <c r="F205" s="768"/>
      <c r="G205" s="768"/>
      <c r="H205" s="136"/>
      <c r="I205" s="108"/>
      <c r="J205" s="99"/>
      <c r="K205" s="100"/>
      <c r="L205" s="100"/>
      <c r="M205" s="100"/>
    </row>
    <row r="206" spans="1:13" ht="20.100000000000001" customHeight="1" x14ac:dyDescent="0.5">
      <c r="A206" s="126"/>
      <c r="B206" s="121"/>
      <c r="C206" s="163"/>
      <c r="D206" s="95" t="s">
        <v>25</v>
      </c>
      <c r="E206" s="768" t="s">
        <v>24</v>
      </c>
      <c r="F206" s="768"/>
      <c r="G206" s="768"/>
      <c r="H206" s="136"/>
      <c r="I206" s="108"/>
      <c r="J206" s="99"/>
      <c r="K206" s="100"/>
      <c r="L206" s="100"/>
      <c r="M206" s="100"/>
    </row>
    <row r="207" spans="1:13" ht="20.100000000000001" customHeight="1" x14ac:dyDescent="0.5">
      <c r="A207" s="126"/>
      <c r="B207" s="120" t="s">
        <v>13</v>
      </c>
      <c r="C207" s="763" t="s">
        <v>166</v>
      </c>
      <c r="D207" s="763"/>
      <c r="E207" s="763"/>
      <c r="F207" s="763"/>
      <c r="G207" s="763"/>
      <c r="H207" s="136"/>
      <c r="I207" s="108">
        <f>PENUNJANG!L64</f>
        <v>0</v>
      </c>
      <c r="J207" s="99"/>
      <c r="K207" s="100"/>
      <c r="L207" s="100"/>
      <c r="M207" s="100"/>
    </row>
    <row r="208" spans="1:13" ht="33.75" customHeight="1" x14ac:dyDescent="0.5">
      <c r="A208" s="169"/>
      <c r="B208" s="121"/>
      <c r="C208" s="122"/>
      <c r="D208" s="763" t="s">
        <v>167</v>
      </c>
      <c r="E208" s="763"/>
      <c r="F208" s="763"/>
      <c r="G208" s="763"/>
      <c r="H208" s="136"/>
      <c r="I208" s="108"/>
      <c r="J208" s="99"/>
      <c r="K208" s="100"/>
      <c r="L208" s="100"/>
      <c r="M208" s="100"/>
    </row>
    <row r="209" spans="1:13" ht="21.6" customHeight="1" x14ac:dyDescent="0.5">
      <c r="A209" s="126"/>
      <c r="B209" s="114" t="s">
        <v>94</v>
      </c>
      <c r="C209" s="767" t="s">
        <v>168</v>
      </c>
      <c r="D209" s="767"/>
      <c r="E209" s="767"/>
      <c r="F209" s="767"/>
      <c r="G209" s="767"/>
      <c r="H209" s="136"/>
      <c r="I209" s="108">
        <f>DUPAK!J210</f>
        <v>0</v>
      </c>
      <c r="J209" s="99"/>
      <c r="K209" s="100"/>
      <c r="L209" s="100"/>
      <c r="M209" s="100"/>
    </row>
    <row r="210" spans="1:13" ht="20.100000000000001" customHeight="1" x14ac:dyDescent="0.5">
      <c r="A210" s="126"/>
      <c r="B210" s="127"/>
      <c r="C210" s="87">
        <v>1</v>
      </c>
      <c r="D210" s="830" t="s">
        <v>169</v>
      </c>
      <c r="E210" s="830"/>
      <c r="F210" s="830"/>
      <c r="G210" s="830"/>
      <c r="H210" s="168"/>
      <c r="I210" s="108"/>
      <c r="J210" s="94"/>
      <c r="K210" s="145"/>
      <c r="L210" s="145"/>
      <c r="M210" s="145"/>
    </row>
    <row r="211" spans="1:13" ht="20.100000000000001" customHeight="1" x14ac:dyDescent="0.5">
      <c r="A211" s="142"/>
      <c r="B211" s="121"/>
      <c r="C211" s="78">
        <v>2</v>
      </c>
      <c r="D211" s="763" t="s">
        <v>170</v>
      </c>
      <c r="E211" s="763"/>
      <c r="F211" s="763"/>
      <c r="G211" s="763"/>
      <c r="H211" s="136"/>
      <c r="I211" s="108"/>
      <c r="J211" s="99"/>
      <c r="K211" s="100"/>
      <c r="L211" s="100"/>
      <c r="M211" s="100"/>
    </row>
    <row r="212" spans="1:13" ht="20.100000000000001" customHeight="1" x14ac:dyDescent="0.5">
      <c r="A212" s="142"/>
      <c r="B212" s="120" t="s">
        <v>98</v>
      </c>
      <c r="C212" s="763" t="s">
        <v>171</v>
      </c>
      <c r="D212" s="763"/>
      <c r="E212" s="763"/>
      <c r="F212" s="763"/>
      <c r="G212" s="763"/>
      <c r="H212" s="136"/>
      <c r="I212" s="108">
        <f>PENUNJANG!L69</f>
        <v>0</v>
      </c>
      <c r="J212" s="99"/>
      <c r="K212" s="100"/>
      <c r="L212" s="100"/>
      <c r="M212" s="100"/>
    </row>
    <row r="213" spans="1:13" ht="20.100000000000001" customHeight="1" x14ac:dyDescent="0.5">
      <c r="A213" s="142"/>
      <c r="B213" s="127"/>
      <c r="C213" s="87">
        <v>1</v>
      </c>
      <c r="D213" s="763" t="s">
        <v>172</v>
      </c>
      <c r="E213" s="763"/>
      <c r="F213" s="763"/>
      <c r="G213" s="763"/>
      <c r="H213" s="136"/>
      <c r="I213" s="108"/>
      <c r="J213" s="99"/>
      <c r="K213" s="100"/>
      <c r="L213" s="100"/>
      <c r="M213" s="100"/>
    </row>
    <row r="214" spans="1:13" ht="20.100000000000001" customHeight="1" x14ac:dyDescent="0.5">
      <c r="A214" s="126"/>
      <c r="B214" s="127"/>
      <c r="C214" s="93"/>
      <c r="D214" s="95" t="s">
        <v>0</v>
      </c>
      <c r="E214" s="760" t="s">
        <v>23</v>
      </c>
      <c r="F214" s="761"/>
      <c r="G214" s="762"/>
      <c r="H214" s="136"/>
      <c r="I214" s="108"/>
      <c r="J214" s="99"/>
      <c r="K214" s="100"/>
      <c r="L214" s="100"/>
      <c r="M214" s="100"/>
    </row>
    <row r="215" spans="1:13" ht="20.100000000000001" customHeight="1" x14ac:dyDescent="0.5">
      <c r="A215" s="126"/>
      <c r="B215" s="127"/>
      <c r="C215" s="163"/>
      <c r="D215" s="95" t="s">
        <v>21</v>
      </c>
      <c r="E215" s="768" t="s">
        <v>24</v>
      </c>
      <c r="F215" s="768"/>
      <c r="G215" s="768"/>
      <c r="H215" s="136"/>
      <c r="I215" s="108"/>
      <c r="J215" s="99"/>
      <c r="K215" s="100"/>
      <c r="L215" s="100"/>
      <c r="M215" s="100"/>
    </row>
    <row r="216" spans="1:13" ht="20.100000000000001" customHeight="1" x14ac:dyDescent="0.5">
      <c r="A216" s="135"/>
      <c r="B216" s="127"/>
      <c r="C216" s="87">
        <v>2</v>
      </c>
      <c r="D216" s="763" t="s">
        <v>173</v>
      </c>
      <c r="E216" s="763"/>
      <c r="F216" s="763"/>
      <c r="G216" s="763"/>
      <c r="H216" s="136"/>
      <c r="I216" s="108"/>
      <c r="J216" s="99"/>
      <c r="K216" s="100"/>
      <c r="L216" s="100"/>
      <c r="M216" s="100"/>
    </row>
    <row r="217" spans="1:13" ht="20.100000000000001" customHeight="1" x14ac:dyDescent="0.5">
      <c r="A217" s="135"/>
      <c r="B217" s="127"/>
      <c r="C217" s="93"/>
      <c r="D217" s="95" t="s">
        <v>0</v>
      </c>
      <c r="E217" s="760" t="s">
        <v>23</v>
      </c>
      <c r="F217" s="761"/>
      <c r="G217" s="762"/>
      <c r="H217" s="136"/>
      <c r="I217" s="108"/>
      <c r="J217" s="99"/>
      <c r="K217" s="100"/>
      <c r="L217" s="100"/>
      <c r="M217" s="100"/>
    </row>
    <row r="218" spans="1:13" ht="20.100000000000001" customHeight="1" x14ac:dyDescent="0.5">
      <c r="A218" s="135"/>
      <c r="B218" s="121"/>
      <c r="C218" s="163"/>
      <c r="D218" s="95" t="s">
        <v>21</v>
      </c>
      <c r="E218" s="760" t="s">
        <v>24</v>
      </c>
      <c r="F218" s="761"/>
      <c r="G218" s="762"/>
      <c r="H218" s="136"/>
      <c r="I218" s="108"/>
      <c r="J218" s="99"/>
      <c r="K218" s="100"/>
      <c r="L218" s="100"/>
      <c r="M218" s="100"/>
    </row>
    <row r="219" spans="1:13" ht="20.100000000000001" customHeight="1" x14ac:dyDescent="0.5">
      <c r="A219" s="126"/>
      <c r="B219" s="93" t="s">
        <v>16</v>
      </c>
      <c r="C219" s="763" t="s">
        <v>174</v>
      </c>
      <c r="D219" s="763"/>
      <c r="E219" s="763"/>
      <c r="F219" s="763"/>
      <c r="G219" s="763"/>
      <c r="H219" s="136"/>
      <c r="I219" s="108">
        <f>PENUNJANG!L76</f>
        <v>0</v>
      </c>
      <c r="J219" s="99"/>
      <c r="K219" s="100"/>
      <c r="L219" s="100"/>
      <c r="M219" s="100"/>
    </row>
    <row r="220" spans="1:13" ht="20.100000000000001" customHeight="1" x14ac:dyDescent="0.5">
      <c r="A220" s="126"/>
      <c r="B220" s="93"/>
      <c r="C220" s="160">
        <v>1</v>
      </c>
      <c r="D220" s="767" t="s">
        <v>175</v>
      </c>
      <c r="E220" s="767"/>
      <c r="F220" s="767"/>
      <c r="G220" s="767"/>
      <c r="H220" s="136"/>
      <c r="I220" s="108"/>
      <c r="J220" s="99"/>
      <c r="K220" s="100"/>
      <c r="L220" s="100"/>
      <c r="M220" s="100"/>
    </row>
    <row r="221" spans="1:13" ht="20.100000000000001" customHeight="1" x14ac:dyDescent="0.5">
      <c r="A221" s="126"/>
      <c r="B221" s="127"/>
      <c r="C221" s="93"/>
      <c r="D221" s="95" t="s">
        <v>0</v>
      </c>
      <c r="E221" s="763" t="s">
        <v>26</v>
      </c>
      <c r="F221" s="763"/>
      <c r="G221" s="763"/>
      <c r="H221" s="136"/>
      <c r="I221" s="108"/>
      <c r="J221" s="99"/>
      <c r="K221" s="100"/>
      <c r="L221" s="100"/>
      <c r="M221" s="100"/>
    </row>
    <row r="222" spans="1:13" ht="20.100000000000001" customHeight="1" x14ac:dyDescent="0.5">
      <c r="A222" s="126"/>
      <c r="B222" s="93"/>
      <c r="C222" s="93"/>
      <c r="D222" s="95" t="s">
        <v>21</v>
      </c>
      <c r="E222" s="763" t="s">
        <v>14</v>
      </c>
      <c r="F222" s="763"/>
      <c r="G222" s="763"/>
      <c r="H222" s="136"/>
      <c r="I222" s="108"/>
      <c r="J222" s="99"/>
      <c r="K222" s="100"/>
      <c r="L222" s="100"/>
      <c r="M222" s="100"/>
    </row>
    <row r="223" spans="1:13" ht="20.100000000000001" customHeight="1" x14ac:dyDescent="0.5">
      <c r="A223" s="126"/>
      <c r="B223" s="93"/>
      <c r="C223" s="163"/>
      <c r="D223" s="95" t="s">
        <v>25</v>
      </c>
      <c r="E223" s="763" t="s">
        <v>15</v>
      </c>
      <c r="F223" s="763"/>
      <c r="G223" s="763"/>
      <c r="H223" s="136"/>
      <c r="I223" s="108"/>
      <c r="J223" s="99"/>
      <c r="K223" s="100"/>
      <c r="L223" s="100"/>
      <c r="M223" s="100"/>
    </row>
    <row r="224" spans="1:13" ht="20.100000000000001" customHeight="1" x14ac:dyDescent="0.5">
      <c r="A224" s="126"/>
      <c r="B224" s="93"/>
      <c r="C224" s="87">
        <v>2</v>
      </c>
      <c r="D224" s="763" t="s">
        <v>176</v>
      </c>
      <c r="E224" s="763"/>
      <c r="F224" s="763"/>
      <c r="G224" s="763"/>
      <c r="H224" s="136"/>
      <c r="I224" s="108"/>
      <c r="J224" s="99"/>
      <c r="K224" s="100"/>
      <c r="L224" s="100"/>
      <c r="M224" s="100"/>
    </row>
    <row r="225" spans="1:13" ht="20.100000000000001" customHeight="1" x14ac:dyDescent="0.5">
      <c r="A225" s="126"/>
      <c r="B225" s="93"/>
      <c r="C225" s="93"/>
      <c r="D225" s="95" t="s">
        <v>0</v>
      </c>
      <c r="E225" s="768" t="s">
        <v>140</v>
      </c>
      <c r="F225" s="768"/>
      <c r="G225" s="768"/>
      <c r="H225" s="136"/>
      <c r="I225" s="108"/>
      <c r="J225" s="99"/>
      <c r="K225" s="100"/>
      <c r="L225" s="100"/>
      <c r="M225" s="100"/>
    </row>
    <row r="226" spans="1:13" ht="20.100000000000001" customHeight="1" x14ac:dyDescent="0.5">
      <c r="A226" s="126"/>
      <c r="B226" s="93"/>
      <c r="C226" s="93"/>
      <c r="D226" s="95" t="s">
        <v>21</v>
      </c>
      <c r="E226" s="768" t="s">
        <v>141</v>
      </c>
      <c r="F226" s="768"/>
      <c r="G226" s="768"/>
      <c r="H226" s="136"/>
      <c r="I226" s="108"/>
      <c r="J226" s="99"/>
      <c r="K226" s="100"/>
      <c r="L226" s="100"/>
      <c r="M226" s="100"/>
    </row>
    <row r="227" spans="1:13" ht="20.100000000000001" customHeight="1" x14ac:dyDescent="0.5">
      <c r="A227" s="126"/>
      <c r="B227" s="163"/>
      <c r="C227" s="163"/>
      <c r="D227" s="95" t="s">
        <v>25</v>
      </c>
      <c r="E227" s="768" t="s">
        <v>177</v>
      </c>
      <c r="F227" s="768"/>
      <c r="G227" s="768"/>
      <c r="H227" s="136"/>
      <c r="I227" s="108"/>
      <c r="J227" s="99"/>
      <c r="K227" s="100"/>
      <c r="L227" s="100"/>
      <c r="M227" s="100"/>
    </row>
    <row r="228" spans="1:13" ht="30" customHeight="1" x14ac:dyDescent="0.5">
      <c r="A228" s="126"/>
      <c r="B228" s="114" t="s">
        <v>103</v>
      </c>
      <c r="C228" s="767" t="s">
        <v>195</v>
      </c>
      <c r="D228" s="767"/>
      <c r="E228" s="767"/>
      <c r="F228" s="767"/>
      <c r="G228" s="767"/>
      <c r="H228" s="173"/>
      <c r="I228" s="108">
        <f>PENUNJANG!L85</f>
        <v>0</v>
      </c>
      <c r="J228" s="99"/>
      <c r="K228" s="100"/>
      <c r="L228" s="100"/>
      <c r="M228" s="100"/>
    </row>
    <row r="229" spans="1:13" ht="20.100000000000001" customHeight="1" x14ac:dyDescent="0.5">
      <c r="A229" s="126"/>
      <c r="B229" s="127"/>
      <c r="C229" s="78">
        <v>1</v>
      </c>
      <c r="D229" s="763" t="s">
        <v>196</v>
      </c>
      <c r="E229" s="763"/>
      <c r="F229" s="763"/>
      <c r="G229" s="763"/>
      <c r="H229" s="173"/>
      <c r="I229" s="108"/>
      <c r="J229" s="99"/>
      <c r="K229" s="100"/>
      <c r="L229" s="100"/>
      <c r="M229" s="100"/>
    </row>
    <row r="230" spans="1:13" ht="20.100000000000001" customHeight="1" x14ac:dyDescent="0.5">
      <c r="A230" s="126"/>
      <c r="B230" s="127"/>
      <c r="C230" s="78">
        <v>2</v>
      </c>
      <c r="D230" s="763" t="s">
        <v>197</v>
      </c>
      <c r="E230" s="763"/>
      <c r="F230" s="763"/>
      <c r="G230" s="763"/>
      <c r="H230" s="136"/>
      <c r="I230" s="108"/>
      <c r="J230" s="99"/>
      <c r="K230" s="100"/>
      <c r="L230" s="100"/>
      <c r="M230" s="100"/>
    </row>
    <row r="231" spans="1:13" ht="20.100000000000001" customHeight="1" x14ac:dyDescent="0.5">
      <c r="A231" s="126"/>
      <c r="B231" s="163"/>
      <c r="C231" s="78">
        <v>3</v>
      </c>
      <c r="D231" s="763" t="s">
        <v>178</v>
      </c>
      <c r="E231" s="763"/>
      <c r="F231" s="763"/>
      <c r="G231" s="763"/>
      <c r="H231" s="136"/>
      <c r="I231" s="108"/>
      <c r="J231" s="99"/>
      <c r="K231" s="100"/>
      <c r="L231" s="100"/>
      <c r="M231" s="100"/>
    </row>
    <row r="232" spans="1:13" ht="13.2" x14ac:dyDescent="0.5">
      <c r="A232" s="820" t="s">
        <v>1</v>
      </c>
      <c r="B232" s="819" t="s">
        <v>51</v>
      </c>
      <c r="C232" s="819"/>
      <c r="D232" s="819"/>
      <c r="E232" s="819"/>
      <c r="F232" s="819"/>
      <c r="G232" s="819"/>
      <c r="H232" s="819"/>
      <c r="I232" s="819"/>
      <c r="J232" s="819"/>
      <c r="K232" s="819"/>
      <c r="L232" s="819"/>
      <c r="M232" s="819"/>
    </row>
    <row r="233" spans="1:13" ht="13.2" x14ac:dyDescent="0.5">
      <c r="A233" s="820"/>
      <c r="B233" s="820" t="s">
        <v>52</v>
      </c>
      <c r="C233" s="820"/>
      <c r="D233" s="820"/>
      <c r="E233" s="820"/>
      <c r="F233" s="820"/>
      <c r="G233" s="820"/>
      <c r="H233" s="819" t="s">
        <v>53</v>
      </c>
      <c r="I233" s="819"/>
      <c r="J233" s="819"/>
      <c r="K233" s="819"/>
      <c r="L233" s="819"/>
      <c r="M233" s="819"/>
    </row>
    <row r="234" spans="1:13" ht="13.2" x14ac:dyDescent="0.5">
      <c r="A234" s="820"/>
      <c r="B234" s="820"/>
      <c r="C234" s="820"/>
      <c r="D234" s="820"/>
      <c r="E234" s="820"/>
      <c r="F234" s="820"/>
      <c r="G234" s="820"/>
      <c r="H234" s="819" t="s">
        <v>54</v>
      </c>
      <c r="I234" s="819"/>
      <c r="J234" s="819"/>
      <c r="K234" s="819" t="s">
        <v>55</v>
      </c>
      <c r="L234" s="819"/>
      <c r="M234" s="819"/>
    </row>
    <row r="235" spans="1:13" ht="13.2" x14ac:dyDescent="0.5">
      <c r="A235" s="820"/>
      <c r="B235" s="820"/>
      <c r="C235" s="820"/>
      <c r="D235" s="820"/>
      <c r="E235" s="820"/>
      <c r="F235" s="820"/>
      <c r="G235" s="820"/>
      <c r="H235" s="78" t="s">
        <v>56</v>
      </c>
      <c r="I235" s="78" t="s">
        <v>57</v>
      </c>
      <c r="J235" s="78" t="s">
        <v>58</v>
      </c>
      <c r="K235" s="78" t="s">
        <v>56</v>
      </c>
      <c r="L235" s="78" t="s">
        <v>57</v>
      </c>
      <c r="M235" s="78" t="s">
        <v>58</v>
      </c>
    </row>
    <row r="236" spans="1:13" ht="13.2" x14ac:dyDescent="0.5">
      <c r="A236" s="78">
        <v>1</v>
      </c>
      <c r="B236" s="819">
        <v>2</v>
      </c>
      <c r="C236" s="819"/>
      <c r="D236" s="819"/>
      <c r="E236" s="819"/>
      <c r="F236" s="819"/>
      <c r="G236" s="819"/>
      <c r="H236" s="78">
        <v>3</v>
      </c>
      <c r="I236" s="78">
        <v>4</v>
      </c>
      <c r="J236" s="78">
        <v>5</v>
      </c>
      <c r="K236" s="78">
        <v>6</v>
      </c>
      <c r="L236" s="78">
        <v>7</v>
      </c>
      <c r="M236" s="78">
        <v>8</v>
      </c>
    </row>
    <row r="237" spans="1:13" ht="20.100000000000001" customHeight="1" x14ac:dyDescent="0.5">
      <c r="A237" s="126"/>
      <c r="B237" s="87" t="s">
        <v>5</v>
      </c>
      <c r="C237" s="763" t="s">
        <v>179</v>
      </c>
      <c r="D237" s="763"/>
      <c r="E237" s="763"/>
      <c r="F237" s="763"/>
      <c r="G237" s="763"/>
      <c r="H237" s="136"/>
      <c r="I237" s="108">
        <f>PENUNJANG!L89</f>
        <v>0</v>
      </c>
      <c r="J237" s="99"/>
      <c r="K237" s="100"/>
      <c r="L237" s="100"/>
      <c r="M237" s="100"/>
    </row>
    <row r="238" spans="1:13" ht="24" customHeight="1" x14ac:dyDescent="0.5">
      <c r="A238" s="126"/>
      <c r="B238" s="93"/>
      <c r="C238" s="78">
        <v>1</v>
      </c>
      <c r="D238" s="134" t="s">
        <v>140</v>
      </c>
      <c r="E238" s="134"/>
      <c r="F238" s="134"/>
      <c r="G238" s="134"/>
      <c r="H238" s="136"/>
      <c r="I238" s="108"/>
      <c r="J238" s="99"/>
      <c r="K238" s="100"/>
      <c r="L238" s="100"/>
      <c r="M238" s="100"/>
    </row>
    <row r="239" spans="1:13" ht="24" customHeight="1" x14ac:dyDescent="0.5">
      <c r="A239" s="126"/>
      <c r="B239" s="93"/>
      <c r="C239" s="78">
        <v>2</v>
      </c>
      <c r="D239" s="134" t="s">
        <v>141</v>
      </c>
      <c r="E239" s="134"/>
      <c r="F239" s="134"/>
      <c r="G239" s="100"/>
      <c r="H239" s="136"/>
      <c r="I239" s="108"/>
      <c r="J239" s="99"/>
      <c r="K239" s="100"/>
      <c r="L239" s="100"/>
      <c r="M239" s="100"/>
    </row>
    <row r="240" spans="1:13" ht="24" customHeight="1" x14ac:dyDescent="0.5">
      <c r="A240" s="126"/>
      <c r="B240" s="163"/>
      <c r="C240" s="78">
        <v>3</v>
      </c>
      <c r="D240" s="134" t="s">
        <v>180</v>
      </c>
      <c r="E240" s="134"/>
      <c r="F240" s="134"/>
      <c r="G240" s="100"/>
      <c r="H240" s="136"/>
      <c r="I240" s="108"/>
      <c r="J240" s="99"/>
      <c r="K240" s="100"/>
      <c r="L240" s="100"/>
      <c r="M240" s="100"/>
    </row>
    <row r="241" spans="1:15" ht="20.100000000000001" customHeight="1" x14ac:dyDescent="0.5">
      <c r="A241" s="129"/>
      <c r="B241" s="87" t="s">
        <v>108</v>
      </c>
      <c r="C241" s="763" t="s">
        <v>181</v>
      </c>
      <c r="D241" s="763"/>
      <c r="E241" s="763"/>
      <c r="F241" s="763"/>
      <c r="G241" s="763"/>
      <c r="H241" s="80"/>
      <c r="I241" s="108">
        <f>PENUNJANG!L93</f>
        <v>0</v>
      </c>
      <c r="J241" s="78"/>
      <c r="K241" s="78"/>
      <c r="L241" s="78"/>
      <c r="M241" s="78"/>
    </row>
    <row r="242" spans="1:15" ht="32.25" customHeight="1" x14ac:dyDescent="0.5">
      <c r="A242" s="129"/>
      <c r="B242" s="163"/>
      <c r="C242" s="174"/>
      <c r="D242" s="763" t="s">
        <v>182</v>
      </c>
      <c r="E242" s="763"/>
      <c r="F242" s="763"/>
      <c r="G242" s="763"/>
      <c r="H242" s="79"/>
      <c r="I242" s="108"/>
      <c r="J242" s="78"/>
      <c r="K242" s="78"/>
      <c r="L242" s="78"/>
      <c r="M242" s="78"/>
    </row>
    <row r="243" spans="1:15" ht="20.100000000000001" customHeight="1" x14ac:dyDescent="0.5">
      <c r="A243" s="175"/>
      <c r="B243" s="87" t="s">
        <v>117</v>
      </c>
      <c r="C243" s="763" t="str">
        <f>PENUNJANG!C95</f>
        <v>Menjadi Asesor</v>
      </c>
      <c r="D243" s="763"/>
      <c r="E243" s="763"/>
      <c r="F243" s="763"/>
      <c r="G243" s="763"/>
      <c r="H243" s="80"/>
      <c r="I243" s="108">
        <f>PENUNJANG!L95</f>
        <v>0</v>
      </c>
      <c r="J243" s="78"/>
      <c r="K243" s="78"/>
      <c r="L243" s="78"/>
      <c r="M243" s="78"/>
    </row>
    <row r="244" spans="1:15" ht="32.25" customHeight="1" x14ac:dyDescent="0.5">
      <c r="A244" s="175"/>
      <c r="B244" s="163"/>
      <c r="C244" s="174"/>
      <c r="D244" s="763" t="str">
        <f>PENUNJANG!D96</f>
        <v>Menjadi Asesor kegiatan seperti PAK, BKD, Hibah Penelitian dan Pengabdian (tiap kegiatan)</v>
      </c>
      <c r="E244" s="763"/>
      <c r="F244" s="763"/>
      <c r="G244" s="763"/>
      <c r="H244" s="79"/>
      <c r="I244" s="108"/>
      <c r="J244" s="78"/>
      <c r="K244" s="78"/>
      <c r="L244" s="78"/>
      <c r="M244" s="78"/>
    </row>
    <row r="245" spans="1:15" s="77" customFormat="1" ht="25" customHeight="1" x14ac:dyDescent="0.55000000000000004">
      <c r="A245" s="163"/>
      <c r="B245" s="816" t="s">
        <v>59</v>
      </c>
      <c r="C245" s="773"/>
      <c r="D245" s="773"/>
      <c r="E245" s="773"/>
      <c r="F245" s="773"/>
      <c r="G245" s="774"/>
      <c r="H245" s="176">
        <f>H187</f>
        <v>80</v>
      </c>
      <c r="I245" s="176">
        <f>I187</f>
        <v>30</v>
      </c>
      <c r="J245" s="176">
        <f>J187</f>
        <v>110</v>
      </c>
      <c r="K245" s="177"/>
      <c r="L245" s="177"/>
      <c r="M245" s="177"/>
    </row>
    <row r="246" spans="1:15" s="77" customFormat="1" ht="25" customHeight="1" x14ac:dyDescent="0.55000000000000004">
      <c r="A246" s="71"/>
      <c r="B246" s="178"/>
      <c r="C246" s="178"/>
      <c r="D246" s="178"/>
      <c r="E246" s="178"/>
      <c r="F246" s="178"/>
      <c r="G246" s="178"/>
      <c r="H246" s="71"/>
      <c r="I246" s="71"/>
      <c r="J246" s="71"/>
      <c r="K246" s="71"/>
      <c r="L246" s="71"/>
      <c r="M246" s="71"/>
    </row>
    <row r="247" spans="1:15" ht="1.1499999999999999" customHeight="1" x14ac:dyDescent="0.5">
      <c r="A247" s="179"/>
      <c r="B247" s="180"/>
      <c r="C247" s="181"/>
      <c r="D247" s="181"/>
      <c r="E247" s="181"/>
      <c r="F247" s="181"/>
      <c r="G247" s="181"/>
      <c r="H247" s="182"/>
      <c r="I247" s="183"/>
      <c r="J247" s="184"/>
      <c r="K247" s="185"/>
      <c r="L247" s="185"/>
      <c r="M247" s="185"/>
    </row>
    <row r="248" spans="1:15" s="72" customFormat="1" ht="32.5" customHeight="1" x14ac:dyDescent="0.5">
      <c r="A248" s="186" t="s">
        <v>8</v>
      </c>
      <c r="B248" s="187" t="s">
        <v>60</v>
      </c>
      <c r="C248" s="188"/>
      <c r="D248" s="189"/>
      <c r="E248" s="189"/>
      <c r="F248" s="189"/>
      <c r="G248" s="190"/>
      <c r="H248" s="190"/>
      <c r="I248" s="85"/>
      <c r="J248" s="83"/>
      <c r="K248" s="85"/>
      <c r="L248" s="85"/>
      <c r="M248" s="86"/>
      <c r="N248" s="77"/>
      <c r="O248" s="77"/>
    </row>
    <row r="249" spans="1:15" s="72" customFormat="1" ht="30" customHeight="1" x14ac:dyDescent="0.5">
      <c r="A249" s="191"/>
      <c r="B249" s="192" t="s">
        <v>20</v>
      </c>
      <c r="C249" s="814" t="s">
        <v>188</v>
      </c>
      <c r="D249" s="814"/>
      <c r="E249" s="814"/>
      <c r="F249" s="814"/>
      <c r="G249" s="815"/>
      <c r="H249" s="193"/>
      <c r="I249" s="73"/>
      <c r="J249" s="194"/>
      <c r="K249" s="194"/>
      <c r="L249" s="194"/>
      <c r="M249" s="195"/>
      <c r="N249" s="194"/>
      <c r="O249" s="196"/>
    </row>
    <row r="250" spans="1:15" s="72" customFormat="1" ht="21" customHeight="1" x14ac:dyDescent="0.5">
      <c r="A250" s="191"/>
      <c r="B250" s="197" t="s">
        <v>22</v>
      </c>
      <c r="C250" s="817" t="s">
        <v>189</v>
      </c>
      <c r="D250" s="817"/>
      <c r="E250" s="817"/>
      <c r="F250" s="817"/>
      <c r="G250" s="818"/>
      <c r="H250" s="198"/>
      <c r="I250" s="198"/>
      <c r="J250" s="199"/>
      <c r="K250" s="196"/>
      <c r="L250" s="196"/>
      <c r="M250" s="200"/>
      <c r="N250" s="196"/>
      <c r="O250" s="196"/>
    </row>
    <row r="251" spans="1:15" s="72" customFormat="1" ht="29.5" customHeight="1" x14ac:dyDescent="0.5">
      <c r="A251" s="191"/>
      <c r="B251" s="192" t="s">
        <v>28</v>
      </c>
      <c r="C251" s="814" t="s">
        <v>190</v>
      </c>
      <c r="D251" s="814"/>
      <c r="E251" s="814"/>
      <c r="F251" s="814"/>
      <c r="G251" s="815"/>
      <c r="H251" s="198"/>
      <c r="I251" s="198"/>
      <c r="J251" s="199"/>
      <c r="K251" s="196"/>
      <c r="L251" s="196"/>
      <c r="M251" s="200"/>
      <c r="N251" s="196"/>
      <c r="O251" s="196"/>
    </row>
    <row r="252" spans="1:15" s="72" customFormat="1" ht="13.2" x14ac:dyDescent="0.5">
      <c r="A252" s="191"/>
      <c r="B252" s="197" t="s">
        <v>38</v>
      </c>
      <c r="C252" s="77" t="s">
        <v>76</v>
      </c>
      <c r="D252" s="201"/>
      <c r="E252" s="201"/>
      <c r="F252" s="201"/>
      <c r="G252" s="202"/>
      <c r="H252" s="203"/>
      <c r="I252" s="800" t="s">
        <v>1773</v>
      </c>
      <c r="J252" s="800"/>
      <c r="K252" s="800"/>
      <c r="L252" s="800"/>
      <c r="M252" s="200"/>
      <c r="N252" s="196"/>
      <c r="O252" s="196"/>
    </row>
    <row r="253" spans="1:15" s="72" customFormat="1" ht="13.2" x14ac:dyDescent="0.5">
      <c r="A253" s="191"/>
      <c r="B253" s="192"/>
      <c r="D253" s="204"/>
      <c r="E253" s="204"/>
      <c r="F253" s="204"/>
      <c r="G253" s="198"/>
      <c r="H253" s="205"/>
      <c r="I253" s="628" t="s">
        <v>1775</v>
      </c>
      <c r="J253" s="630"/>
      <c r="K253" s="630"/>
      <c r="L253" s="630"/>
      <c r="M253" s="206"/>
      <c r="O253" s="196"/>
    </row>
    <row r="254" spans="1:15" s="72" customFormat="1" ht="13.2" x14ac:dyDescent="0.5">
      <c r="A254" s="191"/>
      <c r="B254" s="192"/>
      <c r="D254" s="204"/>
      <c r="E254" s="204"/>
      <c r="F254" s="204"/>
      <c r="G254" s="198"/>
      <c r="H254" s="205"/>
      <c r="I254" s="629" t="s">
        <v>480</v>
      </c>
      <c r="J254" s="71"/>
      <c r="K254" s="630"/>
      <c r="L254" s="77"/>
      <c r="M254" s="207"/>
      <c r="N254" s="208"/>
      <c r="O254" s="196"/>
    </row>
    <row r="255" spans="1:15" s="72" customFormat="1" ht="20.100000000000001" customHeight="1" x14ac:dyDescent="0.5">
      <c r="A255" s="191"/>
      <c r="B255" s="192"/>
      <c r="D255" s="204"/>
      <c r="E255" s="204"/>
      <c r="F255" s="204"/>
      <c r="G255" s="198"/>
      <c r="H255" s="205"/>
      <c r="I255" s="630"/>
      <c r="J255" s="71"/>
      <c r="K255" s="630"/>
      <c r="L255" s="77"/>
      <c r="M255" s="207"/>
      <c r="N255" s="208"/>
      <c r="O255" s="196"/>
    </row>
    <row r="256" spans="1:15" s="72" customFormat="1" ht="20.100000000000001" customHeight="1" x14ac:dyDescent="0.5">
      <c r="A256" s="191"/>
      <c r="B256" s="209"/>
      <c r="C256" s="198"/>
      <c r="D256" s="204"/>
      <c r="E256" s="204"/>
      <c r="F256" s="204"/>
      <c r="G256" s="198"/>
      <c r="H256" s="205"/>
      <c r="I256" s="630"/>
      <c r="J256" s="71"/>
      <c r="K256" s="630"/>
      <c r="L256" s="77"/>
      <c r="M256" s="200"/>
      <c r="N256" s="196"/>
      <c r="O256" s="196"/>
    </row>
    <row r="257" spans="1:16" s="72" customFormat="1" ht="20.100000000000001" customHeight="1" x14ac:dyDescent="0.5">
      <c r="A257" s="191"/>
      <c r="B257" s="209"/>
      <c r="C257" s="198"/>
      <c r="D257" s="204"/>
      <c r="E257" s="204"/>
      <c r="F257" s="204"/>
      <c r="G257" s="198"/>
      <c r="H257" s="205"/>
      <c r="I257" s="77"/>
      <c r="J257" s="71"/>
      <c r="K257" s="630"/>
      <c r="L257" s="77"/>
      <c r="M257" s="200"/>
      <c r="N257" s="196"/>
      <c r="O257" s="196"/>
    </row>
    <row r="258" spans="1:16" s="72" customFormat="1" ht="13.2" x14ac:dyDescent="0.5">
      <c r="A258" s="191"/>
      <c r="B258" s="209"/>
      <c r="C258" s="198"/>
      <c r="D258" s="204"/>
      <c r="E258" s="204"/>
      <c r="F258" s="204"/>
      <c r="G258" s="198"/>
      <c r="H258" s="205"/>
      <c r="I258" s="628" t="s">
        <v>1222</v>
      </c>
      <c r="J258" s="71"/>
      <c r="K258" s="630"/>
      <c r="L258" s="77"/>
      <c r="M258" s="200"/>
      <c r="N258" s="196"/>
      <c r="O258" s="196"/>
    </row>
    <row r="259" spans="1:16" s="72" customFormat="1" ht="13.2" x14ac:dyDescent="0.5">
      <c r="A259" s="191"/>
      <c r="B259" s="209"/>
      <c r="C259" s="198"/>
      <c r="D259" s="204"/>
      <c r="E259" s="204"/>
      <c r="F259" s="204"/>
      <c r="G259" s="198"/>
      <c r="H259" s="205"/>
      <c r="I259" s="77" t="s">
        <v>583</v>
      </c>
      <c r="J259" s="71"/>
      <c r="K259" s="630"/>
      <c r="L259" s="77"/>
      <c r="M259" s="200"/>
      <c r="N259" s="196"/>
      <c r="O259" s="196"/>
    </row>
    <row r="260" spans="1:16" s="72" customFormat="1" ht="13.2" x14ac:dyDescent="0.5">
      <c r="A260" s="210"/>
      <c r="B260" s="211"/>
      <c r="C260" s="212"/>
      <c r="D260" s="213"/>
      <c r="E260" s="213"/>
      <c r="F260" s="213"/>
      <c r="G260" s="212"/>
      <c r="H260" s="214"/>
      <c r="I260" s="455"/>
      <c r="J260" s="631"/>
      <c r="K260" s="455"/>
      <c r="L260" s="455"/>
      <c r="M260" s="217"/>
      <c r="N260" s="196"/>
      <c r="O260" s="196"/>
    </row>
    <row r="261" spans="1:16" s="228" customFormat="1" ht="30" customHeight="1" x14ac:dyDescent="0.45">
      <c r="A261" s="218" t="s">
        <v>12</v>
      </c>
      <c r="B261" s="219" t="s">
        <v>64</v>
      </c>
      <c r="C261" s="220"/>
      <c r="D261" s="221"/>
      <c r="E261" s="221"/>
      <c r="F261" s="221"/>
      <c r="G261" s="222"/>
      <c r="H261" s="222"/>
      <c r="I261" s="223"/>
      <c r="J261" s="224"/>
      <c r="K261" s="223"/>
      <c r="L261" s="223"/>
      <c r="M261" s="225"/>
      <c r="N261" s="226"/>
      <c r="O261" s="226"/>
      <c r="P261" s="227"/>
    </row>
    <row r="262" spans="1:16" s="72" customFormat="1" ht="20.100000000000001" customHeight="1" x14ac:dyDescent="0.5">
      <c r="A262" s="191"/>
      <c r="B262" s="197" t="s">
        <v>20</v>
      </c>
      <c r="C262" s="229" t="s">
        <v>65</v>
      </c>
      <c r="D262" s="204"/>
      <c r="E262" s="204"/>
      <c r="F262" s="204"/>
      <c r="G262" s="198"/>
      <c r="H262" s="205"/>
      <c r="I262" s="196"/>
      <c r="J262" s="199"/>
      <c r="K262" s="196"/>
      <c r="L262" s="196"/>
      <c r="M262" s="200"/>
      <c r="N262" s="196"/>
      <c r="O262" s="196"/>
    </row>
    <row r="263" spans="1:16" s="72" customFormat="1" ht="20.100000000000001" customHeight="1" x14ac:dyDescent="0.5">
      <c r="A263" s="191"/>
      <c r="B263" s="197" t="s">
        <v>22</v>
      </c>
      <c r="C263" s="229" t="s">
        <v>65</v>
      </c>
      <c r="D263" s="204"/>
      <c r="E263" s="204"/>
      <c r="F263" s="204"/>
      <c r="G263" s="198"/>
      <c r="H263" s="205"/>
      <c r="I263" s="196"/>
      <c r="J263" s="199"/>
      <c r="K263" s="196"/>
      <c r="L263" s="196"/>
      <c r="M263" s="200"/>
      <c r="N263" s="196"/>
      <c r="O263" s="196"/>
    </row>
    <row r="264" spans="1:16" s="77" customFormat="1" ht="20.100000000000001" customHeight="1" x14ac:dyDescent="0.55000000000000004">
      <c r="A264" s="191"/>
      <c r="B264" s="197" t="s">
        <v>28</v>
      </c>
      <c r="C264" s="229" t="s">
        <v>65</v>
      </c>
      <c r="D264" s="204"/>
      <c r="E264" s="204"/>
      <c r="F264" s="204"/>
      <c r="G264" s="198"/>
      <c r="H264" s="205"/>
      <c r="I264" s="196"/>
      <c r="J264" s="199"/>
      <c r="K264" s="196"/>
      <c r="L264" s="196"/>
      <c r="M264" s="200"/>
      <c r="N264" s="196"/>
      <c r="O264" s="196"/>
    </row>
    <row r="265" spans="1:16" s="72" customFormat="1" ht="20.100000000000001" customHeight="1" x14ac:dyDescent="0.5">
      <c r="A265" s="191"/>
      <c r="B265" s="197" t="s">
        <v>38</v>
      </c>
      <c r="C265" s="201" t="s">
        <v>61</v>
      </c>
      <c r="D265" s="204"/>
      <c r="E265" s="204"/>
      <c r="F265" s="204"/>
      <c r="G265" s="198"/>
      <c r="H265" s="205"/>
      <c r="I265" s="196"/>
      <c r="J265" s="199"/>
      <c r="K265" s="196"/>
      <c r="L265" s="196"/>
      <c r="M265" s="200"/>
      <c r="N265" s="196"/>
      <c r="O265" s="196"/>
    </row>
    <row r="266" spans="1:16" s="72" customFormat="1" ht="13.2" x14ac:dyDescent="0.5">
      <c r="A266" s="191"/>
      <c r="B266" s="209"/>
      <c r="C266" s="198"/>
      <c r="D266" s="204"/>
      <c r="E266" s="204"/>
      <c r="F266" s="204"/>
      <c r="G266" s="198"/>
      <c r="H266" s="569"/>
      <c r="I266" s="800" t="s">
        <v>1773</v>
      </c>
      <c r="J266" s="800"/>
      <c r="K266" s="800"/>
      <c r="L266" s="800"/>
      <c r="M266" s="206"/>
      <c r="N266" s="196"/>
      <c r="O266" s="196"/>
    </row>
    <row r="267" spans="1:16" s="72" customFormat="1" ht="13.2" x14ac:dyDescent="0.5">
      <c r="A267" s="191"/>
      <c r="B267" s="209"/>
      <c r="C267" s="198"/>
      <c r="D267" s="204"/>
      <c r="E267" s="204"/>
      <c r="F267" s="204"/>
      <c r="G267" s="198"/>
      <c r="H267" s="569"/>
      <c r="I267" s="628" t="s">
        <v>692</v>
      </c>
      <c r="J267" s="77"/>
      <c r="K267" s="77"/>
      <c r="L267" s="77"/>
      <c r="M267" s="200"/>
      <c r="N267" s="208"/>
      <c r="O267" s="208"/>
    </row>
    <row r="268" spans="1:16" s="72" customFormat="1" ht="13.2" x14ac:dyDescent="0.5">
      <c r="A268" s="191"/>
      <c r="B268" s="209"/>
      <c r="C268" s="198"/>
      <c r="D268" s="204"/>
      <c r="E268" s="204"/>
      <c r="F268" s="204"/>
      <c r="G268" s="198"/>
      <c r="H268" s="569"/>
      <c r="I268" s="632" t="s">
        <v>255</v>
      </c>
      <c r="J268" s="202"/>
      <c r="K268" s="202"/>
      <c r="L268" s="202"/>
      <c r="M268" s="324"/>
      <c r="N268" s="208"/>
      <c r="O268" s="208"/>
    </row>
    <row r="269" spans="1:16" s="72" customFormat="1" ht="20.100000000000001" customHeight="1" x14ac:dyDescent="0.5">
      <c r="A269" s="191"/>
      <c r="B269" s="209"/>
      <c r="C269" s="198"/>
      <c r="D269" s="204"/>
      <c r="E269" s="204"/>
      <c r="F269" s="204"/>
      <c r="G269" s="198"/>
      <c r="H269" s="569"/>
      <c r="I269" s="202"/>
      <c r="J269" s="202"/>
      <c r="K269" s="202"/>
      <c r="L269" s="202"/>
      <c r="M269" s="325"/>
      <c r="N269" s="208"/>
      <c r="O269" s="208"/>
    </row>
    <row r="270" spans="1:16" s="72" customFormat="1" ht="20.100000000000001" customHeight="1" x14ac:dyDescent="0.5">
      <c r="A270" s="191"/>
      <c r="B270" s="209"/>
      <c r="C270" s="198"/>
      <c r="D270" s="204"/>
      <c r="E270" s="204"/>
      <c r="F270" s="204"/>
      <c r="G270" s="198"/>
      <c r="H270" s="569"/>
      <c r="I270" s="201"/>
      <c r="J270" s="633"/>
      <c r="K270" s="633"/>
      <c r="L270" s="633"/>
      <c r="M270" s="195"/>
      <c r="N270" s="196"/>
      <c r="O270" s="196"/>
    </row>
    <row r="271" spans="1:16" s="72" customFormat="1" ht="20.100000000000001" customHeight="1" x14ac:dyDescent="0.5">
      <c r="A271" s="191"/>
      <c r="B271" s="209"/>
      <c r="C271" s="198"/>
      <c r="D271" s="204"/>
      <c r="E271" s="204"/>
      <c r="F271" s="204"/>
      <c r="G271" s="198"/>
      <c r="H271" s="569"/>
      <c r="I271" s="201"/>
      <c r="J271" s="73"/>
      <c r="K271" s="633"/>
      <c r="L271" s="73"/>
      <c r="M271" s="200"/>
      <c r="N271" s="208"/>
      <c r="O271" s="208"/>
    </row>
    <row r="272" spans="1:16" s="72" customFormat="1" ht="13.2" x14ac:dyDescent="0.5">
      <c r="A272" s="191"/>
      <c r="B272" s="209"/>
      <c r="C272" s="198"/>
      <c r="D272" s="204"/>
      <c r="E272" s="204"/>
      <c r="F272" s="204"/>
      <c r="G272" s="198"/>
      <c r="H272" s="569"/>
      <c r="I272" s="227" t="s">
        <v>1221</v>
      </c>
      <c r="J272" s="77"/>
      <c r="K272" s="77"/>
      <c r="L272" s="73"/>
      <c r="M272" s="200"/>
      <c r="N272" s="208"/>
      <c r="O272" s="208"/>
    </row>
    <row r="273" spans="1:16" s="72" customFormat="1" ht="13.2" x14ac:dyDescent="0.5">
      <c r="A273" s="191"/>
      <c r="B273" s="209"/>
      <c r="C273" s="198"/>
      <c r="D273" s="204"/>
      <c r="E273" s="204"/>
      <c r="F273" s="204"/>
      <c r="G273" s="198"/>
      <c r="H273" s="569"/>
      <c r="I273" s="77" t="s">
        <v>693</v>
      </c>
      <c r="J273" s="77"/>
      <c r="K273" s="77"/>
      <c r="L273" s="77"/>
      <c r="M273" s="200"/>
      <c r="N273" s="196"/>
      <c r="O273" s="196"/>
    </row>
    <row r="274" spans="1:16" s="72" customFormat="1" ht="13.2" x14ac:dyDescent="0.5">
      <c r="A274" s="210"/>
      <c r="B274" s="211"/>
      <c r="C274" s="212"/>
      <c r="D274" s="213"/>
      <c r="E274" s="213"/>
      <c r="F274" s="213"/>
      <c r="G274" s="212"/>
      <c r="H274" s="214"/>
      <c r="I274" s="77"/>
      <c r="J274" s="77"/>
      <c r="K274" s="77"/>
      <c r="L274" s="77"/>
      <c r="M274" s="217"/>
      <c r="N274" s="196"/>
      <c r="O274" s="196"/>
    </row>
    <row r="275" spans="1:16" s="228" customFormat="1" ht="30" customHeight="1" x14ac:dyDescent="0.45">
      <c r="A275" s="186" t="s">
        <v>67</v>
      </c>
      <c r="B275" s="187" t="s">
        <v>68</v>
      </c>
      <c r="C275" s="231"/>
      <c r="D275" s="232"/>
      <c r="E275" s="232"/>
      <c r="F275" s="232"/>
      <c r="G275" s="233"/>
      <c r="H275" s="233"/>
      <c r="I275" s="234"/>
      <c r="J275" s="235"/>
      <c r="K275" s="234"/>
      <c r="L275" s="234"/>
      <c r="M275" s="236"/>
      <c r="N275" s="226"/>
      <c r="O275" s="226"/>
      <c r="P275" s="227"/>
    </row>
    <row r="276" spans="1:16" s="72" customFormat="1" ht="20.100000000000001" customHeight="1" x14ac:dyDescent="0.5">
      <c r="A276" s="191"/>
      <c r="B276" s="197" t="s">
        <v>20</v>
      </c>
      <c r="C276" s="229" t="s">
        <v>65</v>
      </c>
      <c r="D276" s="204"/>
      <c r="E276" s="204"/>
      <c r="F276" s="204"/>
      <c r="G276" s="198"/>
      <c r="H276" s="205"/>
      <c r="I276" s="196"/>
      <c r="J276" s="199"/>
      <c r="K276" s="196"/>
      <c r="L276" s="196"/>
      <c r="M276" s="200"/>
      <c r="N276" s="196"/>
      <c r="O276" s="196"/>
    </row>
    <row r="277" spans="1:16" s="72" customFormat="1" ht="20.100000000000001" customHeight="1" x14ac:dyDescent="0.5">
      <c r="A277" s="191"/>
      <c r="B277" s="197" t="s">
        <v>22</v>
      </c>
      <c r="C277" s="229" t="s">
        <v>65</v>
      </c>
      <c r="D277" s="204"/>
      <c r="E277" s="204"/>
      <c r="F277" s="204"/>
      <c r="G277" s="198"/>
      <c r="H277" s="205"/>
      <c r="I277" s="196"/>
      <c r="J277" s="199"/>
      <c r="K277" s="196"/>
      <c r="L277" s="196"/>
      <c r="M277" s="200"/>
      <c r="N277" s="196"/>
      <c r="O277" s="196"/>
    </row>
    <row r="278" spans="1:16" s="72" customFormat="1" ht="20.100000000000001" customHeight="1" x14ac:dyDescent="0.5">
      <c r="A278" s="191"/>
      <c r="B278" s="197" t="s">
        <v>28</v>
      </c>
      <c r="C278" s="229" t="s">
        <v>65</v>
      </c>
      <c r="D278" s="204"/>
      <c r="E278" s="204"/>
      <c r="F278" s="204"/>
      <c r="G278" s="198"/>
      <c r="H278" s="205"/>
      <c r="I278" s="196"/>
      <c r="J278" s="199"/>
      <c r="K278" s="196"/>
      <c r="L278" s="196"/>
      <c r="M278" s="200"/>
      <c r="N278" s="196"/>
      <c r="O278" s="196"/>
    </row>
    <row r="279" spans="1:16" s="72" customFormat="1" ht="20.100000000000001" customHeight="1" x14ac:dyDescent="0.5">
      <c r="A279" s="191"/>
      <c r="B279" s="197" t="s">
        <v>38</v>
      </c>
      <c r="C279" s="201" t="s">
        <v>61</v>
      </c>
      <c r="D279" s="196"/>
      <c r="E279" s="196"/>
      <c r="F279" s="196"/>
      <c r="G279" s="196"/>
      <c r="H279" s="237"/>
      <c r="I279" s="812" t="s">
        <v>62</v>
      </c>
      <c r="J279" s="812"/>
      <c r="K279" s="812"/>
      <c r="L279" s="812"/>
      <c r="M279" s="200"/>
      <c r="N279" s="196"/>
      <c r="O279" s="196"/>
    </row>
    <row r="280" spans="1:16" s="72" customFormat="1" ht="20.100000000000001" customHeight="1" x14ac:dyDescent="0.5">
      <c r="A280" s="191"/>
      <c r="B280" s="196"/>
      <c r="C280" s="196"/>
      <c r="D280" s="196"/>
      <c r="E280" s="196"/>
      <c r="F280" s="196"/>
      <c r="G280" s="196"/>
      <c r="H280" s="237"/>
      <c r="I280" s="196"/>
      <c r="J280" s="199"/>
      <c r="K280" s="208"/>
      <c r="M280" s="200"/>
      <c r="N280" s="196"/>
      <c r="O280" s="196"/>
    </row>
    <row r="281" spans="1:16" s="72" customFormat="1" ht="20.100000000000001" customHeight="1" x14ac:dyDescent="0.5">
      <c r="A281" s="191"/>
      <c r="B281" s="209"/>
      <c r="C281" s="238"/>
      <c r="D281" s="204"/>
      <c r="E281" s="204"/>
      <c r="F281" s="204"/>
      <c r="G281" s="198"/>
      <c r="H281" s="205"/>
      <c r="I281" s="196"/>
      <c r="J281" s="199"/>
      <c r="K281" s="208"/>
      <c r="M281" s="200"/>
      <c r="N281" s="196"/>
      <c r="O281" s="196"/>
    </row>
    <row r="282" spans="1:16" s="72" customFormat="1" ht="20.100000000000001" customHeight="1" x14ac:dyDescent="0.5">
      <c r="A282" s="191"/>
      <c r="B282" s="209"/>
      <c r="C282" s="238"/>
      <c r="D282" s="204"/>
      <c r="E282" s="204"/>
      <c r="F282" s="204"/>
      <c r="G282" s="198"/>
      <c r="H282" s="205"/>
      <c r="I282" s="811" t="s">
        <v>69</v>
      </c>
      <c r="J282" s="811"/>
      <c r="K282" s="811"/>
      <c r="L282" s="811"/>
      <c r="M282" s="207"/>
      <c r="N282" s="208"/>
      <c r="O282" s="208"/>
    </row>
    <row r="283" spans="1:16" s="72" customFormat="1" ht="20.100000000000001" customHeight="1" x14ac:dyDescent="0.5">
      <c r="A283" s="191"/>
      <c r="B283" s="209"/>
      <c r="C283" s="198"/>
      <c r="D283" s="204"/>
      <c r="E283" s="204"/>
      <c r="F283" s="204"/>
      <c r="G283" s="198"/>
      <c r="H283" s="205"/>
      <c r="I283" s="196" t="s">
        <v>63</v>
      </c>
      <c r="J283" s="199"/>
      <c r="M283" s="200"/>
      <c r="N283" s="196"/>
      <c r="O283" s="196"/>
    </row>
    <row r="284" spans="1:16" s="72" customFormat="1" ht="20.100000000000001" customHeight="1" x14ac:dyDescent="0.5">
      <c r="A284" s="191"/>
      <c r="B284" s="209"/>
      <c r="C284" s="198"/>
      <c r="D284" s="204"/>
      <c r="E284" s="204"/>
      <c r="F284" s="204"/>
      <c r="G284" s="198"/>
      <c r="H284" s="205"/>
      <c r="I284" s="812" t="s">
        <v>62</v>
      </c>
      <c r="J284" s="812"/>
      <c r="K284" s="812"/>
      <c r="L284" s="812"/>
      <c r="M284" s="200"/>
      <c r="N284" s="196"/>
      <c r="O284" s="196"/>
    </row>
    <row r="285" spans="1:16" s="72" customFormat="1" ht="20.100000000000001" customHeight="1" x14ac:dyDescent="0.5">
      <c r="A285" s="191"/>
      <c r="B285" s="209"/>
      <c r="C285" s="198"/>
      <c r="D285" s="204"/>
      <c r="E285" s="204"/>
      <c r="F285" s="204"/>
      <c r="G285" s="198"/>
      <c r="H285" s="205"/>
      <c r="I285" s="208"/>
      <c r="J285" s="199"/>
      <c r="K285" s="208"/>
      <c r="M285" s="207"/>
      <c r="N285" s="208"/>
      <c r="O285" s="196"/>
    </row>
    <row r="286" spans="1:16" s="72" customFormat="1" ht="13.5" customHeight="1" x14ac:dyDescent="0.5">
      <c r="A286" s="191"/>
      <c r="B286" s="209"/>
      <c r="C286" s="198"/>
      <c r="D286" s="204"/>
      <c r="E286" s="204"/>
      <c r="F286" s="204"/>
      <c r="G286" s="198"/>
      <c r="H286" s="205"/>
      <c r="I286" s="196"/>
      <c r="J286" s="199"/>
      <c r="K286" s="208"/>
      <c r="M286" s="200"/>
      <c r="N286" s="196"/>
      <c r="O286" s="196"/>
    </row>
    <row r="287" spans="1:16" s="72" customFormat="1" ht="20.100000000000001" customHeight="1" x14ac:dyDescent="0.5">
      <c r="A287" s="191"/>
      <c r="B287" s="209"/>
      <c r="C287" s="198"/>
      <c r="D287" s="204"/>
      <c r="E287" s="204"/>
      <c r="F287" s="204"/>
      <c r="G287" s="198"/>
      <c r="H287" s="205"/>
      <c r="I287" s="196"/>
      <c r="J287" s="199"/>
      <c r="K287" s="208"/>
      <c r="M287" s="200"/>
      <c r="N287" s="196"/>
      <c r="O287" s="196"/>
    </row>
    <row r="288" spans="1:16" s="72" customFormat="1" ht="19.5" customHeight="1" x14ac:dyDescent="0.5">
      <c r="A288" s="191"/>
      <c r="B288" s="209"/>
      <c r="C288" s="198"/>
      <c r="D288" s="204"/>
      <c r="E288" s="204"/>
      <c r="F288" s="204"/>
      <c r="G288" s="198"/>
      <c r="H288" s="205"/>
      <c r="I288" s="811" t="s">
        <v>70</v>
      </c>
      <c r="J288" s="811"/>
      <c r="K288" s="811"/>
      <c r="L288" s="811"/>
      <c r="M288" s="207"/>
      <c r="N288" s="208"/>
      <c r="O288" s="208"/>
    </row>
    <row r="289" spans="1:16" s="72" customFormat="1" ht="20.100000000000001" customHeight="1" x14ac:dyDescent="0.5">
      <c r="A289" s="210"/>
      <c r="B289" s="211"/>
      <c r="C289" s="212"/>
      <c r="D289" s="213"/>
      <c r="E289" s="213"/>
      <c r="F289" s="213"/>
      <c r="G289" s="212"/>
      <c r="H289" s="214"/>
      <c r="I289" s="215" t="s">
        <v>66</v>
      </c>
      <c r="J289" s="216"/>
      <c r="K289" s="230"/>
      <c r="L289" s="230"/>
      <c r="M289" s="217"/>
      <c r="N289" s="196"/>
      <c r="O289" s="196"/>
    </row>
    <row r="290" spans="1:16" s="228" customFormat="1" ht="30" customHeight="1" x14ac:dyDescent="0.45">
      <c r="A290" s="218" t="s">
        <v>71</v>
      </c>
      <c r="B290" s="219" t="s">
        <v>72</v>
      </c>
      <c r="C290" s="220"/>
      <c r="D290" s="221"/>
      <c r="E290" s="221"/>
      <c r="F290" s="221"/>
      <c r="G290" s="222"/>
      <c r="H290" s="222"/>
      <c r="I290" s="223"/>
      <c r="J290" s="224"/>
      <c r="K290" s="223"/>
      <c r="L290" s="223"/>
      <c r="M290" s="225"/>
      <c r="N290" s="226"/>
      <c r="O290" s="226"/>
      <c r="P290" s="227"/>
    </row>
    <row r="291" spans="1:16" s="72" customFormat="1" ht="18" customHeight="1" x14ac:dyDescent="0.5">
      <c r="A291" s="191"/>
      <c r="B291" s="197" t="s">
        <v>20</v>
      </c>
      <c r="C291" s="229" t="s">
        <v>65</v>
      </c>
      <c r="D291" s="204"/>
      <c r="E291" s="204"/>
      <c r="F291" s="204"/>
      <c r="G291" s="198"/>
      <c r="H291" s="205"/>
      <c r="I291" s="196"/>
      <c r="J291" s="199"/>
      <c r="K291" s="196"/>
      <c r="L291" s="196"/>
      <c r="M291" s="200"/>
      <c r="N291" s="196"/>
      <c r="O291" s="196"/>
    </row>
    <row r="292" spans="1:16" s="72" customFormat="1" ht="18" customHeight="1" x14ac:dyDescent="0.5">
      <c r="A292" s="191"/>
      <c r="B292" s="197" t="s">
        <v>22</v>
      </c>
      <c r="C292" s="229" t="s">
        <v>65</v>
      </c>
      <c r="D292" s="204"/>
      <c r="E292" s="204"/>
      <c r="F292" s="204"/>
      <c r="G292" s="198"/>
      <c r="H292" s="205"/>
      <c r="I292" s="196"/>
      <c r="J292" s="199"/>
      <c r="K292" s="196"/>
      <c r="L292" s="196"/>
      <c r="M292" s="200"/>
      <c r="N292" s="196"/>
      <c r="O292" s="196"/>
    </row>
    <row r="293" spans="1:16" s="72" customFormat="1" ht="18" customHeight="1" x14ac:dyDescent="0.5">
      <c r="A293" s="191"/>
      <c r="B293" s="197" t="s">
        <v>28</v>
      </c>
      <c r="C293" s="229" t="s">
        <v>65</v>
      </c>
      <c r="D293" s="204"/>
      <c r="E293" s="204"/>
      <c r="F293" s="204"/>
      <c r="G293" s="198"/>
      <c r="H293" s="205"/>
      <c r="I293" s="196"/>
      <c r="J293" s="199"/>
      <c r="K293" s="208"/>
      <c r="L293" s="196"/>
      <c r="M293" s="200"/>
      <c r="N293" s="196"/>
      <c r="O293" s="196"/>
    </row>
    <row r="294" spans="1:16" s="72" customFormat="1" ht="18" customHeight="1" x14ac:dyDescent="0.5">
      <c r="A294" s="191"/>
      <c r="B294" s="197" t="s">
        <v>38</v>
      </c>
      <c r="C294" s="201" t="s">
        <v>61</v>
      </c>
      <c r="D294" s="204"/>
      <c r="E294" s="204"/>
      <c r="F294" s="204"/>
      <c r="G294" s="198"/>
      <c r="H294" s="205"/>
      <c r="I294" s="196"/>
      <c r="J294" s="199"/>
      <c r="K294" s="208"/>
      <c r="L294" s="196"/>
      <c r="M294" s="200"/>
      <c r="N294" s="196"/>
      <c r="O294" s="196"/>
    </row>
    <row r="295" spans="1:16" s="72" customFormat="1" ht="18" customHeight="1" x14ac:dyDescent="0.5">
      <c r="A295" s="191"/>
      <c r="B295" s="209"/>
      <c r="C295" s="198"/>
      <c r="D295" s="204"/>
      <c r="E295" s="204"/>
      <c r="F295" s="204"/>
      <c r="G295" s="198"/>
      <c r="H295" s="205"/>
      <c r="I295" s="813" t="s">
        <v>73</v>
      </c>
      <c r="J295" s="813"/>
      <c r="K295" s="813"/>
      <c r="L295" s="813"/>
      <c r="M295" s="200"/>
      <c r="N295" s="196"/>
      <c r="O295" s="196"/>
    </row>
    <row r="296" spans="1:16" s="72" customFormat="1" ht="18" customHeight="1" x14ac:dyDescent="0.5">
      <c r="A296" s="191"/>
      <c r="B296" s="209"/>
      <c r="C296" s="198"/>
      <c r="D296" s="204"/>
      <c r="E296" s="204"/>
      <c r="F296" s="204"/>
      <c r="G296" s="198"/>
      <c r="H296" s="205"/>
      <c r="I296" s="239"/>
      <c r="J296" s="199"/>
      <c r="K296" s="199"/>
      <c r="M296" s="240"/>
      <c r="N296" s="239"/>
      <c r="O296" s="196"/>
    </row>
    <row r="297" spans="1:16" s="72" customFormat="1" ht="18" customHeight="1" x14ac:dyDescent="0.5">
      <c r="A297" s="191"/>
      <c r="B297" s="209"/>
      <c r="C297" s="198"/>
      <c r="D297" s="204"/>
      <c r="E297" s="204"/>
      <c r="F297" s="204"/>
      <c r="G297" s="198"/>
      <c r="H297" s="205"/>
      <c r="I297" s="196"/>
      <c r="J297" s="199"/>
      <c r="K297" s="208"/>
      <c r="M297" s="200"/>
      <c r="N297" s="196"/>
      <c r="O297" s="196"/>
    </row>
    <row r="298" spans="1:16" s="72" customFormat="1" ht="18" customHeight="1" x14ac:dyDescent="0.5">
      <c r="A298" s="191"/>
      <c r="B298" s="209"/>
      <c r="C298" s="198"/>
      <c r="D298" s="204"/>
      <c r="E298" s="204"/>
      <c r="F298" s="204"/>
      <c r="G298" s="198"/>
      <c r="H298" s="205"/>
      <c r="I298" s="811" t="s">
        <v>74</v>
      </c>
      <c r="J298" s="811"/>
      <c r="K298" s="811"/>
      <c r="L298" s="811"/>
      <c r="M298" s="207"/>
      <c r="N298" s="208"/>
      <c r="O298" s="208"/>
    </row>
    <row r="299" spans="1:16" s="72" customFormat="1" ht="18" customHeight="1" x14ac:dyDescent="0.5">
      <c r="A299" s="191"/>
      <c r="B299" s="209"/>
      <c r="C299" s="198"/>
      <c r="D299" s="204"/>
      <c r="E299" s="204"/>
      <c r="F299" s="204"/>
      <c r="G299" s="198"/>
      <c r="H299" s="205"/>
      <c r="I299" s="196" t="s">
        <v>75</v>
      </c>
      <c r="J299" s="199"/>
      <c r="M299" s="200"/>
      <c r="N299" s="196"/>
      <c r="O299" s="196"/>
    </row>
    <row r="300" spans="1:16" s="72" customFormat="1" ht="18" customHeight="1" x14ac:dyDescent="0.5">
      <c r="A300" s="241"/>
      <c r="B300" s="198"/>
      <c r="C300" s="198"/>
      <c r="D300" s="204"/>
      <c r="E300" s="204"/>
      <c r="F300" s="204"/>
      <c r="G300" s="198"/>
      <c r="H300" s="205"/>
      <c r="I300" s="196"/>
      <c r="J300" s="199"/>
      <c r="M300" s="200"/>
      <c r="N300" s="196"/>
      <c r="O300" s="196"/>
    </row>
    <row r="301" spans="1:16" s="72" customFormat="1" ht="20.100000000000001" customHeight="1" x14ac:dyDescent="0.5">
      <c r="A301" s="242"/>
      <c r="B301" s="214"/>
      <c r="C301" s="212"/>
      <c r="D301" s="213"/>
      <c r="E301" s="213"/>
      <c r="F301" s="213"/>
      <c r="G301" s="212"/>
      <c r="H301" s="214"/>
      <c r="I301" s="215"/>
      <c r="J301" s="216"/>
      <c r="K301" s="230"/>
      <c r="L301" s="215"/>
      <c r="M301" s="217"/>
      <c r="N301" s="196"/>
      <c r="O301" s="196"/>
    </row>
  </sheetData>
  <mergeCells count="255">
    <mergeCell ref="D153:G153"/>
    <mergeCell ref="E133:G133"/>
    <mergeCell ref="F134:G134"/>
    <mergeCell ref="F135:G135"/>
    <mergeCell ref="E136:G136"/>
    <mergeCell ref="D137:G137"/>
    <mergeCell ref="C138:G138"/>
    <mergeCell ref="D139:G139"/>
    <mergeCell ref="C140:G140"/>
    <mergeCell ref="D141:G141"/>
    <mergeCell ref="D148:G148"/>
    <mergeCell ref="D149:G149"/>
    <mergeCell ref="C150:G150"/>
    <mergeCell ref="D151:G151"/>
    <mergeCell ref="D152:G152"/>
    <mergeCell ref="C147:G147"/>
    <mergeCell ref="H143:M143"/>
    <mergeCell ref="H144:J144"/>
    <mergeCell ref="K144:M144"/>
    <mergeCell ref="B146:G146"/>
    <mergeCell ref="F118:G118"/>
    <mergeCell ref="F119:G119"/>
    <mergeCell ref="F120:G120"/>
    <mergeCell ref="E130:G130"/>
    <mergeCell ref="F131:G131"/>
    <mergeCell ref="F132:G132"/>
    <mergeCell ref="E122:G122"/>
    <mergeCell ref="F123:G123"/>
    <mergeCell ref="F126:G126"/>
    <mergeCell ref="E127:G127"/>
    <mergeCell ref="F128:G128"/>
    <mergeCell ref="E214:G214"/>
    <mergeCell ref="B186:G186"/>
    <mergeCell ref="D211:G211"/>
    <mergeCell ref="C212:G212"/>
    <mergeCell ref="D213:G213"/>
    <mergeCell ref="E196:G196"/>
    <mergeCell ref="E197:G197"/>
    <mergeCell ref="C198:G198"/>
    <mergeCell ref="D199:G199"/>
    <mergeCell ref="E200:G200"/>
    <mergeCell ref="E201:G201"/>
    <mergeCell ref="E202:G202"/>
    <mergeCell ref="D203:G203"/>
    <mergeCell ref="E204:G204"/>
    <mergeCell ref="C207:G207"/>
    <mergeCell ref="E205:G205"/>
    <mergeCell ref="E206:G206"/>
    <mergeCell ref="C209:G209"/>
    <mergeCell ref="D210:G210"/>
    <mergeCell ref="E57:G57"/>
    <mergeCell ref="E58:G58"/>
    <mergeCell ref="E59:G59"/>
    <mergeCell ref="D85:G85"/>
    <mergeCell ref="C86:G86"/>
    <mergeCell ref="D82:G82"/>
    <mergeCell ref="C155:G155"/>
    <mergeCell ref="D156:G156"/>
    <mergeCell ref="F115:G115"/>
    <mergeCell ref="B60:M60"/>
    <mergeCell ref="B61:G63"/>
    <mergeCell ref="H61:M61"/>
    <mergeCell ref="H62:J62"/>
    <mergeCell ref="K62:M62"/>
    <mergeCell ref="D98:G98"/>
    <mergeCell ref="D99:G99"/>
    <mergeCell ref="C106:G106"/>
    <mergeCell ref="C92:G92"/>
    <mergeCell ref="D93:G93"/>
    <mergeCell ref="D94:G94"/>
    <mergeCell ref="F112:G112"/>
    <mergeCell ref="F113:G113"/>
    <mergeCell ref="E114:G114"/>
    <mergeCell ref="D121:G121"/>
    <mergeCell ref="H1:M1"/>
    <mergeCell ref="H102:J102"/>
    <mergeCell ref="K102:M102"/>
    <mergeCell ref="B104:G104"/>
    <mergeCell ref="H183:M183"/>
    <mergeCell ref="H184:J184"/>
    <mergeCell ref="K184:M184"/>
    <mergeCell ref="B64:G64"/>
    <mergeCell ref="A100:A103"/>
    <mergeCell ref="A182:A185"/>
    <mergeCell ref="B182:M182"/>
    <mergeCell ref="B183:G185"/>
    <mergeCell ref="B100:M100"/>
    <mergeCell ref="B101:G103"/>
    <mergeCell ref="A60:A63"/>
    <mergeCell ref="D95:G95"/>
    <mergeCell ref="D96:G96"/>
    <mergeCell ref="D97:G97"/>
    <mergeCell ref="D91:G91"/>
    <mergeCell ref="D78:G78"/>
    <mergeCell ref="H101:M101"/>
    <mergeCell ref="A142:A145"/>
    <mergeCell ref="B142:M142"/>
    <mergeCell ref="B143:G145"/>
    <mergeCell ref="E226:G226"/>
    <mergeCell ref="E227:G227"/>
    <mergeCell ref="D216:G216"/>
    <mergeCell ref="C219:G219"/>
    <mergeCell ref="D220:G220"/>
    <mergeCell ref="E221:G221"/>
    <mergeCell ref="E217:G217"/>
    <mergeCell ref="B236:G236"/>
    <mergeCell ref="A232:A235"/>
    <mergeCell ref="B232:M232"/>
    <mergeCell ref="B233:G235"/>
    <mergeCell ref="H233:M233"/>
    <mergeCell ref="H234:J234"/>
    <mergeCell ref="K234:M234"/>
    <mergeCell ref="D46:G46"/>
    <mergeCell ref="C47:G47"/>
    <mergeCell ref="D48:G48"/>
    <mergeCell ref="B105:G105"/>
    <mergeCell ref="C49:G49"/>
    <mergeCell ref="D50:G50"/>
    <mergeCell ref="E51:G51"/>
    <mergeCell ref="E54:G54"/>
    <mergeCell ref="D55:G55"/>
    <mergeCell ref="D67:G67"/>
    <mergeCell ref="C68:G68"/>
    <mergeCell ref="D69:G69"/>
    <mergeCell ref="C70:G70"/>
    <mergeCell ref="E52:G52"/>
    <mergeCell ref="E53:G53"/>
    <mergeCell ref="D88:G88"/>
    <mergeCell ref="C89:G89"/>
    <mergeCell ref="D90:G90"/>
    <mergeCell ref="D79:G79"/>
    <mergeCell ref="D87:G87"/>
    <mergeCell ref="D71:G71"/>
    <mergeCell ref="C72:G72"/>
    <mergeCell ref="D73:G73"/>
    <mergeCell ref="E56:G56"/>
    <mergeCell ref="I298:L298"/>
    <mergeCell ref="I279:L279"/>
    <mergeCell ref="I282:L282"/>
    <mergeCell ref="I284:L284"/>
    <mergeCell ref="I295:L295"/>
    <mergeCell ref="C249:G249"/>
    <mergeCell ref="B245:G245"/>
    <mergeCell ref="C250:G250"/>
    <mergeCell ref="C251:G251"/>
    <mergeCell ref="I288:L288"/>
    <mergeCell ref="I252:L252"/>
    <mergeCell ref="I266:L266"/>
    <mergeCell ref="H2:M2"/>
    <mergeCell ref="H9:M9"/>
    <mergeCell ref="A13:M13"/>
    <mergeCell ref="A14:M14"/>
    <mergeCell ref="A15:M15"/>
    <mergeCell ref="H17:J17"/>
    <mergeCell ref="C40:G40"/>
    <mergeCell ref="H22:M22"/>
    <mergeCell ref="H23:M23"/>
    <mergeCell ref="H24:M24"/>
    <mergeCell ref="H25:M25"/>
    <mergeCell ref="B19:M19"/>
    <mergeCell ref="B20:G20"/>
    <mergeCell ref="A31:A34"/>
    <mergeCell ref="B31:M31"/>
    <mergeCell ref="B32:G34"/>
    <mergeCell ref="H32:M32"/>
    <mergeCell ref="H33:J33"/>
    <mergeCell ref="K33:M33"/>
    <mergeCell ref="H20:M20"/>
    <mergeCell ref="H21:M21"/>
    <mergeCell ref="B21:G21"/>
    <mergeCell ref="B22:G22"/>
    <mergeCell ref="B27:G27"/>
    <mergeCell ref="B23:G23"/>
    <mergeCell ref="B24:G24"/>
    <mergeCell ref="B25:G25"/>
    <mergeCell ref="B26:G26"/>
    <mergeCell ref="C77:G77"/>
    <mergeCell ref="H26:M26"/>
    <mergeCell ref="H27:M27"/>
    <mergeCell ref="H28:M28"/>
    <mergeCell ref="H29:M29"/>
    <mergeCell ref="C37:G37"/>
    <mergeCell ref="D38:G38"/>
    <mergeCell ref="B42:G42"/>
    <mergeCell ref="C65:G65"/>
    <mergeCell ref="D66:G66"/>
    <mergeCell ref="B28:G28"/>
    <mergeCell ref="B29:G29"/>
    <mergeCell ref="B35:G35"/>
    <mergeCell ref="B36:G36"/>
    <mergeCell ref="D44:G44"/>
    <mergeCell ref="D74:G74"/>
    <mergeCell ref="C75:G75"/>
    <mergeCell ref="D76:G76"/>
    <mergeCell ref="C43:G43"/>
    <mergeCell ref="C45:G45"/>
    <mergeCell ref="F116:G116"/>
    <mergeCell ref="F117:G117"/>
    <mergeCell ref="D83:G83"/>
    <mergeCell ref="D84:G84"/>
    <mergeCell ref="D80:G80"/>
    <mergeCell ref="D81:G81"/>
    <mergeCell ref="D107:G107"/>
    <mergeCell ref="E108:G108"/>
    <mergeCell ref="F109:G109"/>
    <mergeCell ref="F110:G110"/>
    <mergeCell ref="E111:G111"/>
    <mergeCell ref="D244:G244"/>
    <mergeCell ref="B154:G154"/>
    <mergeCell ref="B187:G187"/>
    <mergeCell ref="B181:G181"/>
    <mergeCell ref="E165:G165"/>
    <mergeCell ref="D169:G169"/>
    <mergeCell ref="C170:G170"/>
    <mergeCell ref="D171:G171"/>
    <mergeCell ref="D172:G172"/>
    <mergeCell ref="D173:G173"/>
    <mergeCell ref="C174:G174"/>
    <mergeCell ref="D160:G160"/>
    <mergeCell ref="E161:G161"/>
    <mergeCell ref="D175:G175"/>
    <mergeCell ref="C188:G188"/>
    <mergeCell ref="D189:G189"/>
    <mergeCell ref="D190:G190"/>
    <mergeCell ref="C191:G191"/>
    <mergeCell ref="D192:G192"/>
    <mergeCell ref="E193:G193"/>
    <mergeCell ref="E194:G194"/>
    <mergeCell ref="D195:G195"/>
    <mergeCell ref="D208:G208"/>
    <mergeCell ref="C157:G157"/>
    <mergeCell ref="C176:G176"/>
    <mergeCell ref="D177:G177"/>
    <mergeCell ref="C178:G178"/>
    <mergeCell ref="D179:G179"/>
    <mergeCell ref="D180:G180"/>
    <mergeCell ref="F124:G124"/>
    <mergeCell ref="F125:G125"/>
    <mergeCell ref="E218:G218"/>
    <mergeCell ref="C243:G243"/>
    <mergeCell ref="D158:G158"/>
    <mergeCell ref="C159:G159"/>
    <mergeCell ref="F129:G129"/>
    <mergeCell ref="D242:G242"/>
    <mergeCell ref="C228:G228"/>
    <mergeCell ref="D229:G229"/>
    <mergeCell ref="D230:G230"/>
    <mergeCell ref="D231:G231"/>
    <mergeCell ref="C237:G237"/>
    <mergeCell ref="C241:G241"/>
    <mergeCell ref="E222:G222"/>
    <mergeCell ref="E215:G215"/>
    <mergeCell ref="E223:G223"/>
    <mergeCell ref="D224:G224"/>
    <mergeCell ref="E225:G225"/>
  </mergeCells>
  <pageMargins left="0.6" right="0.5" top="0.5" bottom="0.5" header="0" footer="0"/>
  <pageSetup paperSize="9" scale="70" firstPageNumber="57" orientation="portrait" useFirstPageNumber="1" r:id="rId1"/>
  <rowBreaks count="6" manualBreakCount="6">
    <brk id="59" max="12" man="1"/>
    <brk id="99" max="12" man="1"/>
    <brk id="141" max="12" man="1"/>
    <brk id="181" max="12" man="1"/>
    <brk id="231" max="12" man="1"/>
    <brk id="24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M1158"/>
  <sheetViews>
    <sheetView view="pageBreakPreview" zoomScale="80" zoomScaleNormal="85" zoomScaleSheetLayoutView="80" workbookViewId="0">
      <selection activeCell="L12" sqref="L12"/>
    </sheetView>
  </sheetViews>
  <sheetFormatPr defaultColWidth="9.15625" defaultRowHeight="20.100000000000001" customHeight="1" x14ac:dyDescent="0.5"/>
  <cols>
    <col min="1" max="1" width="4.26171875" style="355" customWidth="1"/>
    <col min="2" max="2" width="4" style="355" customWidth="1"/>
    <col min="3" max="3" width="3.41796875" style="355" customWidth="1"/>
    <col min="4" max="4" width="27.578125" style="355" customWidth="1"/>
    <col min="5" max="5" width="2.68359375" style="355" customWidth="1"/>
    <col min="6" max="6" width="12.68359375" style="355" customWidth="1"/>
    <col min="7" max="7" width="12.15625" style="360" customWidth="1"/>
    <col min="8" max="8" width="13.26171875" style="360" customWidth="1"/>
    <col min="9" max="9" width="10.15625" style="355" customWidth="1"/>
    <col min="10" max="10" width="7.26171875" style="355" bestFit="1" customWidth="1"/>
    <col min="11" max="11" width="9.83984375" style="355" bestFit="1" customWidth="1"/>
    <col min="12" max="12" width="27.578125" style="374" customWidth="1"/>
    <col min="13" max="13" width="20.578125" style="376" customWidth="1"/>
    <col min="14" max="16384" width="9.15625" style="355"/>
  </cols>
  <sheetData>
    <row r="1" spans="1:13" ht="13.2" x14ac:dyDescent="0.5">
      <c r="A1" s="881" t="s">
        <v>207</v>
      </c>
      <c r="B1" s="881"/>
      <c r="C1" s="881"/>
      <c r="D1" s="881"/>
      <c r="E1" s="881"/>
      <c r="F1" s="881"/>
      <c r="G1" s="881"/>
      <c r="H1" s="881"/>
      <c r="I1" s="881"/>
      <c r="J1" s="881"/>
      <c r="K1" s="881"/>
      <c r="L1" s="881"/>
      <c r="M1" s="881"/>
    </row>
    <row r="2" spans="1:13" ht="13.2" x14ac:dyDescent="0.5">
      <c r="A2" s="881" t="s">
        <v>222</v>
      </c>
      <c r="B2" s="881"/>
      <c r="C2" s="881"/>
      <c r="D2" s="881"/>
      <c r="E2" s="881"/>
      <c r="F2" s="881"/>
      <c r="G2" s="881"/>
      <c r="H2" s="881"/>
      <c r="I2" s="881"/>
      <c r="J2" s="881"/>
      <c r="K2" s="881"/>
      <c r="L2" s="881"/>
      <c r="M2" s="881"/>
    </row>
    <row r="3" spans="1:13" ht="13.2" x14ac:dyDescent="0.5">
      <c r="A3" s="77"/>
      <c r="B3" s="77"/>
      <c r="C3" s="77"/>
      <c r="D3" s="77"/>
      <c r="E3" s="77"/>
      <c r="F3" s="77"/>
      <c r="G3" s="71"/>
      <c r="H3" s="76"/>
      <c r="I3" s="77"/>
      <c r="J3" s="71"/>
      <c r="K3" s="71"/>
      <c r="L3" s="415"/>
      <c r="M3" s="416"/>
    </row>
    <row r="4" spans="1:13" ht="13.2" x14ac:dyDescent="0.5">
      <c r="A4" s="77" t="s">
        <v>208</v>
      </c>
      <c r="B4" s="77"/>
      <c r="C4" s="77"/>
      <c r="D4" s="73"/>
      <c r="E4" s="73"/>
      <c r="F4" s="77"/>
      <c r="G4" s="71"/>
      <c r="H4" s="76"/>
      <c r="I4" s="77"/>
      <c r="J4" s="71"/>
      <c r="K4" s="71"/>
      <c r="L4" s="415"/>
      <c r="M4" s="416"/>
    </row>
    <row r="5" spans="1:13" ht="13.2" x14ac:dyDescent="0.5">
      <c r="A5" s="77"/>
      <c r="B5" s="77"/>
      <c r="C5" s="77" t="s">
        <v>209</v>
      </c>
      <c r="D5" s="77"/>
      <c r="E5" s="77" t="s">
        <v>210</v>
      </c>
      <c r="F5" s="870" t="s">
        <v>1222</v>
      </c>
      <c r="G5" s="870"/>
      <c r="H5" s="870"/>
      <c r="I5" s="870"/>
      <c r="J5" s="71"/>
      <c r="K5" s="71"/>
      <c r="L5" s="415"/>
      <c r="M5" s="416"/>
    </row>
    <row r="6" spans="1:13" ht="13.2" x14ac:dyDescent="0.5">
      <c r="A6" s="77"/>
      <c r="B6" s="77"/>
      <c r="C6" s="77" t="s">
        <v>211</v>
      </c>
      <c r="D6" s="77"/>
      <c r="E6" s="77" t="s">
        <v>210</v>
      </c>
      <c r="F6" s="875" t="s">
        <v>582</v>
      </c>
      <c r="G6" s="800"/>
      <c r="H6" s="800"/>
      <c r="I6" s="800"/>
      <c r="J6" s="71"/>
      <c r="K6" s="71"/>
      <c r="L6" s="415"/>
      <c r="M6" s="416"/>
    </row>
    <row r="7" spans="1:13" ht="13.2" x14ac:dyDescent="0.5">
      <c r="A7" s="77"/>
      <c r="B7" s="77"/>
      <c r="C7" s="77" t="s">
        <v>212</v>
      </c>
      <c r="D7" s="77"/>
      <c r="E7" s="77" t="s">
        <v>210</v>
      </c>
      <c r="F7" s="800" t="s">
        <v>637</v>
      </c>
      <c r="G7" s="800"/>
      <c r="H7" s="800"/>
      <c r="I7" s="800"/>
      <c r="J7" s="71"/>
      <c r="K7" s="71"/>
      <c r="L7" s="415"/>
      <c r="M7" s="416"/>
    </row>
    <row r="8" spans="1:13" ht="13.2" x14ac:dyDescent="0.5">
      <c r="A8" s="77"/>
      <c r="B8" s="77"/>
      <c r="C8" s="77" t="s">
        <v>279</v>
      </c>
      <c r="D8" s="77"/>
      <c r="E8" s="77" t="s">
        <v>210</v>
      </c>
      <c r="F8" s="800" t="s">
        <v>1775</v>
      </c>
      <c r="G8" s="800"/>
      <c r="H8" s="800"/>
      <c r="I8" s="800"/>
      <c r="J8" s="77"/>
      <c r="K8" s="77"/>
      <c r="L8" s="77"/>
      <c r="M8" s="417"/>
    </row>
    <row r="9" spans="1:13" ht="13.2" x14ac:dyDescent="0.5">
      <c r="A9" s="77"/>
      <c r="B9" s="77"/>
      <c r="C9" s="77" t="s">
        <v>214</v>
      </c>
      <c r="D9" s="77"/>
      <c r="E9" s="77" t="s">
        <v>210</v>
      </c>
      <c r="F9" s="800" t="s">
        <v>480</v>
      </c>
      <c r="G9" s="800"/>
      <c r="H9" s="800"/>
      <c r="I9" s="800"/>
      <c r="J9" s="71"/>
      <c r="K9" s="71"/>
      <c r="L9" s="415" t="s">
        <v>243</v>
      </c>
      <c r="M9" s="416"/>
    </row>
    <row r="10" spans="1:13" ht="13.2" x14ac:dyDescent="0.5">
      <c r="A10" s="77"/>
      <c r="B10" s="77"/>
      <c r="C10" s="77"/>
      <c r="D10" s="77"/>
      <c r="E10" s="77"/>
      <c r="F10" s="73"/>
      <c r="G10" s="71"/>
      <c r="H10" s="71"/>
      <c r="I10" s="73"/>
      <c r="J10" s="71"/>
      <c r="K10" s="71"/>
      <c r="L10" s="415"/>
      <c r="M10" s="416"/>
    </row>
    <row r="11" spans="1:13" ht="13.2" x14ac:dyDescent="0.5">
      <c r="A11" s="77" t="s">
        <v>215</v>
      </c>
      <c r="B11" s="77"/>
      <c r="C11" s="77"/>
      <c r="D11" s="73"/>
      <c r="E11" s="73"/>
      <c r="F11" s="77"/>
      <c r="G11" s="71"/>
      <c r="H11" s="76"/>
      <c r="I11" s="77"/>
      <c r="J11" s="71"/>
      <c r="K11" s="71"/>
      <c r="L11" s="415"/>
      <c r="M11" s="416"/>
    </row>
    <row r="12" spans="1:13" ht="13.2" x14ac:dyDescent="0.5">
      <c r="A12" s="77"/>
      <c r="B12" s="77"/>
      <c r="C12" s="77" t="s">
        <v>216</v>
      </c>
      <c r="D12" s="77"/>
      <c r="E12" s="77" t="s">
        <v>210</v>
      </c>
      <c r="F12" s="870" t="s">
        <v>1220</v>
      </c>
      <c r="G12" s="870"/>
      <c r="H12" s="870"/>
      <c r="I12" s="870"/>
      <c r="J12" s="71"/>
      <c r="K12" s="71"/>
      <c r="L12" s="415"/>
      <c r="M12" s="416"/>
    </row>
    <row r="13" spans="1:13" ht="13.2" x14ac:dyDescent="0.5">
      <c r="A13" s="77"/>
      <c r="B13" s="77"/>
      <c r="C13" s="77" t="s">
        <v>217</v>
      </c>
      <c r="D13" s="77"/>
      <c r="E13" s="77" t="s">
        <v>210</v>
      </c>
      <c r="F13" s="875" t="s">
        <v>702</v>
      </c>
      <c r="G13" s="800"/>
      <c r="H13" s="800"/>
      <c r="I13" s="800"/>
      <c r="J13" s="71"/>
      <c r="K13" s="71"/>
      <c r="L13" s="415"/>
      <c r="M13" s="416"/>
    </row>
    <row r="14" spans="1:13" ht="13.2" x14ac:dyDescent="0.5">
      <c r="A14" s="77"/>
      <c r="B14" s="77"/>
      <c r="C14" s="77" t="s">
        <v>212</v>
      </c>
      <c r="D14" s="77"/>
      <c r="E14" s="77" t="s">
        <v>210</v>
      </c>
      <c r="F14" s="800" t="s">
        <v>637</v>
      </c>
      <c r="G14" s="800"/>
      <c r="H14" s="800"/>
      <c r="I14" s="800"/>
      <c r="J14" s="71"/>
      <c r="K14" s="71"/>
      <c r="L14" s="415"/>
      <c r="M14" s="416"/>
    </row>
    <row r="15" spans="1:13" ht="13.2" x14ac:dyDescent="0.5">
      <c r="A15" s="77"/>
      <c r="B15" s="77"/>
      <c r="C15" s="77" t="s">
        <v>213</v>
      </c>
      <c r="D15" s="77"/>
      <c r="E15" s="77" t="s">
        <v>210</v>
      </c>
      <c r="F15" s="800" t="s">
        <v>678</v>
      </c>
      <c r="G15" s="800"/>
      <c r="H15" s="800"/>
      <c r="I15" s="800"/>
      <c r="J15" s="71"/>
      <c r="K15" s="71"/>
      <c r="L15" s="415"/>
      <c r="M15" s="416"/>
    </row>
    <row r="16" spans="1:13" ht="13.2" x14ac:dyDescent="0.5">
      <c r="A16" s="77"/>
      <c r="B16" s="77"/>
      <c r="C16" s="77" t="s">
        <v>214</v>
      </c>
      <c r="D16" s="77"/>
      <c r="E16" s="77" t="s">
        <v>210</v>
      </c>
      <c r="F16" s="800" t="s">
        <v>480</v>
      </c>
      <c r="G16" s="800"/>
      <c r="H16" s="800"/>
      <c r="I16" s="800"/>
      <c r="J16" s="71"/>
      <c r="K16" s="71"/>
      <c r="L16" s="415"/>
      <c r="M16" s="416"/>
    </row>
    <row r="17" spans="1:13" ht="13.2" x14ac:dyDescent="0.5">
      <c r="A17" s="77"/>
      <c r="B17" s="77"/>
      <c r="C17" s="77"/>
      <c r="D17" s="77"/>
      <c r="E17" s="77"/>
      <c r="F17" s="77"/>
      <c r="G17" s="71"/>
      <c r="H17" s="76"/>
      <c r="I17" s="77"/>
      <c r="J17" s="71"/>
      <c r="K17" s="71"/>
      <c r="L17" s="415"/>
      <c r="M17" s="416"/>
    </row>
    <row r="18" spans="1:13" ht="13.2" x14ac:dyDescent="0.5">
      <c r="A18" s="73" t="s">
        <v>230</v>
      </c>
      <c r="B18" s="73"/>
      <c r="C18" s="73"/>
      <c r="D18" s="73"/>
      <c r="E18" s="73"/>
      <c r="F18" s="73"/>
      <c r="G18" s="71"/>
      <c r="H18" s="71"/>
      <c r="I18" s="73"/>
      <c r="J18" s="71"/>
      <c r="K18" s="71"/>
      <c r="L18" s="415"/>
      <c r="M18" s="416"/>
    </row>
    <row r="19" spans="1:13" ht="37.799999999999997" x14ac:dyDescent="0.5">
      <c r="A19" s="257" t="s">
        <v>218</v>
      </c>
      <c r="B19" s="882" t="s">
        <v>223</v>
      </c>
      <c r="C19" s="883"/>
      <c r="D19" s="883"/>
      <c r="E19" s="883"/>
      <c r="F19" s="883"/>
      <c r="G19" s="257" t="s">
        <v>219</v>
      </c>
      <c r="H19" s="257" t="s">
        <v>224</v>
      </c>
      <c r="I19" s="257" t="s">
        <v>225</v>
      </c>
      <c r="J19" s="257" t="s">
        <v>226</v>
      </c>
      <c r="K19" s="257" t="s">
        <v>227</v>
      </c>
      <c r="L19" s="497" t="s">
        <v>220</v>
      </c>
      <c r="M19" s="247" t="s">
        <v>352</v>
      </c>
    </row>
    <row r="20" spans="1:13" ht="13.2" x14ac:dyDescent="0.5">
      <c r="A20" s="448">
        <v>1</v>
      </c>
      <c r="B20" s="884">
        <v>2</v>
      </c>
      <c r="C20" s="885"/>
      <c r="D20" s="885"/>
      <c r="E20" s="885"/>
      <c r="F20" s="885"/>
      <c r="G20" s="448">
        <v>3</v>
      </c>
      <c r="H20" s="257">
        <v>4</v>
      </c>
      <c r="I20" s="448">
        <v>5</v>
      </c>
      <c r="J20" s="448">
        <v>6</v>
      </c>
      <c r="K20" s="448">
        <v>7</v>
      </c>
      <c r="L20" s="498">
        <v>8</v>
      </c>
      <c r="M20" s="247" t="s">
        <v>374</v>
      </c>
    </row>
    <row r="21" spans="1:13" s="360" customFormat="1" ht="24" customHeight="1" x14ac:dyDescent="0.5">
      <c r="A21" s="177" t="s">
        <v>5</v>
      </c>
      <c r="B21" s="499" t="s">
        <v>7</v>
      </c>
      <c r="C21" s="85"/>
      <c r="D21" s="85"/>
      <c r="E21" s="85"/>
      <c r="F21" s="85"/>
      <c r="G21" s="78"/>
      <c r="H21" s="500"/>
      <c r="I21" s="78"/>
      <c r="J21" s="95"/>
      <c r="K21" s="177">
        <f>K22</f>
        <v>0</v>
      </c>
      <c r="L21" s="501"/>
      <c r="M21" s="502"/>
    </row>
    <row r="22" spans="1:13" s="356" customFormat="1" ht="13.2" x14ac:dyDescent="0.55000000000000004">
      <c r="A22" s="93"/>
      <c r="B22" s="87" t="s">
        <v>10</v>
      </c>
      <c r="C22" s="133" t="s">
        <v>80</v>
      </c>
      <c r="D22" s="85"/>
      <c r="E22" s="85"/>
      <c r="F22" s="85"/>
      <c r="G22" s="78"/>
      <c r="H22" s="500"/>
      <c r="I22" s="78"/>
      <c r="J22" s="95"/>
      <c r="K22" s="177">
        <f>SUM(K23:K24)</f>
        <v>0</v>
      </c>
      <c r="L22" s="503"/>
      <c r="M22" s="504"/>
    </row>
    <row r="23" spans="1:13" s="354" customFormat="1" ht="13.2" x14ac:dyDescent="0.55000000000000004">
      <c r="A23" s="490"/>
      <c r="B23" s="77"/>
      <c r="C23" s="496" t="s">
        <v>20</v>
      </c>
      <c r="D23" s="760" t="s">
        <v>17</v>
      </c>
      <c r="E23" s="761"/>
      <c r="F23" s="762"/>
      <c r="G23" s="505"/>
      <c r="H23" s="78"/>
      <c r="I23" s="78"/>
      <c r="J23" s="78"/>
      <c r="K23" s="78"/>
      <c r="L23" s="506"/>
      <c r="M23" s="513"/>
    </row>
    <row r="24" spans="1:13" s="354" customFormat="1" ht="13.2" x14ac:dyDescent="0.55000000000000004">
      <c r="A24" s="93"/>
      <c r="B24" s="507"/>
      <c r="C24" s="496" t="s">
        <v>22</v>
      </c>
      <c r="D24" s="768" t="s">
        <v>18</v>
      </c>
      <c r="E24" s="768"/>
      <c r="F24" s="768"/>
      <c r="G24" s="78"/>
      <c r="H24" s="71"/>
      <c r="I24" s="78"/>
      <c r="J24" s="78"/>
      <c r="K24" s="78"/>
      <c r="L24" s="508"/>
      <c r="M24" s="509"/>
    </row>
    <row r="25" spans="1:13" s="354" customFormat="1" ht="13.2" x14ac:dyDescent="0.55000000000000004">
      <c r="A25" s="163"/>
      <c r="B25" s="87" t="s">
        <v>9</v>
      </c>
      <c r="C25" s="133" t="s">
        <v>19</v>
      </c>
      <c r="D25" s="85"/>
      <c r="E25" s="85"/>
      <c r="F25" s="85"/>
      <c r="G25" s="78"/>
      <c r="H25" s="500"/>
      <c r="I25" s="78"/>
      <c r="J25" s="78"/>
      <c r="K25" s="177"/>
      <c r="L25" s="508"/>
      <c r="M25" s="509"/>
    </row>
    <row r="26" spans="1:13" s="354" customFormat="1" ht="24" customHeight="1" x14ac:dyDescent="0.55000000000000004">
      <c r="A26" s="109" t="s">
        <v>6</v>
      </c>
      <c r="B26" s="886" t="s">
        <v>184</v>
      </c>
      <c r="C26" s="886"/>
      <c r="D26" s="886"/>
      <c r="E26" s="886"/>
      <c r="F26" s="886"/>
      <c r="G26" s="510"/>
      <c r="H26" s="90"/>
      <c r="I26" s="78"/>
      <c r="J26" s="95"/>
      <c r="K26" s="576">
        <f>K27+K242+K243+K244+K426+K541+K573+K575+K578+K580+K605+K608+K611</f>
        <v>391.64</v>
      </c>
      <c r="L26" s="508"/>
      <c r="M26" s="509"/>
    </row>
    <row r="27" spans="1:13" s="354" customFormat="1" ht="45.75" customHeight="1" x14ac:dyDescent="0.55000000000000004">
      <c r="A27" s="511"/>
      <c r="B27" s="512" t="s">
        <v>10</v>
      </c>
      <c r="C27" s="872" t="s">
        <v>303</v>
      </c>
      <c r="D27" s="873"/>
      <c r="E27" s="873"/>
      <c r="F27" s="873"/>
      <c r="G27" s="873"/>
      <c r="H27" s="873"/>
      <c r="I27" s="873"/>
      <c r="J27" s="874"/>
      <c r="K27" s="653">
        <f>K35+K45+K51+K59+K67+K77+K87+K98+K113+K125+K142+K152+K160+K170+K182+K192+K203+K214+K221+K230+K241</f>
        <v>185.64000000000001</v>
      </c>
      <c r="L27" s="508"/>
      <c r="M27" s="509"/>
    </row>
    <row r="28" spans="1:13" s="77" customFormat="1" ht="18" customHeight="1" x14ac:dyDescent="0.55000000000000004">
      <c r="A28" s="93"/>
      <c r="B28" s="127"/>
      <c r="C28" s="855" t="s">
        <v>706</v>
      </c>
      <c r="D28" s="856"/>
      <c r="E28" s="856"/>
      <c r="F28" s="856"/>
      <c r="G28" s="856"/>
      <c r="H28" s="856"/>
      <c r="I28" s="856"/>
      <c r="J28" s="856"/>
      <c r="K28" s="856"/>
      <c r="L28" s="856"/>
      <c r="M28" s="634"/>
    </row>
    <row r="29" spans="1:13" s="77" customFormat="1" ht="29.1" customHeight="1" x14ac:dyDescent="0.55000000000000004">
      <c r="A29" s="93"/>
      <c r="B29" s="127"/>
      <c r="C29" s="78">
        <v>1</v>
      </c>
      <c r="D29" s="839" t="s">
        <v>717</v>
      </c>
      <c r="E29" s="840"/>
      <c r="F29" s="841"/>
      <c r="G29" s="806" t="s">
        <v>705</v>
      </c>
      <c r="H29" s="500" t="s">
        <v>707</v>
      </c>
      <c r="I29" s="78">
        <v>0.67</v>
      </c>
      <c r="J29" s="78">
        <v>1</v>
      </c>
      <c r="K29" s="78">
        <f t="shared" ref="K29:K34" si="0">(I29*J29)</f>
        <v>0.67</v>
      </c>
      <c r="L29" s="836" t="s">
        <v>704</v>
      </c>
      <c r="M29" s="891" t="s">
        <v>1517</v>
      </c>
    </row>
    <row r="30" spans="1:13" s="77" customFormat="1" ht="29.1" customHeight="1" x14ac:dyDescent="0.55000000000000004">
      <c r="A30" s="93"/>
      <c r="B30" s="127"/>
      <c r="C30" s="78">
        <v>2</v>
      </c>
      <c r="D30" s="839" t="s">
        <v>716</v>
      </c>
      <c r="E30" s="840"/>
      <c r="F30" s="841"/>
      <c r="G30" s="807"/>
      <c r="H30" s="500" t="s">
        <v>707</v>
      </c>
      <c r="I30" s="78">
        <v>0.67</v>
      </c>
      <c r="J30" s="78">
        <v>1</v>
      </c>
      <c r="K30" s="78">
        <f t="shared" si="0"/>
        <v>0.67</v>
      </c>
      <c r="L30" s="837"/>
      <c r="M30" s="889"/>
    </row>
    <row r="31" spans="1:13" s="77" customFormat="1" ht="29.1" customHeight="1" x14ac:dyDescent="0.55000000000000004">
      <c r="A31" s="93"/>
      <c r="B31" s="127"/>
      <c r="C31" s="78">
        <v>3</v>
      </c>
      <c r="D31" s="839" t="s">
        <v>714</v>
      </c>
      <c r="E31" s="840"/>
      <c r="F31" s="841"/>
      <c r="G31" s="807"/>
      <c r="H31" s="500" t="s">
        <v>707</v>
      </c>
      <c r="I31" s="78">
        <v>1</v>
      </c>
      <c r="J31" s="78">
        <v>1</v>
      </c>
      <c r="K31" s="78">
        <f t="shared" si="0"/>
        <v>1</v>
      </c>
      <c r="L31" s="837"/>
      <c r="M31" s="889"/>
    </row>
    <row r="32" spans="1:13" s="77" customFormat="1" ht="29.1" customHeight="1" x14ac:dyDescent="0.55000000000000004">
      <c r="A32" s="93"/>
      <c r="B32" s="127"/>
      <c r="C32" s="78">
        <v>4</v>
      </c>
      <c r="D32" s="839" t="s">
        <v>715</v>
      </c>
      <c r="E32" s="840"/>
      <c r="F32" s="841"/>
      <c r="G32" s="807"/>
      <c r="H32" s="500" t="s">
        <v>707</v>
      </c>
      <c r="I32" s="78">
        <v>1</v>
      </c>
      <c r="J32" s="78">
        <v>1</v>
      </c>
      <c r="K32" s="78">
        <f t="shared" si="0"/>
        <v>1</v>
      </c>
      <c r="L32" s="837"/>
      <c r="M32" s="889"/>
    </row>
    <row r="33" spans="1:13" s="77" customFormat="1" ht="29.1" customHeight="1" x14ac:dyDescent="0.55000000000000004">
      <c r="A33" s="93"/>
      <c r="B33" s="127"/>
      <c r="C33" s="78">
        <v>5</v>
      </c>
      <c r="D33" s="839" t="s">
        <v>713</v>
      </c>
      <c r="E33" s="840"/>
      <c r="F33" s="841"/>
      <c r="G33" s="807"/>
      <c r="H33" s="500" t="s">
        <v>707</v>
      </c>
      <c r="I33" s="78">
        <v>1.5</v>
      </c>
      <c r="J33" s="78">
        <v>1</v>
      </c>
      <c r="K33" s="78">
        <f t="shared" si="0"/>
        <v>1.5</v>
      </c>
      <c r="L33" s="837"/>
      <c r="M33" s="889"/>
    </row>
    <row r="34" spans="1:13" s="77" customFormat="1" ht="29.1" customHeight="1" x14ac:dyDescent="0.55000000000000004">
      <c r="A34" s="93"/>
      <c r="B34" s="127"/>
      <c r="C34" s="78">
        <v>6</v>
      </c>
      <c r="D34" s="839" t="s">
        <v>712</v>
      </c>
      <c r="E34" s="840"/>
      <c r="F34" s="841"/>
      <c r="G34" s="807"/>
      <c r="H34" s="500" t="s">
        <v>707</v>
      </c>
      <c r="I34" s="78">
        <v>1</v>
      </c>
      <c r="J34" s="78">
        <v>1</v>
      </c>
      <c r="K34" s="78">
        <f t="shared" si="0"/>
        <v>1</v>
      </c>
      <c r="L34" s="837"/>
      <c r="M34" s="889"/>
    </row>
    <row r="35" spans="1:13" s="516" customFormat="1" ht="18" customHeight="1" x14ac:dyDescent="0.55000000000000004">
      <c r="A35" s="93"/>
      <c r="B35" s="127"/>
      <c r="C35" s="858" t="s">
        <v>304</v>
      </c>
      <c r="D35" s="859"/>
      <c r="E35" s="859"/>
      <c r="F35" s="859"/>
      <c r="G35" s="859"/>
      <c r="H35" s="860"/>
      <c r="I35" s="177">
        <f>SUM(I29:I34)</f>
        <v>5.84</v>
      </c>
      <c r="J35" s="323"/>
      <c r="K35" s="517">
        <f>SUM(K29:K34)</f>
        <v>5.84</v>
      </c>
      <c r="L35" s="514"/>
      <c r="M35" s="515"/>
    </row>
    <row r="36" spans="1:13" s="516" customFormat="1" ht="18" customHeight="1" x14ac:dyDescent="0.55000000000000004">
      <c r="A36" s="93"/>
      <c r="B36" s="127"/>
      <c r="C36" s="902" t="s">
        <v>722</v>
      </c>
      <c r="D36" s="903"/>
      <c r="E36" s="903"/>
      <c r="F36" s="903"/>
      <c r="G36" s="903"/>
      <c r="H36" s="903"/>
      <c r="I36" s="903"/>
      <c r="J36" s="903"/>
      <c r="K36" s="903"/>
      <c r="L36" s="635"/>
      <c r="M36" s="636"/>
    </row>
    <row r="37" spans="1:13" s="516" customFormat="1" ht="29.1" customHeight="1" x14ac:dyDescent="0.55000000000000004">
      <c r="A37" s="93"/>
      <c r="B37" s="127"/>
      <c r="C37" s="80">
        <v>1</v>
      </c>
      <c r="D37" s="893" t="s">
        <v>711</v>
      </c>
      <c r="E37" s="893"/>
      <c r="F37" s="893"/>
      <c r="G37" s="906" t="s">
        <v>710</v>
      </c>
      <c r="H37" s="95" t="s">
        <v>708</v>
      </c>
      <c r="I37" s="78">
        <v>0.75</v>
      </c>
      <c r="J37" s="78">
        <v>1</v>
      </c>
      <c r="K37" s="78">
        <f>SUM(I37*J37)</f>
        <v>0.75</v>
      </c>
      <c r="L37" s="836" t="s">
        <v>709</v>
      </c>
      <c r="M37" s="833" t="s">
        <v>1518</v>
      </c>
    </row>
    <row r="38" spans="1:13" s="516" customFormat="1" ht="29.1" customHeight="1" x14ac:dyDescent="0.55000000000000004">
      <c r="A38" s="93"/>
      <c r="B38" s="127"/>
      <c r="C38" s="80">
        <v>2</v>
      </c>
      <c r="D38" s="893" t="s">
        <v>718</v>
      </c>
      <c r="E38" s="893"/>
      <c r="F38" s="893"/>
      <c r="G38" s="906"/>
      <c r="H38" s="95" t="s">
        <v>708</v>
      </c>
      <c r="I38" s="78">
        <v>0.75</v>
      </c>
      <c r="J38" s="78">
        <v>1</v>
      </c>
      <c r="K38" s="78">
        <f>SUM(I38*J38)</f>
        <v>0.75</v>
      </c>
      <c r="L38" s="837"/>
      <c r="M38" s="857"/>
    </row>
    <row r="39" spans="1:13" s="516" customFormat="1" ht="29.1" customHeight="1" x14ac:dyDescent="0.55000000000000004">
      <c r="A39" s="93"/>
      <c r="B39" s="127"/>
      <c r="C39" s="80">
        <v>3</v>
      </c>
      <c r="D39" s="893" t="s">
        <v>719</v>
      </c>
      <c r="E39" s="893"/>
      <c r="F39" s="893"/>
      <c r="G39" s="906"/>
      <c r="H39" s="95" t="s">
        <v>708</v>
      </c>
      <c r="I39" s="78">
        <v>0.5</v>
      </c>
      <c r="J39" s="78">
        <v>1</v>
      </c>
      <c r="K39" s="78">
        <f>SUM(I39*J39)</f>
        <v>0.5</v>
      </c>
      <c r="L39" s="837"/>
      <c r="M39" s="857"/>
    </row>
    <row r="40" spans="1:13" s="516" customFormat="1" ht="29.1" customHeight="1" x14ac:dyDescent="0.55000000000000004">
      <c r="A40" s="93"/>
      <c r="B40" s="127"/>
      <c r="C40" s="80">
        <v>4</v>
      </c>
      <c r="D40" s="893" t="s">
        <v>720</v>
      </c>
      <c r="E40" s="893"/>
      <c r="F40" s="893"/>
      <c r="G40" s="906"/>
      <c r="H40" s="95" t="s">
        <v>708</v>
      </c>
      <c r="I40" s="78">
        <v>0.5</v>
      </c>
      <c r="J40" s="78">
        <v>1</v>
      </c>
      <c r="K40" s="78">
        <f>SUM(I40*J40)</f>
        <v>0.5</v>
      </c>
      <c r="L40" s="837"/>
      <c r="M40" s="857"/>
    </row>
    <row r="41" spans="1:13" s="516" customFormat="1" ht="29.1" customHeight="1" x14ac:dyDescent="0.55000000000000004">
      <c r="A41" s="93"/>
      <c r="B41" s="127"/>
      <c r="C41" s="80">
        <v>5</v>
      </c>
      <c r="D41" s="893" t="s">
        <v>721</v>
      </c>
      <c r="E41" s="893"/>
      <c r="F41" s="893"/>
      <c r="G41" s="906"/>
      <c r="H41" s="95" t="s">
        <v>708</v>
      </c>
      <c r="I41" s="78">
        <v>3</v>
      </c>
      <c r="J41" s="78">
        <v>1</v>
      </c>
      <c r="K41" s="78">
        <f>SUM(I41*J41)</f>
        <v>3</v>
      </c>
      <c r="L41" s="837"/>
      <c r="M41" s="857"/>
    </row>
    <row r="42" spans="1:13" s="516" customFormat="1" ht="29.1" customHeight="1" x14ac:dyDescent="0.55000000000000004">
      <c r="A42" s="93"/>
      <c r="B42" s="127"/>
      <c r="C42" s="80">
        <v>6</v>
      </c>
      <c r="D42" s="893" t="s">
        <v>794</v>
      </c>
      <c r="E42" s="893"/>
      <c r="F42" s="893"/>
      <c r="G42" s="906"/>
      <c r="H42" s="95" t="s">
        <v>708</v>
      </c>
      <c r="I42" s="78">
        <v>1</v>
      </c>
      <c r="J42" s="78">
        <v>1</v>
      </c>
      <c r="K42" s="78">
        <f t="shared" ref="K42:K44" si="1">SUM(I42*J42)</f>
        <v>1</v>
      </c>
      <c r="L42" s="901" t="s">
        <v>793</v>
      </c>
      <c r="M42" s="904" t="s">
        <v>1519</v>
      </c>
    </row>
    <row r="43" spans="1:13" s="516" customFormat="1" ht="29.1" customHeight="1" x14ac:dyDescent="0.55000000000000004">
      <c r="A43" s="93"/>
      <c r="B43" s="127"/>
      <c r="C43" s="80">
        <v>7</v>
      </c>
      <c r="D43" s="893" t="s">
        <v>795</v>
      </c>
      <c r="E43" s="893"/>
      <c r="F43" s="893"/>
      <c r="G43" s="906"/>
      <c r="H43" s="95" t="s">
        <v>708</v>
      </c>
      <c r="I43" s="78">
        <v>1.5</v>
      </c>
      <c r="J43" s="78">
        <v>1</v>
      </c>
      <c r="K43" s="78">
        <f t="shared" si="1"/>
        <v>1.5</v>
      </c>
      <c r="L43" s="901"/>
      <c r="M43" s="905"/>
    </row>
    <row r="44" spans="1:13" s="516" customFormat="1" ht="29.1" customHeight="1" x14ac:dyDescent="0.55000000000000004">
      <c r="A44" s="93"/>
      <c r="B44" s="127"/>
      <c r="C44" s="80">
        <v>8</v>
      </c>
      <c r="D44" s="893" t="s">
        <v>796</v>
      </c>
      <c r="E44" s="893"/>
      <c r="F44" s="893"/>
      <c r="G44" s="906"/>
      <c r="H44" s="95" t="s">
        <v>708</v>
      </c>
      <c r="I44" s="78">
        <v>0.75</v>
      </c>
      <c r="J44" s="78">
        <v>1</v>
      </c>
      <c r="K44" s="78">
        <f t="shared" si="1"/>
        <v>0.75</v>
      </c>
      <c r="L44" s="901"/>
      <c r="M44" s="905"/>
    </row>
    <row r="45" spans="1:13" s="516" customFormat="1" ht="18" customHeight="1" x14ac:dyDescent="0.55000000000000004">
      <c r="A45" s="93"/>
      <c r="B45" s="127"/>
      <c r="C45" s="858" t="s">
        <v>304</v>
      </c>
      <c r="D45" s="859"/>
      <c r="E45" s="859"/>
      <c r="F45" s="859"/>
      <c r="G45" s="859"/>
      <c r="H45" s="860"/>
      <c r="I45" s="177">
        <f>SUM(I37:I44)</f>
        <v>8.75</v>
      </c>
      <c r="J45" s="323"/>
      <c r="K45" s="517">
        <f>SUM(K37:K44)</f>
        <v>8.75</v>
      </c>
      <c r="L45" s="514"/>
      <c r="M45" s="515"/>
    </row>
    <row r="46" spans="1:13" s="77" customFormat="1" ht="18" customHeight="1" x14ac:dyDescent="0.55000000000000004">
      <c r="A46" s="93"/>
      <c r="B46" s="127"/>
      <c r="C46" s="855" t="s">
        <v>723</v>
      </c>
      <c r="D46" s="856"/>
      <c r="E46" s="856"/>
      <c r="F46" s="856"/>
      <c r="G46" s="856"/>
      <c r="H46" s="856"/>
      <c r="I46" s="856"/>
      <c r="J46" s="856"/>
      <c r="K46" s="856"/>
      <c r="L46" s="856"/>
      <c r="M46" s="634"/>
    </row>
    <row r="47" spans="1:13" s="77" customFormat="1" ht="29.1" customHeight="1" x14ac:dyDescent="0.55000000000000004">
      <c r="A47" s="93"/>
      <c r="B47" s="127"/>
      <c r="C47" s="78">
        <v>1</v>
      </c>
      <c r="D47" s="759" t="s">
        <v>714</v>
      </c>
      <c r="E47" s="757"/>
      <c r="F47" s="758"/>
      <c r="G47" s="806" t="s">
        <v>724</v>
      </c>
      <c r="H47" s="500" t="s">
        <v>707</v>
      </c>
      <c r="I47" s="78">
        <v>1</v>
      </c>
      <c r="J47" s="78">
        <v>1</v>
      </c>
      <c r="K47" s="78">
        <f t="shared" ref="K47:K50" si="2">(I47*J47)</f>
        <v>1</v>
      </c>
      <c r="L47" s="836" t="s">
        <v>726</v>
      </c>
      <c r="M47" s="891" t="s">
        <v>1520</v>
      </c>
    </row>
    <row r="48" spans="1:13" s="77" customFormat="1" ht="29.1" customHeight="1" x14ac:dyDescent="0.55000000000000004">
      <c r="A48" s="93"/>
      <c r="B48" s="127"/>
      <c r="C48" s="78">
        <v>2</v>
      </c>
      <c r="D48" s="759" t="s">
        <v>715</v>
      </c>
      <c r="E48" s="757"/>
      <c r="F48" s="758"/>
      <c r="G48" s="807"/>
      <c r="H48" s="500" t="s">
        <v>707</v>
      </c>
      <c r="I48" s="78">
        <v>1</v>
      </c>
      <c r="J48" s="78">
        <v>1</v>
      </c>
      <c r="K48" s="78">
        <f t="shared" si="2"/>
        <v>1</v>
      </c>
      <c r="L48" s="837"/>
      <c r="M48" s="889"/>
    </row>
    <row r="49" spans="1:13" s="77" customFormat="1" ht="29.1" customHeight="1" x14ac:dyDescent="0.55000000000000004">
      <c r="A49" s="93"/>
      <c r="B49" s="127"/>
      <c r="C49" s="78">
        <v>3</v>
      </c>
      <c r="D49" s="839" t="s">
        <v>713</v>
      </c>
      <c r="E49" s="840"/>
      <c r="F49" s="841"/>
      <c r="G49" s="807"/>
      <c r="H49" s="500" t="s">
        <v>707</v>
      </c>
      <c r="I49" s="78">
        <v>1.5</v>
      </c>
      <c r="J49" s="78">
        <v>1</v>
      </c>
      <c r="K49" s="78">
        <f t="shared" si="2"/>
        <v>1.5</v>
      </c>
      <c r="L49" s="837"/>
      <c r="M49" s="889"/>
    </row>
    <row r="50" spans="1:13" s="77" customFormat="1" ht="29.1" customHeight="1" x14ac:dyDescent="0.55000000000000004">
      <c r="A50" s="93"/>
      <c r="B50" s="127"/>
      <c r="C50" s="78">
        <v>4</v>
      </c>
      <c r="D50" s="839" t="s">
        <v>712</v>
      </c>
      <c r="E50" s="840"/>
      <c r="F50" s="841"/>
      <c r="G50" s="807"/>
      <c r="H50" s="500" t="s">
        <v>707</v>
      </c>
      <c r="I50" s="78">
        <v>1</v>
      </c>
      <c r="J50" s="78">
        <v>1</v>
      </c>
      <c r="K50" s="78">
        <f t="shared" si="2"/>
        <v>1</v>
      </c>
      <c r="L50" s="837"/>
      <c r="M50" s="889"/>
    </row>
    <row r="51" spans="1:13" s="516" customFormat="1" ht="18" customHeight="1" x14ac:dyDescent="0.55000000000000004">
      <c r="A51" s="93"/>
      <c r="B51" s="127"/>
      <c r="C51" s="858" t="s">
        <v>304</v>
      </c>
      <c r="D51" s="859"/>
      <c r="E51" s="859"/>
      <c r="F51" s="859"/>
      <c r="G51" s="859"/>
      <c r="H51" s="860"/>
      <c r="I51" s="666">
        <f>SUM(I47:I50)</f>
        <v>4.5</v>
      </c>
      <c r="J51" s="667"/>
      <c r="K51" s="663">
        <f>SUM(K47:K50)</f>
        <v>4.5</v>
      </c>
      <c r="L51" s="514"/>
      <c r="M51" s="515"/>
    </row>
    <row r="52" spans="1:13" s="516" customFormat="1" ht="18" customHeight="1" x14ac:dyDescent="0.55000000000000004">
      <c r="A52" s="93"/>
      <c r="B52" s="127"/>
      <c r="C52" s="902" t="s">
        <v>725</v>
      </c>
      <c r="D52" s="903"/>
      <c r="E52" s="903"/>
      <c r="F52" s="903"/>
      <c r="G52" s="903"/>
      <c r="H52" s="903"/>
      <c r="I52" s="903"/>
      <c r="J52" s="903"/>
      <c r="K52" s="903"/>
      <c r="L52" s="635"/>
      <c r="M52" s="636"/>
    </row>
    <row r="53" spans="1:13" s="516" customFormat="1" ht="29.1" customHeight="1" x14ac:dyDescent="0.55000000000000004">
      <c r="A53" s="93"/>
      <c r="B53" s="127"/>
      <c r="C53" s="78">
        <v>1</v>
      </c>
      <c r="D53" s="839" t="s">
        <v>729</v>
      </c>
      <c r="E53" s="840"/>
      <c r="F53" s="841"/>
      <c r="G53" s="907" t="s">
        <v>728</v>
      </c>
      <c r="H53" s="95" t="s">
        <v>708</v>
      </c>
      <c r="I53" s="78">
        <v>1</v>
      </c>
      <c r="J53" s="78">
        <v>1</v>
      </c>
      <c r="K53" s="78">
        <f t="shared" ref="K53:K58" si="3">SUM(I53*J53)</f>
        <v>1</v>
      </c>
      <c r="L53" s="836" t="s">
        <v>727</v>
      </c>
      <c r="M53" s="833" t="s">
        <v>1521</v>
      </c>
    </row>
    <row r="54" spans="1:13" s="516" customFormat="1" ht="29.1" customHeight="1" x14ac:dyDescent="0.55000000000000004">
      <c r="A54" s="93"/>
      <c r="B54" s="127"/>
      <c r="C54" s="78">
        <v>2</v>
      </c>
      <c r="D54" s="839" t="s">
        <v>730</v>
      </c>
      <c r="E54" s="840"/>
      <c r="F54" s="841"/>
      <c r="G54" s="887"/>
      <c r="H54" s="95" t="s">
        <v>708</v>
      </c>
      <c r="I54" s="78">
        <v>1</v>
      </c>
      <c r="J54" s="78">
        <v>1</v>
      </c>
      <c r="K54" s="78">
        <f t="shared" si="3"/>
        <v>1</v>
      </c>
      <c r="L54" s="837"/>
      <c r="M54" s="857"/>
    </row>
    <row r="55" spans="1:13" s="516" customFormat="1" ht="29.1" customHeight="1" x14ac:dyDescent="0.55000000000000004">
      <c r="A55" s="93"/>
      <c r="B55" s="127"/>
      <c r="C55" s="78">
        <v>3</v>
      </c>
      <c r="D55" s="839" t="s">
        <v>731</v>
      </c>
      <c r="E55" s="840"/>
      <c r="F55" s="841"/>
      <c r="G55" s="887"/>
      <c r="H55" s="95" t="s">
        <v>708</v>
      </c>
      <c r="I55" s="78">
        <v>0.5</v>
      </c>
      <c r="J55" s="78">
        <v>1</v>
      </c>
      <c r="K55" s="78">
        <f t="shared" si="3"/>
        <v>0.5</v>
      </c>
      <c r="L55" s="837"/>
      <c r="M55" s="857"/>
    </row>
    <row r="56" spans="1:13" s="516" customFormat="1" ht="29.1" customHeight="1" x14ac:dyDescent="0.55000000000000004">
      <c r="A56" s="93"/>
      <c r="B56" s="127"/>
      <c r="C56" s="78">
        <v>4</v>
      </c>
      <c r="D56" s="839" t="s">
        <v>719</v>
      </c>
      <c r="E56" s="840"/>
      <c r="F56" s="841"/>
      <c r="G56" s="887"/>
      <c r="H56" s="95" t="s">
        <v>708</v>
      </c>
      <c r="I56" s="78">
        <v>0.5</v>
      </c>
      <c r="J56" s="78">
        <v>1</v>
      </c>
      <c r="K56" s="78">
        <f t="shared" si="3"/>
        <v>0.5</v>
      </c>
      <c r="L56" s="837"/>
      <c r="M56" s="857"/>
    </row>
    <row r="57" spans="1:13" s="516" customFormat="1" ht="29.1" customHeight="1" x14ac:dyDescent="0.55000000000000004">
      <c r="A57" s="93"/>
      <c r="B57" s="127"/>
      <c r="C57" s="78">
        <v>5</v>
      </c>
      <c r="D57" s="839" t="s">
        <v>720</v>
      </c>
      <c r="E57" s="840"/>
      <c r="F57" s="841"/>
      <c r="G57" s="887"/>
      <c r="H57" s="95" t="s">
        <v>708</v>
      </c>
      <c r="I57" s="78">
        <v>0.5</v>
      </c>
      <c r="J57" s="78">
        <v>1</v>
      </c>
      <c r="K57" s="78">
        <f t="shared" si="3"/>
        <v>0.5</v>
      </c>
      <c r="L57" s="837"/>
      <c r="M57" s="857"/>
    </row>
    <row r="58" spans="1:13" s="516" customFormat="1" ht="29.1" customHeight="1" x14ac:dyDescent="0.55000000000000004">
      <c r="A58" s="93"/>
      <c r="B58" s="127"/>
      <c r="C58" s="78">
        <v>6</v>
      </c>
      <c r="D58" s="839" t="s">
        <v>721</v>
      </c>
      <c r="E58" s="840"/>
      <c r="F58" s="841"/>
      <c r="G58" s="887"/>
      <c r="H58" s="95" t="s">
        <v>708</v>
      </c>
      <c r="I58" s="78">
        <v>3</v>
      </c>
      <c r="J58" s="78">
        <v>1</v>
      </c>
      <c r="K58" s="78">
        <f t="shared" si="3"/>
        <v>3</v>
      </c>
      <c r="L58" s="837"/>
      <c r="M58" s="857"/>
    </row>
    <row r="59" spans="1:13" s="516" customFormat="1" ht="18" customHeight="1" x14ac:dyDescent="0.55000000000000004">
      <c r="A59" s="93"/>
      <c r="B59" s="127"/>
      <c r="C59" s="858" t="s">
        <v>304</v>
      </c>
      <c r="D59" s="859"/>
      <c r="E59" s="859"/>
      <c r="F59" s="859"/>
      <c r="G59" s="859"/>
      <c r="H59" s="860"/>
      <c r="I59" s="177">
        <f>SUM(I53:I58)</f>
        <v>6.5</v>
      </c>
      <c r="J59" s="323"/>
      <c r="K59" s="663">
        <f>SUM(K53:K58)</f>
        <v>6.5</v>
      </c>
      <c r="L59" s="514"/>
      <c r="M59" s="515"/>
    </row>
    <row r="60" spans="1:13" s="77" customFormat="1" ht="17.100000000000001" customHeight="1" x14ac:dyDescent="0.55000000000000004">
      <c r="A60" s="93"/>
      <c r="B60" s="127"/>
      <c r="C60" s="855" t="s">
        <v>732</v>
      </c>
      <c r="D60" s="856"/>
      <c r="E60" s="856"/>
      <c r="F60" s="856"/>
      <c r="G60" s="856"/>
      <c r="H60" s="856"/>
      <c r="I60" s="856"/>
      <c r="J60" s="856"/>
      <c r="K60" s="856"/>
      <c r="L60" s="856"/>
      <c r="M60" s="634"/>
    </row>
    <row r="61" spans="1:13" s="77" customFormat="1" ht="29.1" customHeight="1" x14ac:dyDescent="0.55000000000000004">
      <c r="A61" s="93"/>
      <c r="B61" s="127"/>
      <c r="C61" s="80">
        <v>1</v>
      </c>
      <c r="D61" s="893" t="s">
        <v>733</v>
      </c>
      <c r="E61" s="893"/>
      <c r="F61" s="893"/>
      <c r="G61" s="820" t="s">
        <v>517</v>
      </c>
      <c r="H61" s="500" t="s">
        <v>707</v>
      </c>
      <c r="I61" s="78">
        <v>1.5</v>
      </c>
      <c r="J61" s="78">
        <v>1</v>
      </c>
      <c r="K61" s="78">
        <f t="shared" ref="K61:K64" si="4">(I61*J61)</f>
        <v>1.5</v>
      </c>
      <c r="L61" s="836" t="s">
        <v>516</v>
      </c>
      <c r="M61" s="891" t="s">
        <v>1522</v>
      </c>
    </row>
    <row r="62" spans="1:13" s="77" customFormat="1" ht="29.1" customHeight="1" x14ac:dyDescent="0.55000000000000004">
      <c r="A62" s="93"/>
      <c r="B62" s="127"/>
      <c r="C62" s="80">
        <v>2</v>
      </c>
      <c r="D62" s="893" t="s">
        <v>714</v>
      </c>
      <c r="E62" s="893"/>
      <c r="F62" s="893"/>
      <c r="G62" s="820"/>
      <c r="H62" s="500" t="s">
        <v>707</v>
      </c>
      <c r="I62" s="78">
        <v>1</v>
      </c>
      <c r="J62" s="78">
        <v>1</v>
      </c>
      <c r="K62" s="78">
        <f t="shared" si="4"/>
        <v>1</v>
      </c>
      <c r="L62" s="837"/>
      <c r="M62" s="889"/>
    </row>
    <row r="63" spans="1:13" s="77" customFormat="1" ht="29.1" customHeight="1" x14ac:dyDescent="0.55000000000000004">
      <c r="A63" s="93"/>
      <c r="B63" s="127"/>
      <c r="C63" s="80">
        <v>3</v>
      </c>
      <c r="D63" s="893" t="s">
        <v>715</v>
      </c>
      <c r="E63" s="893"/>
      <c r="F63" s="893"/>
      <c r="G63" s="820"/>
      <c r="H63" s="500" t="s">
        <v>707</v>
      </c>
      <c r="I63" s="78">
        <v>1</v>
      </c>
      <c r="J63" s="78">
        <v>1</v>
      </c>
      <c r="K63" s="78">
        <f t="shared" si="4"/>
        <v>1</v>
      </c>
      <c r="L63" s="837"/>
      <c r="M63" s="889"/>
    </row>
    <row r="64" spans="1:13" s="77" customFormat="1" ht="29.1" customHeight="1" x14ac:dyDescent="0.55000000000000004">
      <c r="A64" s="93"/>
      <c r="B64" s="127"/>
      <c r="C64" s="80">
        <v>4</v>
      </c>
      <c r="D64" s="893" t="s">
        <v>734</v>
      </c>
      <c r="E64" s="893"/>
      <c r="F64" s="893"/>
      <c r="G64" s="820"/>
      <c r="H64" s="500" t="s">
        <v>707</v>
      </c>
      <c r="I64" s="78">
        <v>1.5</v>
      </c>
      <c r="J64" s="78">
        <v>1</v>
      </c>
      <c r="K64" s="78">
        <f t="shared" si="4"/>
        <v>1.5</v>
      </c>
      <c r="L64" s="837"/>
      <c r="M64" s="889"/>
    </row>
    <row r="65" spans="1:13" s="77" customFormat="1" ht="29.1" customHeight="1" x14ac:dyDescent="0.55000000000000004">
      <c r="A65" s="93"/>
      <c r="B65" s="127"/>
      <c r="C65" s="80">
        <v>5</v>
      </c>
      <c r="D65" s="893" t="s">
        <v>796</v>
      </c>
      <c r="E65" s="893"/>
      <c r="F65" s="893"/>
      <c r="G65" s="820"/>
      <c r="H65" s="500" t="s">
        <v>707</v>
      </c>
      <c r="I65" s="78">
        <v>0.75</v>
      </c>
      <c r="J65" s="78">
        <v>1</v>
      </c>
      <c r="K65" s="78">
        <f t="shared" ref="K65:K66" si="5">(I65*J65)</f>
        <v>0.75</v>
      </c>
      <c r="L65" s="901" t="s">
        <v>798</v>
      </c>
      <c r="M65" s="833" t="s">
        <v>1523</v>
      </c>
    </row>
    <row r="66" spans="1:13" s="77" customFormat="1" ht="29.1" customHeight="1" x14ac:dyDescent="0.55000000000000004">
      <c r="A66" s="93"/>
      <c r="B66" s="127"/>
      <c r="C66" s="80">
        <v>6</v>
      </c>
      <c r="D66" s="893" t="s">
        <v>797</v>
      </c>
      <c r="E66" s="893"/>
      <c r="F66" s="893"/>
      <c r="G66" s="820"/>
      <c r="H66" s="500" t="s">
        <v>707</v>
      </c>
      <c r="I66" s="78">
        <v>1.5</v>
      </c>
      <c r="J66" s="78">
        <v>1</v>
      </c>
      <c r="K66" s="78">
        <f t="shared" si="5"/>
        <v>1.5</v>
      </c>
      <c r="L66" s="901"/>
      <c r="M66" s="892"/>
    </row>
    <row r="67" spans="1:13" s="516" customFormat="1" ht="17.100000000000001" customHeight="1" x14ac:dyDescent="0.55000000000000004">
      <c r="A67" s="93"/>
      <c r="B67" s="127"/>
      <c r="C67" s="858" t="s">
        <v>304</v>
      </c>
      <c r="D67" s="859"/>
      <c r="E67" s="859"/>
      <c r="F67" s="859"/>
      <c r="G67" s="859"/>
      <c r="H67" s="860"/>
      <c r="I67" s="177">
        <f>SUM(I61:I66)</f>
        <v>7.25</v>
      </c>
      <c r="J67" s="323"/>
      <c r="K67" s="517">
        <f>SUM(K61:K66)</f>
        <v>7.25</v>
      </c>
      <c r="L67" s="514"/>
      <c r="M67" s="515"/>
    </row>
    <row r="68" spans="1:13" s="516" customFormat="1" ht="17.100000000000001" customHeight="1" x14ac:dyDescent="0.55000000000000004">
      <c r="A68" s="93"/>
      <c r="B68" s="127"/>
      <c r="C68" s="902" t="s">
        <v>735</v>
      </c>
      <c r="D68" s="903"/>
      <c r="E68" s="903"/>
      <c r="F68" s="903"/>
      <c r="G68" s="903"/>
      <c r="H68" s="903"/>
      <c r="I68" s="903"/>
      <c r="J68" s="903"/>
      <c r="K68" s="903"/>
      <c r="L68" s="635"/>
      <c r="M68" s="636"/>
    </row>
    <row r="69" spans="1:13" s="516" customFormat="1" ht="29.1" customHeight="1" x14ac:dyDescent="0.55000000000000004">
      <c r="A69" s="93"/>
      <c r="B69" s="127"/>
      <c r="C69" s="78">
        <v>1</v>
      </c>
      <c r="D69" s="839" t="s">
        <v>736</v>
      </c>
      <c r="E69" s="840"/>
      <c r="F69" s="841"/>
      <c r="G69" s="894" t="s">
        <v>518</v>
      </c>
      <c r="H69" s="95" t="s">
        <v>708</v>
      </c>
      <c r="I69" s="78">
        <v>1.5</v>
      </c>
      <c r="J69" s="78">
        <v>1</v>
      </c>
      <c r="K69" s="78">
        <f t="shared" ref="K69:K74" si="6">SUM(I69*J69)</f>
        <v>1.5</v>
      </c>
      <c r="L69" s="836" t="s">
        <v>519</v>
      </c>
      <c r="M69" s="833" t="s">
        <v>1524</v>
      </c>
    </row>
    <row r="70" spans="1:13" s="516" customFormat="1" ht="29.1" customHeight="1" x14ac:dyDescent="0.55000000000000004">
      <c r="A70" s="93"/>
      <c r="B70" s="127"/>
      <c r="C70" s="78">
        <v>2</v>
      </c>
      <c r="D70" s="839" t="s">
        <v>737</v>
      </c>
      <c r="E70" s="840"/>
      <c r="F70" s="841"/>
      <c r="G70" s="895"/>
      <c r="H70" s="95" t="s">
        <v>708</v>
      </c>
      <c r="I70" s="78">
        <v>1.5</v>
      </c>
      <c r="J70" s="78">
        <v>1</v>
      </c>
      <c r="K70" s="78">
        <f t="shared" si="6"/>
        <v>1.5</v>
      </c>
      <c r="L70" s="837"/>
      <c r="M70" s="857"/>
    </row>
    <row r="71" spans="1:13" s="516" customFormat="1" ht="29.1" customHeight="1" x14ac:dyDescent="0.55000000000000004">
      <c r="A71" s="93"/>
      <c r="B71" s="127"/>
      <c r="C71" s="78">
        <v>3</v>
      </c>
      <c r="D71" s="839" t="s">
        <v>731</v>
      </c>
      <c r="E71" s="840"/>
      <c r="F71" s="841"/>
      <c r="G71" s="895"/>
      <c r="H71" s="95" t="s">
        <v>708</v>
      </c>
      <c r="I71" s="78">
        <v>0.5</v>
      </c>
      <c r="J71" s="78">
        <v>1</v>
      </c>
      <c r="K71" s="78">
        <f t="shared" si="6"/>
        <v>0.5</v>
      </c>
      <c r="L71" s="837"/>
      <c r="M71" s="857"/>
    </row>
    <row r="72" spans="1:13" s="516" customFormat="1" ht="29.1" customHeight="1" x14ac:dyDescent="0.55000000000000004">
      <c r="A72" s="93"/>
      <c r="B72" s="127"/>
      <c r="C72" s="78">
        <v>4</v>
      </c>
      <c r="D72" s="839" t="s">
        <v>738</v>
      </c>
      <c r="E72" s="840"/>
      <c r="F72" s="841"/>
      <c r="G72" s="895"/>
      <c r="H72" s="95" t="s">
        <v>708</v>
      </c>
      <c r="I72" s="78">
        <v>0.5</v>
      </c>
      <c r="J72" s="78">
        <v>1</v>
      </c>
      <c r="K72" s="78">
        <f t="shared" si="6"/>
        <v>0.5</v>
      </c>
      <c r="L72" s="837"/>
      <c r="M72" s="857"/>
    </row>
    <row r="73" spans="1:13" s="516" customFormat="1" ht="29.1" customHeight="1" x14ac:dyDescent="0.55000000000000004">
      <c r="A73" s="93"/>
      <c r="B73" s="127"/>
      <c r="C73" s="78">
        <v>5</v>
      </c>
      <c r="D73" s="839" t="s">
        <v>739</v>
      </c>
      <c r="E73" s="840"/>
      <c r="F73" s="841"/>
      <c r="G73" s="895"/>
      <c r="H73" s="95" t="s">
        <v>708</v>
      </c>
      <c r="I73" s="78">
        <v>1</v>
      </c>
      <c r="J73" s="78">
        <v>1</v>
      </c>
      <c r="K73" s="78">
        <f t="shared" si="6"/>
        <v>1</v>
      </c>
      <c r="L73" s="837"/>
      <c r="M73" s="857"/>
    </row>
    <row r="74" spans="1:13" s="516" customFormat="1" ht="29.1" customHeight="1" x14ac:dyDescent="0.55000000000000004">
      <c r="A74" s="93"/>
      <c r="B74" s="127"/>
      <c r="C74" s="78">
        <v>6</v>
      </c>
      <c r="D74" s="839" t="s">
        <v>721</v>
      </c>
      <c r="E74" s="840"/>
      <c r="F74" s="841"/>
      <c r="G74" s="895"/>
      <c r="H74" s="95" t="s">
        <v>708</v>
      </c>
      <c r="I74" s="78">
        <v>3</v>
      </c>
      <c r="J74" s="78">
        <v>1</v>
      </c>
      <c r="K74" s="78">
        <f t="shared" si="6"/>
        <v>3</v>
      </c>
      <c r="L74" s="838"/>
      <c r="M74" s="890"/>
    </row>
    <row r="75" spans="1:13" s="516" customFormat="1" ht="29.1" customHeight="1" x14ac:dyDescent="0.55000000000000004">
      <c r="A75" s="93"/>
      <c r="B75" s="127"/>
      <c r="C75" s="78">
        <v>7</v>
      </c>
      <c r="D75" s="893" t="s">
        <v>794</v>
      </c>
      <c r="E75" s="893"/>
      <c r="F75" s="893"/>
      <c r="G75" s="895"/>
      <c r="H75" s="95" t="s">
        <v>708</v>
      </c>
      <c r="I75" s="78">
        <v>1</v>
      </c>
      <c r="J75" s="78">
        <v>1</v>
      </c>
      <c r="K75" s="78">
        <f t="shared" ref="K75:K76" si="7">SUM(I75*J75)</f>
        <v>1</v>
      </c>
      <c r="L75" s="836" t="s">
        <v>800</v>
      </c>
      <c r="M75" s="833" t="s">
        <v>1525</v>
      </c>
    </row>
    <row r="76" spans="1:13" s="516" customFormat="1" ht="29.1" customHeight="1" x14ac:dyDescent="0.55000000000000004">
      <c r="A76" s="93"/>
      <c r="B76" s="127"/>
      <c r="C76" s="78">
        <v>8</v>
      </c>
      <c r="D76" s="893" t="s">
        <v>799</v>
      </c>
      <c r="E76" s="893"/>
      <c r="F76" s="893"/>
      <c r="G76" s="896"/>
      <c r="H76" s="95" t="s">
        <v>708</v>
      </c>
      <c r="I76" s="78">
        <v>1.5</v>
      </c>
      <c r="J76" s="78">
        <v>0.5</v>
      </c>
      <c r="K76" s="78">
        <f t="shared" si="7"/>
        <v>0.75</v>
      </c>
      <c r="L76" s="838"/>
      <c r="M76" s="890"/>
    </row>
    <row r="77" spans="1:13" s="516" customFormat="1" ht="17.100000000000001" customHeight="1" x14ac:dyDescent="0.55000000000000004">
      <c r="A77" s="93"/>
      <c r="B77" s="127"/>
      <c r="C77" s="858" t="s">
        <v>304</v>
      </c>
      <c r="D77" s="859"/>
      <c r="E77" s="859"/>
      <c r="F77" s="859"/>
      <c r="G77" s="859"/>
      <c r="H77" s="860"/>
      <c r="I77" s="177">
        <f>SUM(I69:I76)</f>
        <v>10.5</v>
      </c>
      <c r="J77" s="323"/>
      <c r="K77" s="517">
        <f>SUM(K69:K76)</f>
        <v>9.75</v>
      </c>
      <c r="L77" s="514"/>
      <c r="M77" s="515"/>
    </row>
    <row r="78" spans="1:13" s="77" customFormat="1" ht="17.100000000000001" customHeight="1" x14ac:dyDescent="0.55000000000000004">
      <c r="A78" s="93"/>
      <c r="B78" s="127"/>
      <c r="C78" s="855" t="s">
        <v>740</v>
      </c>
      <c r="D78" s="856"/>
      <c r="E78" s="856"/>
      <c r="F78" s="856"/>
      <c r="G78" s="856"/>
      <c r="H78" s="856"/>
      <c r="I78" s="856"/>
      <c r="J78" s="856"/>
      <c r="K78" s="856"/>
      <c r="L78" s="856"/>
      <c r="M78" s="637"/>
    </row>
    <row r="79" spans="1:13" s="77" customFormat="1" ht="29.1" customHeight="1" x14ac:dyDescent="0.55000000000000004">
      <c r="A79" s="93"/>
      <c r="B79" s="127"/>
      <c r="C79" s="78">
        <v>1</v>
      </c>
      <c r="D79" s="839" t="s">
        <v>714</v>
      </c>
      <c r="E79" s="840"/>
      <c r="F79" s="841"/>
      <c r="G79" s="806" t="s">
        <v>520</v>
      </c>
      <c r="H79" s="500" t="s">
        <v>707</v>
      </c>
      <c r="I79" s="78">
        <v>1</v>
      </c>
      <c r="J79" s="78">
        <v>1</v>
      </c>
      <c r="K79" s="78">
        <f t="shared" ref="K79:K83" si="8">(I79*J79)</f>
        <v>1</v>
      </c>
      <c r="L79" s="836" t="s">
        <v>521</v>
      </c>
      <c r="M79" s="891" t="s">
        <v>1526</v>
      </c>
    </row>
    <row r="80" spans="1:13" s="77" customFormat="1" ht="29.1" customHeight="1" x14ac:dyDescent="0.55000000000000004">
      <c r="A80" s="93"/>
      <c r="B80" s="127"/>
      <c r="C80" s="78">
        <v>2</v>
      </c>
      <c r="D80" s="839" t="s">
        <v>715</v>
      </c>
      <c r="E80" s="840"/>
      <c r="F80" s="841"/>
      <c r="G80" s="807"/>
      <c r="H80" s="500" t="s">
        <v>707</v>
      </c>
      <c r="I80" s="78">
        <v>1</v>
      </c>
      <c r="J80" s="78">
        <v>1</v>
      </c>
      <c r="K80" s="78">
        <f t="shared" si="8"/>
        <v>1</v>
      </c>
      <c r="L80" s="837"/>
      <c r="M80" s="889"/>
    </row>
    <row r="81" spans="1:13" s="77" customFormat="1" ht="29.1" customHeight="1" x14ac:dyDescent="0.55000000000000004">
      <c r="A81" s="93"/>
      <c r="B81" s="127"/>
      <c r="C81" s="78">
        <v>3</v>
      </c>
      <c r="D81" s="839" t="s">
        <v>741</v>
      </c>
      <c r="E81" s="840"/>
      <c r="F81" s="841"/>
      <c r="G81" s="807"/>
      <c r="H81" s="500" t="s">
        <v>707</v>
      </c>
      <c r="I81" s="78">
        <v>1</v>
      </c>
      <c r="J81" s="78">
        <v>1</v>
      </c>
      <c r="K81" s="78">
        <f t="shared" si="8"/>
        <v>1</v>
      </c>
      <c r="L81" s="837"/>
      <c r="M81" s="889"/>
    </row>
    <row r="82" spans="1:13" s="77" customFormat="1" ht="29.1" customHeight="1" x14ac:dyDescent="0.55000000000000004">
      <c r="A82" s="93"/>
      <c r="B82" s="127"/>
      <c r="C82" s="78">
        <v>4</v>
      </c>
      <c r="D82" s="839" t="s">
        <v>742</v>
      </c>
      <c r="E82" s="840"/>
      <c r="F82" s="841"/>
      <c r="G82" s="807"/>
      <c r="H82" s="500" t="s">
        <v>707</v>
      </c>
      <c r="I82" s="78">
        <v>1</v>
      </c>
      <c r="J82" s="78">
        <v>1</v>
      </c>
      <c r="K82" s="78">
        <f t="shared" si="8"/>
        <v>1</v>
      </c>
      <c r="L82" s="837"/>
      <c r="M82" s="889"/>
    </row>
    <row r="83" spans="1:13" s="77" customFormat="1" ht="29.1" customHeight="1" x14ac:dyDescent="0.55000000000000004">
      <c r="A83" s="93"/>
      <c r="B83" s="127"/>
      <c r="C83" s="78">
        <v>5</v>
      </c>
      <c r="D83" s="839" t="s">
        <v>713</v>
      </c>
      <c r="E83" s="840"/>
      <c r="F83" s="841"/>
      <c r="G83" s="807"/>
      <c r="H83" s="500" t="s">
        <v>707</v>
      </c>
      <c r="I83" s="78">
        <v>1.5</v>
      </c>
      <c r="J83" s="78">
        <v>1</v>
      </c>
      <c r="K83" s="78">
        <f t="shared" si="8"/>
        <v>1.5</v>
      </c>
      <c r="L83" s="837"/>
      <c r="M83" s="889"/>
    </row>
    <row r="84" spans="1:13" s="77" customFormat="1" ht="29.1" customHeight="1" x14ac:dyDescent="0.55000000000000004">
      <c r="A84" s="93"/>
      <c r="B84" s="127"/>
      <c r="C84" s="78">
        <v>6</v>
      </c>
      <c r="D84" s="839" t="s">
        <v>743</v>
      </c>
      <c r="E84" s="840"/>
      <c r="F84" s="841"/>
      <c r="G84" s="807"/>
      <c r="H84" s="500" t="s">
        <v>707</v>
      </c>
      <c r="I84" s="78">
        <v>3</v>
      </c>
      <c r="J84" s="78">
        <v>1</v>
      </c>
      <c r="K84" s="78">
        <f t="shared" ref="K84:K85" si="9">(I84*J84)</f>
        <v>3</v>
      </c>
      <c r="L84" s="837"/>
      <c r="M84" s="889"/>
    </row>
    <row r="85" spans="1:13" s="77" customFormat="1" ht="29.1" customHeight="1" x14ac:dyDescent="0.55000000000000004">
      <c r="A85" s="93"/>
      <c r="B85" s="127"/>
      <c r="C85" s="80">
        <v>7</v>
      </c>
      <c r="D85" s="893" t="s">
        <v>801</v>
      </c>
      <c r="E85" s="893"/>
      <c r="F85" s="893"/>
      <c r="G85" s="807"/>
      <c r="H85" s="78" t="s">
        <v>707</v>
      </c>
      <c r="I85" s="78">
        <v>1.5</v>
      </c>
      <c r="J85" s="78">
        <v>1</v>
      </c>
      <c r="K85" s="78">
        <f t="shared" si="9"/>
        <v>1.5</v>
      </c>
      <c r="L85" s="901" t="s">
        <v>803</v>
      </c>
      <c r="M85" s="833" t="s">
        <v>1527</v>
      </c>
    </row>
    <row r="86" spans="1:13" s="77" customFormat="1" ht="29.1" customHeight="1" x14ac:dyDescent="0.55000000000000004">
      <c r="A86" s="93"/>
      <c r="B86" s="127"/>
      <c r="C86" s="80">
        <v>8</v>
      </c>
      <c r="D86" s="893" t="s">
        <v>802</v>
      </c>
      <c r="E86" s="893"/>
      <c r="F86" s="893"/>
      <c r="G86" s="808"/>
      <c r="H86" s="78" t="s">
        <v>707</v>
      </c>
      <c r="I86" s="78">
        <v>0.75</v>
      </c>
      <c r="J86" s="78">
        <v>0.5</v>
      </c>
      <c r="K86" s="661">
        <f t="shared" ref="K86" si="10">(I86*J86)</f>
        <v>0.375</v>
      </c>
      <c r="L86" s="901"/>
      <c r="M86" s="892"/>
    </row>
    <row r="87" spans="1:13" s="516" customFormat="1" ht="17.100000000000001" customHeight="1" x14ac:dyDescent="0.55000000000000004">
      <c r="A87" s="93"/>
      <c r="B87" s="127"/>
      <c r="C87" s="858" t="s">
        <v>304</v>
      </c>
      <c r="D87" s="859"/>
      <c r="E87" s="859"/>
      <c r="F87" s="859"/>
      <c r="G87" s="859"/>
      <c r="H87" s="860"/>
      <c r="I87" s="177">
        <f>SUM(I79:I86)</f>
        <v>10.75</v>
      </c>
      <c r="J87" s="518"/>
      <c r="K87" s="662">
        <f>SUM(K79:K86)</f>
        <v>10.375</v>
      </c>
      <c r="L87" s="506"/>
      <c r="M87" s="509"/>
    </row>
    <row r="88" spans="1:13" s="516" customFormat="1" ht="17.100000000000001" customHeight="1" x14ac:dyDescent="0.55000000000000004">
      <c r="A88" s="93"/>
      <c r="B88" s="127"/>
      <c r="C88" s="902" t="s">
        <v>744</v>
      </c>
      <c r="D88" s="903"/>
      <c r="E88" s="903"/>
      <c r="F88" s="903"/>
      <c r="G88" s="903"/>
      <c r="H88" s="903"/>
      <c r="I88" s="903"/>
      <c r="J88" s="903"/>
      <c r="K88" s="903"/>
      <c r="L88" s="638"/>
      <c r="M88" s="636"/>
    </row>
    <row r="89" spans="1:13" s="516" customFormat="1" ht="29.1" customHeight="1" x14ac:dyDescent="0.55000000000000004">
      <c r="A89" s="93"/>
      <c r="B89" s="127"/>
      <c r="C89" s="78">
        <v>1</v>
      </c>
      <c r="D89" s="839" t="s">
        <v>736</v>
      </c>
      <c r="E89" s="840"/>
      <c r="F89" s="841"/>
      <c r="G89" s="907" t="s">
        <v>522</v>
      </c>
      <c r="H89" s="95" t="s">
        <v>708</v>
      </c>
      <c r="I89" s="78">
        <v>1.5</v>
      </c>
      <c r="J89" s="78">
        <v>1</v>
      </c>
      <c r="K89" s="78">
        <f t="shared" ref="K89" si="11">SUM(I89*J89)</f>
        <v>1.5</v>
      </c>
      <c r="L89" s="836" t="s">
        <v>523</v>
      </c>
      <c r="M89" s="833" t="s">
        <v>1528</v>
      </c>
    </row>
    <row r="90" spans="1:13" s="516" customFormat="1" ht="29.1" customHeight="1" x14ac:dyDescent="0.55000000000000004">
      <c r="A90" s="93"/>
      <c r="B90" s="127"/>
      <c r="C90" s="78">
        <v>2</v>
      </c>
      <c r="D90" s="839" t="s">
        <v>737</v>
      </c>
      <c r="E90" s="840"/>
      <c r="F90" s="841"/>
      <c r="G90" s="887"/>
      <c r="H90" s="95" t="s">
        <v>708</v>
      </c>
      <c r="I90" s="78">
        <v>1.5</v>
      </c>
      <c r="J90" s="78">
        <v>1</v>
      </c>
      <c r="K90" s="78">
        <f t="shared" ref="K90:K97" si="12">SUM(I90*J90)</f>
        <v>1.5</v>
      </c>
      <c r="L90" s="837"/>
      <c r="M90" s="910"/>
    </row>
    <row r="91" spans="1:13" s="516" customFormat="1" ht="29.1" customHeight="1" x14ac:dyDescent="0.55000000000000004">
      <c r="A91" s="93"/>
      <c r="B91" s="127"/>
      <c r="C91" s="78">
        <v>3</v>
      </c>
      <c r="D91" s="839" t="s">
        <v>750</v>
      </c>
      <c r="E91" s="840"/>
      <c r="F91" s="841"/>
      <c r="G91" s="887"/>
      <c r="H91" s="95" t="s">
        <v>708</v>
      </c>
      <c r="I91" s="78">
        <v>1.5</v>
      </c>
      <c r="J91" s="78">
        <v>1</v>
      </c>
      <c r="K91" s="78">
        <f t="shared" si="12"/>
        <v>1.5</v>
      </c>
      <c r="L91" s="837"/>
      <c r="M91" s="910"/>
    </row>
    <row r="92" spans="1:13" s="516" customFormat="1" ht="29.1" customHeight="1" x14ac:dyDescent="0.55000000000000004">
      <c r="A92" s="93"/>
      <c r="B92" s="127"/>
      <c r="C92" s="78">
        <v>4</v>
      </c>
      <c r="D92" s="839" t="s">
        <v>751</v>
      </c>
      <c r="E92" s="840"/>
      <c r="F92" s="841"/>
      <c r="G92" s="887"/>
      <c r="H92" s="95" t="s">
        <v>708</v>
      </c>
      <c r="I92" s="78">
        <v>1.5</v>
      </c>
      <c r="J92" s="78">
        <v>1</v>
      </c>
      <c r="K92" s="78">
        <f t="shared" si="12"/>
        <v>1.5</v>
      </c>
      <c r="L92" s="837"/>
      <c r="M92" s="910"/>
    </row>
    <row r="93" spans="1:13" s="516" customFormat="1" ht="29.1" customHeight="1" x14ac:dyDescent="0.55000000000000004">
      <c r="A93" s="93"/>
      <c r="B93" s="127"/>
      <c r="C93" s="78">
        <v>5</v>
      </c>
      <c r="D93" s="839" t="s">
        <v>731</v>
      </c>
      <c r="E93" s="840"/>
      <c r="F93" s="841"/>
      <c r="G93" s="887"/>
      <c r="H93" s="95" t="s">
        <v>708</v>
      </c>
      <c r="I93" s="78">
        <v>0.5</v>
      </c>
      <c r="J93" s="78">
        <v>1</v>
      </c>
      <c r="K93" s="78">
        <f t="shared" si="12"/>
        <v>0.5</v>
      </c>
      <c r="L93" s="837"/>
      <c r="M93" s="910"/>
    </row>
    <row r="94" spans="1:13" s="516" customFormat="1" ht="29.1" customHeight="1" x14ac:dyDescent="0.55000000000000004">
      <c r="A94" s="93"/>
      <c r="B94" s="127"/>
      <c r="C94" s="78">
        <v>6</v>
      </c>
      <c r="D94" s="839" t="s">
        <v>738</v>
      </c>
      <c r="E94" s="840"/>
      <c r="F94" s="841"/>
      <c r="G94" s="887"/>
      <c r="H94" s="95" t="s">
        <v>708</v>
      </c>
      <c r="I94" s="78">
        <v>0.5</v>
      </c>
      <c r="J94" s="78">
        <v>1</v>
      </c>
      <c r="K94" s="78">
        <f t="shared" si="12"/>
        <v>0.5</v>
      </c>
      <c r="L94" s="837"/>
      <c r="M94" s="910"/>
    </row>
    <row r="95" spans="1:13" s="516" customFormat="1" ht="29.1" customHeight="1" x14ac:dyDescent="0.55000000000000004">
      <c r="A95" s="93"/>
      <c r="B95" s="127"/>
      <c r="C95" s="78">
        <v>7</v>
      </c>
      <c r="D95" s="839" t="s">
        <v>752</v>
      </c>
      <c r="E95" s="840"/>
      <c r="F95" s="841"/>
      <c r="G95" s="887"/>
      <c r="H95" s="95" t="s">
        <v>708</v>
      </c>
      <c r="I95" s="78">
        <v>0.5</v>
      </c>
      <c r="J95" s="78">
        <v>1</v>
      </c>
      <c r="K95" s="78">
        <f t="shared" si="12"/>
        <v>0.5</v>
      </c>
      <c r="L95" s="837"/>
      <c r="M95" s="910"/>
    </row>
    <row r="96" spans="1:13" s="516" customFormat="1" ht="29.1" customHeight="1" x14ac:dyDescent="0.55000000000000004">
      <c r="A96" s="93"/>
      <c r="B96" s="127"/>
      <c r="C96" s="78">
        <v>8</v>
      </c>
      <c r="D96" s="839" t="s">
        <v>753</v>
      </c>
      <c r="E96" s="840"/>
      <c r="F96" s="841"/>
      <c r="G96" s="887"/>
      <c r="H96" s="95" t="s">
        <v>708</v>
      </c>
      <c r="I96" s="78">
        <v>0.5</v>
      </c>
      <c r="J96" s="78">
        <v>1</v>
      </c>
      <c r="K96" s="78">
        <f t="shared" si="12"/>
        <v>0.5</v>
      </c>
      <c r="L96" s="837"/>
      <c r="M96" s="910"/>
    </row>
    <row r="97" spans="1:13" s="516" customFormat="1" ht="29.1" customHeight="1" x14ac:dyDescent="0.55000000000000004">
      <c r="A97" s="93"/>
      <c r="B97" s="127"/>
      <c r="C97" s="78">
        <v>9</v>
      </c>
      <c r="D97" s="839" t="s">
        <v>721</v>
      </c>
      <c r="E97" s="840"/>
      <c r="F97" s="841"/>
      <c r="G97" s="887"/>
      <c r="H97" s="95" t="s">
        <v>708</v>
      </c>
      <c r="I97" s="78">
        <v>3</v>
      </c>
      <c r="J97" s="78">
        <v>0.5</v>
      </c>
      <c r="K97" s="78">
        <f t="shared" si="12"/>
        <v>1.5</v>
      </c>
      <c r="L97" s="838"/>
      <c r="M97" s="911"/>
    </row>
    <row r="98" spans="1:13" s="516" customFormat="1" ht="17.100000000000001" customHeight="1" x14ac:dyDescent="0.55000000000000004">
      <c r="A98" s="93"/>
      <c r="B98" s="127"/>
      <c r="C98" s="858" t="s">
        <v>304</v>
      </c>
      <c r="D98" s="859"/>
      <c r="E98" s="859"/>
      <c r="F98" s="859"/>
      <c r="G98" s="859"/>
      <c r="H98" s="860"/>
      <c r="I98" s="177">
        <f>SUM(I89:I97)</f>
        <v>11</v>
      </c>
      <c r="J98" s="518"/>
      <c r="K98" s="665">
        <f>SUM(K89:K97)</f>
        <v>9.5</v>
      </c>
      <c r="L98" s="506"/>
      <c r="M98" s="509"/>
    </row>
    <row r="99" spans="1:13" s="77" customFormat="1" ht="17.100000000000001" customHeight="1" x14ac:dyDescent="0.55000000000000004">
      <c r="A99" s="93"/>
      <c r="B99" s="127"/>
      <c r="C99" s="855" t="s">
        <v>745</v>
      </c>
      <c r="D99" s="856"/>
      <c r="E99" s="856"/>
      <c r="F99" s="856"/>
      <c r="G99" s="856"/>
      <c r="H99" s="856"/>
      <c r="I99" s="856"/>
      <c r="J99" s="856"/>
      <c r="K99" s="856"/>
      <c r="L99" s="856"/>
      <c r="M99" s="637"/>
    </row>
    <row r="100" spans="1:13" s="77" customFormat="1" ht="28" customHeight="1" x14ac:dyDescent="0.55000000000000004">
      <c r="A100" s="93"/>
      <c r="B100" s="127"/>
      <c r="C100" s="78">
        <v>1</v>
      </c>
      <c r="D100" s="839" t="s">
        <v>746</v>
      </c>
      <c r="E100" s="840"/>
      <c r="F100" s="841"/>
      <c r="G100" s="806" t="s">
        <v>525</v>
      </c>
      <c r="H100" s="500" t="s">
        <v>707</v>
      </c>
      <c r="I100" s="78">
        <v>0.25</v>
      </c>
      <c r="J100" s="78">
        <v>1</v>
      </c>
      <c r="K100" s="78">
        <f t="shared" ref="K100:K112" si="13">(I100*J100)</f>
        <v>0.25</v>
      </c>
      <c r="L100" s="836" t="s">
        <v>526</v>
      </c>
      <c r="M100" s="833" t="s">
        <v>1529</v>
      </c>
    </row>
    <row r="101" spans="1:13" s="77" customFormat="1" ht="28" customHeight="1" x14ac:dyDescent="0.55000000000000004">
      <c r="A101" s="93"/>
      <c r="B101" s="127"/>
      <c r="C101" s="78">
        <v>2</v>
      </c>
      <c r="D101" s="839" t="s">
        <v>747</v>
      </c>
      <c r="E101" s="840"/>
      <c r="F101" s="841"/>
      <c r="G101" s="807"/>
      <c r="H101" s="500" t="s">
        <v>707</v>
      </c>
      <c r="I101" s="78">
        <v>0.25</v>
      </c>
      <c r="J101" s="78">
        <v>1</v>
      </c>
      <c r="K101" s="78">
        <f t="shared" ref="K101:K108" si="14">(I101*J101)</f>
        <v>0.25</v>
      </c>
      <c r="L101" s="837"/>
      <c r="M101" s="910"/>
    </row>
    <row r="102" spans="1:13" s="77" customFormat="1" ht="28" customHeight="1" x14ac:dyDescent="0.55000000000000004">
      <c r="A102" s="93"/>
      <c r="B102" s="127"/>
      <c r="C102" s="78">
        <v>3</v>
      </c>
      <c r="D102" s="839" t="s">
        <v>748</v>
      </c>
      <c r="E102" s="840"/>
      <c r="F102" s="841"/>
      <c r="G102" s="807"/>
      <c r="H102" s="500" t="s">
        <v>707</v>
      </c>
      <c r="I102" s="78">
        <v>0.25</v>
      </c>
      <c r="J102" s="78">
        <v>1</v>
      </c>
      <c r="K102" s="78">
        <f t="shared" si="14"/>
        <v>0.25</v>
      </c>
      <c r="L102" s="837"/>
      <c r="M102" s="910"/>
    </row>
    <row r="103" spans="1:13" s="77" customFormat="1" ht="28" customHeight="1" x14ac:dyDescent="0.55000000000000004">
      <c r="A103" s="93"/>
      <c r="B103" s="127"/>
      <c r="C103" s="78">
        <v>4</v>
      </c>
      <c r="D103" s="839" t="s">
        <v>749</v>
      </c>
      <c r="E103" s="840"/>
      <c r="F103" s="841"/>
      <c r="G103" s="807"/>
      <c r="H103" s="500" t="s">
        <v>707</v>
      </c>
      <c r="I103" s="78">
        <v>0.25</v>
      </c>
      <c r="J103" s="78">
        <v>1</v>
      </c>
      <c r="K103" s="78">
        <f t="shared" si="14"/>
        <v>0.25</v>
      </c>
      <c r="L103" s="837"/>
      <c r="M103" s="910"/>
    </row>
    <row r="104" spans="1:13" s="77" customFormat="1" ht="28" customHeight="1" x14ac:dyDescent="0.55000000000000004">
      <c r="A104" s="93"/>
      <c r="B104" s="127"/>
      <c r="C104" s="78">
        <v>5</v>
      </c>
      <c r="D104" s="839" t="s">
        <v>714</v>
      </c>
      <c r="E104" s="840"/>
      <c r="F104" s="841"/>
      <c r="G104" s="807"/>
      <c r="H104" s="500" t="s">
        <v>707</v>
      </c>
      <c r="I104" s="78">
        <v>1</v>
      </c>
      <c r="J104" s="78">
        <v>1</v>
      </c>
      <c r="K104" s="78">
        <f t="shared" si="14"/>
        <v>1</v>
      </c>
      <c r="L104" s="837"/>
      <c r="M104" s="910"/>
    </row>
    <row r="105" spans="1:13" s="77" customFormat="1" ht="28" customHeight="1" x14ac:dyDescent="0.55000000000000004">
      <c r="A105" s="93"/>
      <c r="B105" s="127"/>
      <c r="C105" s="78">
        <v>6</v>
      </c>
      <c r="D105" s="839" t="s">
        <v>736</v>
      </c>
      <c r="E105" s="840"/>
      <c r="F105" s="841"/>
      <c r="G105" s="807"/>
      <c r="H105" s="500" t="s">
        <v>707</v>
      </c>
      <c r="I105" s="78">
        <v>0.67</v>
      </c>
      <c r="J105" s="78">
        <v>1</v>
      </c>
      <c r="K105" s="78">
        <f t="shared" si="14"/>
        <v>0.67</v>
      </c>
      <c r="L105" s="837"/>
      <c r="M105" s="910"/>
    </row>
    <row r="106" spans="1:13" s="77" customFormat="1" ht="28" customHeight="1" x14ac:dyDescent="0.55000000000000004">
      <c r="A106" s="93"/>
      <c r="B106" s="127"/>
      <c r="C106" s="78">
        <v>7</v>
      </c>
      <c r="D106" s="839" t="s">
        <v>737</v>
      </c>
      <c r="E106" s="840"/>
      <c r="F106" s="841"/>
      <c r="G106" s="807"/>
      <c r="H106" s="500" t="s">
        <v>707</v>
      </c>
      <c r="I106" s="78">
        <v>0.67</v>
      </c>
      <c r="J106" s="78">
        <v>1</v>
      </c>
      <c r="K106" s="78">
        <f t="shared" si="14"/>
        <v>0.67</v>
      </c>
      <c r="L106" s="837"/>
      <c r="M106" s="910"/>
    </row>
    <row r="107" spans="1:13" s="77" customFormat="1" ht="28" customHeight="1" x14ac:dyDescent="0.55000000000000004">
      <c r="A107" s="93"/>
      <c r="B107" s="127"/>
      <c r="C107" s="78">
        <v>8</v>
      </c>
      <c r="D107" s="839" t="s">
        <v>754</v>
      </c>
      <c r="E107" s="840"/>
      <c r="F107" s="841"/>
      <c r="G107" s="807"/>
      <c r="H107" s="500" t="s">
        <v>707</v>
      </c>
      <c r="I107" s="78">
        <v>0.33</v>
      </c>
      <c r="J107" s="78">
        <v>1</v>
      </c>
      <c r="K107" s="78">
        <f t="shared" si="14"/>
        <v>0.33</v>
      </c>
      <c r="L107" s="837"/>
      <c r="M107" s="910"/>
    </row>
    <row r="108" spans="1:13" s="77" customFormat="1" ht="28" customHeight="1" x14ac:dyDescent="0.55000000000000004">
      <c r="A108" s="93"/>
      <c r="B108" s="127"/>
      <c r="C108" s="78">
        <v>9</v>
      </c>
      <c r="D108" s="839" t="s">
        <v>755</v>
      </c>
      <c r="E108" s="840"/>
      <c r="F108" s="841"/>
      <c r="G108" s="807"/>
      <c r="H108" s="500" t="s">
        <v>707</v>
      </c>
      <c r="I108" s="78">
        <v>0.33</v>
      </c>
      <c r="J108" s="78">
        <v>1</v>
      </c>
      <c r="K108" s="78">
        <f t="shared" si="14"/>
        <v>0.33</v>
      </c>
      <c r="L108" s="837"/>
      <c r="M108" s="910"/>
    </row>
    <row r="109" spans="1:13" s="77" customFormat="1" ht="28" customHeight="1" x14ac:dyDescent="0.55000000000000004">
      <c r="A109" s="93"/>
      <c r="B109" s="127"/>
      <c r="C109" s="78">
        <v>10</v>
      </c>
      <c r="D109" s="839" t="s">
        <v>821</v>
      </c>
      <c r="E109" s="840"/>
      <c r="F109" s="841"/>
      <c r="G109" s="807"/>
      <c r="H109" s="500" t="s">
        <v>707</v>
      </c>
      <c r="I109" s="78">
        <v>0.5</v>
      </c>
      <c r="J109" s="78">
        <v>1</v>
      </c>
      <c r="K109" s="78">
        <f t="shared" ref="K109" si="15">(I109*J109)</f>
        <v>0.5</v>
      </c>
      <c r="L109" s="837"/>
      <c r="M109" s="910"/>
    </row>
    <row r="110" spans="1:13" s="77" customFormat="1" ht="28" customHeight="1" x14ac:dyDescent="0.55000000000000004">
      <c r="A110" s="93"/>
      <c r="B110" s="127"/>
      <c r="C110" s="78">
        <v>11</v>
      </c>
      <c r="D110" s="839" t="s">
        <v>820</v>
      </c>
      <c r="E110" s="840"/>
      <c r="F110" s="841"/>
      <c r="G110" s="807"/>
      <c r="H110" s="500" t="s">
        <v>707</v>
      </c>
      <c r="I110" s="78">
        <v>0.5</v>
      </c>
      <c r="J110" s="78">
        <v>1</v>
      </c>
      <c r="K110" s="78">
        <f t="shared" si="13"/>
        <v>0.5</v>
      </c>
      <c r="L110" s="837"/>
      <c r="M110" s="910"/>
    </row>
    <row r="111" spans="1:13" s="77" customFormat="1" ht="28" customHeight="1" x14ac:dyDescent="0.55000000000000004">
      <c r="A111" s="93"/>
      <c r="B111" s="127"/>
      <c r="C111" s="78">
        <v>12</v>
      </c>
      <c r="D111" s="839" t="s">
        <v>713</v>
      </c>
      <c r="E111" s="840"/>
      <c r="F111" s="841"/>
      <c r="G111" s="807"/>
      <c r="H111" s="78" t="s">
        <v>707</v>
      </c>
      <c r="I111" s="78">
        <v>1.5</v>
      </c>
      <c r="J111" s="78">
        <v>1</v>
      </c>
      <c r="K111" s="78">
        <f t="shared" si="13"/>
        <v>1.5</v>
      </c>
      <c r="L111" s="837"/>
      <c r="M111" s="910"/>
    </row>
    <row r="112" spans="1:13" s="77" customFormat="1" ht="28" customHeight="1" x14ac:dyDescent="0.55000000000000004">
      <c r="A112" s="93"/>
      <c r="B112" s="127"/>
      <c r="C112" s="78">
        <v>13</v>
      </c>
      <c r="D112" s="839" t="s">
        <v>743</v>
      </c>
      <c r="E112" s="840"/>
      <c r="F112" s="841"/>
      <c r="G112" s="808"/>
      <c r="H112" s="78" t="s">
        <v>707</v>
      </c>
      <c r="I112" s="78">
        <v>3</v>
      </c>
      <c r="J112" s="78">
        <v>1</v>
      </c>
      <c r="K112" s="78">
        <f t="shared" si="13"/>
        <v>3</v>
      </c>
      <c r="L112" s="838"/>
      <c r="M112" s="911"/>
    </row>
    <row r="113" spans="1:13" s="516" customFormat="1" ht="17.100000000000001" customHeight="1" x14ac:dyDescent="0.55000000000000004">
      <c r="A113" s="93"/>
      <c r="B113" s="127"/>
      <c r="C113" s="858" t="s">
        <v>304</v>
      </c>
      <c r="D113" s="859"/>
      <c r="E113" s="859"/>
      <c r="F113" s="859"/>
      <c r="G113" s="859"/>
      <c r="H113" s="860"/>
      <c r="I113" s="576">
        <f>SUM(I100:I112)</f>
        <v>9.5</v>
      </c>
      <c r="J113" s="323"/>
      <c r="K113" s="664">
        <f>SUM(K100:K112)</f>
        <v>9.5</v>
      </c>
      <c r="L113" s="514"/>
      <c r="M113" s="515"/>
    </row>
    <row r="114" spans="1:13" s="516" customFormat="1" ht="20.100000000000001" customHeight="1" x14ac:dyDescent="0.55000000000000004">
      <c r="A114" s="93"/>
      <c r="B114" s="127"/>
      <c r="C114" s="902" t="s">
        <v>756</v>
      </c>
      <c r="D114" s="903"/>
      <c r="E114" s="903"/>
      <c r="F114" s="903"/>
      <c r="G114" s="903"/>
      <c r="H114" s="903"/>
      <c r="I114" s="903"/>
      <c r="J114" s="903"/>
      <c r="K114" s="903"/>
      <c r="L114" s="903"/>
      <c r="M114" s="636"/>
    </row>
    <row r="115" spans="1:13" s="516" customFormat="1" ht="29.25" customHeight="1" x14ac:dyDescent="0.55000000000000004">
      <c r="A115" s="93"/>
      <c r="B115" s="127"/>
      <c r="C115" s="78">
        <v>1</v>
      </c>
      <c r="D115" s="876" t="s">
        <v>761</v>
      </c>
      <c r="E115" s="900"/>
      <c r="F115" s="877"/>
      <c r="G115" s="907" t="s">
        <v>527</v>
      </c>
      <c r="H115" s="95" t="s">
        <v>708</v>
      </c>
      <c r="I115" s="78">
        <v>0.5</v>
      </c>
      <c r="J115" s="78">
        <v>1</v>
      </c>
      <c r="K115" s="78">
        <f t="shared" ref="K115" si="16">SUM(I115*J115)</f>
        <v>0.5</v>
      </c>
      <c r="L115" s="836" t="s">
        <v>757</v>
      </c>
      <c r="M115" s="891" t="s">
        <v>1530</v>
      </c>
    </row>
    <row r="116" spans="1:13" s="516" customFormat="1" ht="29.25" customHeight="1" x14ac:dyDescent="0.55000000000000004">
      <c r="A116" s="93"/>
      <c r="B116" s="127"/>
      <c r="C116" s="78">
        <v>2</v>
      </c>
      <c r="D116" s="876" t="s">
        <v>762</v>
      </c>
      <c r="E116" s="900"/>
      <c r="F116" s="877"/>
      <c r="G116" s="887"/>
      <c r="H116" s="95" t="s">
        <v>708</v>
      </c>
      <c r="I116" s="78">
        <v>0.5</v>
      </c>
      <c r="J116" s="78">
        <v>1</v>
      </c>
      <c r="K116" s="78">
        <f t="shared" ref="K116" si="17">SUM(I116*J116)</f>
        <v>0.5</v>
      </c>
      <c r="L116" s="837"/>
      <c r="M116" s="918"/>
    </row>
    <row r="117" spans="1:13" s="516" customFormat="1" ht="29.25" customHeight="1" x14ac:dyDescent="0.55000000000000004">
      <c r="A117" s="93"/>
      <c r="B117" s="127"/>
      <c r="C117" s="78">
        <v>3</v>
      </c>
      <c r="D117" s="876" t="s">
        <v>719</v>
      </c>
      <c r="E117" s="900"/>
      <c r="F117" s="877"/>
      <c r="G117" s="887"/>
      <c r="H117" s="95" t="s">
        <v>708</v>
      </c>
      <c r="I117" s="78">
        <v>0.5</v>
      </c>
      <c r="J117" s="78">
        <v>1</v>
      </c>
      <c r="K117" s="78">
        <f t="shared" ref="K117" si="18">SUM(I117*J117)</f>
        <v>0.5</v>
      </c>
      <c r="L117" s="837"/>
      <c r="M117" s="918"/>
    </row>
    <row r="118" spans="1:13" s="516" customFormat="1" ht="29.25" customHeight="1" x14ac:dyDescent="0.55000000000000004">
      <c r="A118" s="93"/>
      <c r="B118" s="127"/>
      <c r="C118" s="78">
        <v>4</v>
      </c>
      <c r="D118" s="876" t="s">
        <v>720</v>
      </c>
      <c r="E118" s="900"/>
      <c r="F118" s="877"/>
      <c r="G118" s="887"/>
      <c r="H118" s="95" t="s">
        <v>708</v>
      </c>
      <c r="I118" s="78">
        <v>0.5</v>
      </c>
      <c r="J118" s="78">
        <v>1</v>
      </c>
      <c r="K118" s="78">
        <f t="shared" ref="K118:K120" si="19">SUM(I118*J118)</f>
        <v>0.5</v>
      </c>
      <c r="L118" s="837"/>
      <c r="M118" s="918"/>
    </row>
    <row r="119" spans="1:13" s="516" customFormat="1" ht="29.25" customHeight="1" x14ac:dyDescent="0.55000000000000004">
      <c r="A119" s="93"/>
      <c r="B119" s="127"/>
      <c r="C119" s="78">
        <v>5</v>
      </c>
      <c r="D119" s="876" t="s">
        <v>758</v>
      </c>
      <c r="E119" s="900"/>
      <c r="F119" s="877"/>
      <c r="G119" s="887"/>
      <c r="H119" s="95" t="s">
        <v>708</v>
      </c>
      <c r="I119" s="78">
        <v>0.5</v>
      </c>
      <c r="J119" s="78">
        <v>1</v>
      </c>
      <c r="K119" s="78">
        <f t="shared" si="19"/>
        <v>0.5</v>
      </c>
      <c r="L119" s="837"/>
      <c r="M119" s="918"/>
    </row>
    <row r="120" spans="1:13" s="516" customFormat="1" ht="29.25" customHeight="1" x14ac:dyDescent="0.55000000000000004">
      <c r="A120" s="93"/>
      <c r="B120" s="127"/>
      <c r="C120" s="78">
        <v>6</v>
      </c>
      <c r="D120" s="876" t="s">
        <v>759</v>
      </c>
      <c r="E120" s="900"/>
      <c r="F120" s="877"/>
      <c r="G120" s="887"/>
      <c r="H120" s="95" t="s">
        <v>708</v>
      </c>
      <c r="I120" s="78">
        <v>0.5</v>
      </c>
      <c r="J120" s="78">
        <v>1</v>
      </c>
      <c r="K120" s="78">
        <f t="shared" si="19"/>
        <v>0.5</v>
      </c>
      <c r="L120" s="837"/>
      <c r="M120" s="918"/>
    </row>
    <row r="121" spans="1:13" s="516" customFormat="1" ht="29.25" customHeight="1" x14ac:dyDescent="0.55000000000000004">
      <c r="A121" s="93"/>
      <c r="B121" s="127"/>
      <c r="C121" s="78">
        <v>7</v>
      </c>
      <c r="D121" s="876" t="s">
        <v>760</v>
      </c>
      <c r="E121" s="900"/>
      <c r="F121" s="877"/>
      <c r="G121" s="887"/>
      <c r="H121" s="95" t="s">
        <v>708</v>
      </c>
      <c r="I121" s="78">
        <v>1.5</v>
      </c>
      <c r="J121" s="78">
        <v>1</v>
      </c>
      <c r="K121" s="78">
        <f>SUM(I121*J121)</f>
        <v>1.5</v>
      </c>
      <c r="L121" s="837"/>
      <c r="M121" s="918"/>
    </row>
    <row r="122" spans="1:13" s="516" customFormat="1" ht="29.25" customHeight="1" x14ac:dyDescent="0.55000000000000004">
      <c r="A122" s="93"/>
      <c r="B122" s="127"/>
      <c r="C122" s="78">
        <v>8</v>
      </c>
      <c r="D122" s="820" t="s">
        <v>805</v>
      </c>
      <c r="E122" s="820"/>
      <c r="F122" s="820"/>
      <c r="G122" s="887"/>
      <c r="H122" s="95" t="s">
        <v>708</v>
      </c>
      <c r="I122" s="78">
        <v>1</v>
      </c>
      <c r="J122" s="78">
        <v>1</v>
      </c>
      <c r="K122" s="78">
        <f t="shared" ref="K122:K124" si="20">SUM(I122*J122)</f>
        <v>1</v>
      </c>
      <c r="L122" s="901" t="s">
        <v>804</v>
      </c>
      <c r="M122" s="904" t="s">
        <v>1531</v>
      </c>
    </row>
    <row r="123" spans="1:13" s="516" customFormat="1" ht="29.25" customHeight="1" x14ac:dyDescent="0.55000000000000004">
      <c r="A123" s="93"/>
      <c r="B123" s="127"/>
      <c r="C123" s="78">
        <v>9</v>
      </c>
      <c r="D123" s="820" t="s">
        <v>806</v>
      </c>
      <c r="E123" s="820"/>
      <c r="F123" s="820"/>
      <c r="G123" s="887"/>
      <c r="H123" s="95" t="s">
        <v>708</v>
      </c>
      <c r="I123" s="78">
        <v>0.67</v>
      </c>
      <c r="J123" s="78">
        <v>1</v>
      </c>
      <c r="K123" s="78">
        <f t="shared" si="20"/>
        <v>0.67</v>
      </c>
      <c r="L123" s="901"/>
      <c r="M123" s="908"/>
    </row>
    <row r="124" spans="1:13" s="516" customFormat="1" ht="29.25" customHeight="1" x14ac:dyDescent="0.55000000000000004">
      <c r="A124" s="93"/>
      <c r="B124" s="127"/>
      <c r="C124" s="78">
        <v>10</v>
      </c>
      <c r="D124" s="820" t="s">
        <v>807</v>
      </c>
      <c r="E124" s="820"/>
      <c r="F124" s="820"/>
      <c r="G124" s="909"/>
      <c r="H124" s="95" t="s">
        <v>708</v>
      </c>
      <c r="I124" s="78">
        <v>0.67</v>
      </c>
      <c r="J124" s="78">
        <v>1</v>
      </c>
      <c r="K124" s="78">
        <f t="shared" si="20"/>
        <v>0.67</v>
      </c>
      <c r="L124" s="901"/>
      <c r="M124" s="908"/>
    </row>
    <row r="125" spans="1:13" s="516" customFormat="1" ht="20.100000000000001" customHeight="1" x14ac:dyDescent="0.55000000000000004">
      <c r="A125" s="93"/>
      <c r="B125" s="127"/>
      <c r="C125" s="858" t="s">
        <v>304</v>
      </c>
      <c r="D125" s="859"/>
      <c r="E125" s="859"/>
      <c r="F125" s="859"/>
      <c r="G125" s="859"/>
      <c r="H125" s="860"/>
      <c r="I125" s="177">
        <f>SUM(I115:I124)</f>
        <v>6.84</v>
      </c>
      <c r="J125" s="323"/>
      <c r="K125" s="517">
        <f>SUM(K115:K124)</f>
        <v>6.84</v>
      </c>
      <c r="L125" s="514"/>
      <c r="M125" s="515"/>
    </row>
    <row r="126" spans="1:13" s="77" customFormat="1" ht="20.100000000000001" customHeight="1" x14ac:dyDescent="0.55000000000000004">
      <c r="A126" s="93"/>
      <c r="B126" s="127"/>
      <c r="C126" s="855" t="s">
        <v>763</v>
      </c>
      <c r="D126" s="856"/>
      <c r="E126" s="856"/>
      <c r="F126" s="856"/>
      <c r="G126" s="856"/>
      <c r="H126" s="856"/>
      <c r="I126" s="856"/>
      <c r="J126" s="856"/>
      <c r="K126" s="856"/>
      <c r="L126" s="856"/>
      <c r="M126" s="637"/>
    </row>
    <row r="127" spans="1:13" s="77" customFormat="1" ht="28" customHeight="1" x14ac:dyDescent="0.55000000000000004">
      <c r="A127" s="93"/>
      <c r="B127" s="127"/>
      <c r="C127" s="78">
        <v>1</v>
      </c>
      <c r="D127" s="839" t="s">
        <v>746</v>
      </c>
      <c r="E127" s="840"/>
      <c r="F127" s="841"/>
      <c r="G127" s="806" t="s">
        <v>528</v>
      </c>
      <c r="H127" s="500" t="s">
        <v>707</v>
      </c>
      <c r="I127" s="78">
        <v>0.25</v>
      </c>
      <c r="J127" s="78">
        <v>1</v>
      </c>
      <c r="K127" s="78">
        <f t="shared" ref="K127:K130" si="21">(I127*J127)</f>
        <v>0.25</v>
      </c>
      <c r="L127" s="836" t="s">
        <v>529</v>
      </c>
      <c r="M127" s="891" t="s">
        <v>1532</v>
      </c>
    </row>
    <row r="128" spans="1:13" s="77" customFormat="1" ht="28" customHeight="1" x14ac:dyDescent="0.55000000000000004">
      <c r="A128" s="93"/>
      <c r="B128" s="127"/>
      <c r="C128" s="78">
        <v>2</v>
      </c>
      <c r="D128" s="839" t="s">
        <v>747</v>
      </c>
      <c r="E128" s="840"/>
      <c r="F128" s="841"/>
      <c r="G128" s="807"/>
      <c r="H128" s="500" t="s">
        <v>707</v>
      </c>
      <c r="I128" s="78">
        <v>0.25</v>
      </c>
      <c r="J128" s="78">
        <v>1</v>
      </c>
      <c r="K128" s="78">
        <f t="shared" si="21"/>
        <v>0.25</v>
      </c>
      <c r="L128" s="837"/>
      <c r="M128" s="889"/>
    </row>
    <row r="129" spans="1:13" s="77" customFormat="1" ht="28" customHeight="1" x14ac:dyDescent="0.55000000000000004">
      <c r="A129" s="93"/>
      <c r="B129" s="127"/>
      <c r="C129" s="78">
        <v>3</v>
      </c>
      <c r="D129" s="839" t="s">
        <v>772</v>
      </c>
      <c r="E129" s="840"/>
      <c r="F129" s="841"/>
      <c r="G129" s="807"/>
      <c r="H129" s="500" t="s">
        <v>707</v>
      </c>
      <c r="I129" s="78">
        <v>0.25</v>
      </c>
      <c r="J129" s="78">
        <v>1</v>
      </c>
      <c r="K129" s="78">
        <f t="shared" si="21"/>
        <v>0.25</v>
      </c>
      <c r="L129" s="837"/>
      <c r="M129" s="889"/>
    </row>
    <row r="130" spans="1:13" s="77" customFormat="1" ht="28" customHeight="1" x14ac:dyDescent="0.55000000000000004">
      <c r="A130" s="93"/>
      <c r="B130" s="127"/>
      <c r="C130" s="78">
        <v>4</v>
      </c>
      <c r="D130" s="839" t="s">
        <v>748</v>
      </c>
      <c r="E130" s="840"/>
      <c r="F130" s="841"/>
      <c r="G130" s="807"/>
      <c r="H130" s="500" t="s">
        <v>707</v>
      </c>
      <c r="I130" s="78">
        <v>0.25</v>
      </c>
      <c r="J130" s="78">
        <v>1</v>
      </c>
      <c r="K130" s="78">
        <f t="shared" si="21"/>
        <v>0.25</v>
      </c>
      <c r="L130" s="837"/>
      <c r="M130" s="889"/>
    </row>
    <row r="131" spans="1:13" s="77" customFormat="1" ht="28" customHeight="1" x14ac:dyDescent="0.55000000000000004">
      <c r="A131" s="93"/>
      <c r="B131" s="127"/>
      <c r="C131" s="78">
        <v>5</v>
      </c>
      <c r="D131" s="839" t="s">
        <v>749</v>
      </c>
      <c r="E131" s="840"/>
      <c r="F131" s="841"/>
      <c r="G131" s="807"/>
      <c r="H131" s="500" t="s">
        <v>707</v>
      </c>
      <c r="I131" s="78">
        <v>0.25</v>
      </c>
      <c r="J131" s="78">
        <v>1</v>
      </c>
      <c r="K131" s="78">
        <f t="shared" ref="K131:K132" si="22">(I131*J131)</f>
        <v>0.25</v>
      </c>
      <c r="L131" s="837"/>
      <c r="M131" s="889"/>
    </row>
    <row r="132" spans="1:13" s="77" customFormat="1" ht="28" customHeight="1" x14ac:dyDescent="0.55000000000000004">
      <c r="A132" s="93"/>
      <c r="B132" s="127"/>
      <c r="C132" s="78">
        <v>6</v>
      </c>
      <c r="D132" s="839" t="s">
        <v>773</v>
      </c>
      <c r="E132" s="840"/>
      <c r="F132" s="841"/>
      <c r="G132" s="807"/>
      <c r="H132" s="500" t="s">
        <v>707</v>
      </c>
      <c r="I132" s="78">
        <v>0.25</v>
      </c>
      <c r="J132" s="78">
        <v>1</v>
      </c>
      <c r="K132" s="78">
        <f t="shared" si="22"/>
        <v>0.25</v>
      </c>
      <c r="L132" s="837"/>
      <c r="M132" s="889"/>
    </row>
    <row r="133" spans="1:13" s="77" customFormat="1" ht="28" customHeight="1" x14ac:dyDescent="0.55000000000000004">
      <c r="A133" s="93"/>
      <c r="B133" s="127"/>
      <c r="C133" s="78">
        <v>7</v>
      </c>
      <c r="D133" s="839" t="s">
        <v>736</v>
      </c>
      <c r="E133" s="840"/>
      <c r="F133" s="841"/>
      <c r="G133" s="807"/>
      <c r="H133" s="500" t="s">
        <v>707</v>
      </c>
      <c r="I133" s="78">
        <v>1.5</v>
      </c>
      <c r="J133" s="78">
        <v>1</v>
      </c>
      <c r="K133" s="78">
        <f t="shared" ref="K133:K136" si="23">(I133*J133)</f>
        <v>1.5</v>
      </c>
      <c r="L133" s="837"/>
      <c r="M133" s="889"/>
    </row>
    <row r="134" spans="1:13" s="77" customFormat="1" ht="28" customHeight="1" x14ac:dyDescent="0.55000000000000004">
      <c r="A134" s="93"/>
      <c r="B134" s="127"/>
      <c r="C134" s="78">
        <v>8</v>
      </c>
      <c r="D134" s="839" t="s">
        <v>737</v>
      </c>
      <c r="E134" s="840"/>
      <c r="F134" s="841"/>
      <c r="G134" s="807"/>
      <c r="H134" s="500" t="s">
        <v>707</v>
      </c>
      <c r="I134" s="78">
        <v>1.5</v>
      </c>
      <c r="J134" s="78">
        <v>1</v>
      </c>
      <c r="K134" s="78">
        <f t="shared" si="23"/>
        <v>1.5</v>
      </c>
      <c r="L134" s="837"/>
      <c r="M134" s="889"/>
    </row>
    <row r="135" spans="1:13" s="77" customFormat="1" ht="28" customHeight="1" x14ac:dyDescent="0.55000000000000004">
      <c r="A135" s="93"/>
      <c r="B135" s="127"/>
      <c r="C135" s="78">
        <v>9</v>
      </c>
      <c r="D135" s="839" t="s">
        <v>731</v>
      </c>
      <c r="E135" s="840"/>
      <c r="F135" s="841"/>
      <c r="G135" s="807"/>
      <c r="H135" s="500" t="s">
        <v>707</v>
      </c>
      <c r="I135" s="78">
        <v>0.5</v>
      </c>
      <c r="J135" s="78">
        <v>1</v>
      </c>
      <c r="K135" s="78">
        <f t="shared" si="23"/>
        <v>0.5</v>
      </c>
      <c r="L135" s="837"/>
      <c r="M135" s="889"/>
    </row>
    <row r="136" spans="1:13" s="77" customFormat="1" ht="28" customHeight="1" x14ac:dyDescent="0.55000000000000004">
      <c r="A136" s="93"/>
      <c r="B136" s="127"/>
      <c r="C136" s="78">
        <v>10</v>
      </c>
      <c r="D136" s="839" t="s">
        <v>738</v>
      </c>
      <c r="E136" s="840"/>
      <c r="F136" s="841"/>
      <c r="G136" s="807"/>
      <c r="H136" s="500" t="s">
        <v>707</v>
      </c>
      <c r="I136" s="78">
        <v>0.5</v>
      </c>
      <c r="J136" s="78">
        <v>1</v>
      </c>
      <c r="K136" s="78">
        <f t="shared" si="23"/>
        <v>0.5</v>
      </c>
      <c r="L136" s="837"/>
      <c r="M136" s="889"/>
    </row>
    <row r="137" spans="1:13" s="77" customFormat="1" ht="28" customHeight="1" x14ac:dyDescent="0.55000000000000004">
      <c r="A137" s="93"/>
      <c r="B137" s="127"/>
      <c r="C137" s="78">
        <v>11</v>
      </c>
      <c r="D137" s="839" t="s">
        <v>821</v>
      </c>
      <c r="E137" s="840"/>
      <c r="F137" s="841"/>
      <c r="G137" s="807"/>
      <c r="H137" s="500" t="s">
        <v>707</v>
      </c>
      <c r="I137" s="78">
        <v>1</v>
      </c>
      <c r="J137" s="78">
        <v>1</v>
      </c>
      <c r="K137" s="78">
        <f t="shared" ref="K137:K138" si="24">(I137*J137)</f>
        <v>1</v>
      </c>
      <c r="L137" s="837"/>
      <c r="M137" s="889"/>
    </row>
    <row r="138" spans="1:13" s="77" customFormat="1" ht="28" customHeight="1" x14ac:dyDescent="0.55000000000000004">
      <c r="A138" s="93"/>
      <c r="B138" s="127"/>
      <c r="C138" s="78">
        <v>12</v>
      </c>
      <c r="D138" s="839" t="s">
        <v>820</v>
      </c>
      <c r="E138" s="840"/>
      <c r="F138" s="841"/>
      <c r="G138" s="807"/>
      <c r="H138" s="500" t="s">
        <v>707</v>
      </c>
      <c r="I138" s="78">
        <v>1</v>
      </c>
      <c r="J138" s="78">
        <v>1</v>
      </c>
      <c r="K138" s="78">
        <f t="shared" si="24"/>
        <v>1</v>
      </c>
      <c r="L138" s="837"/>
      <c r="M138" s="889"/>
    </row>
    <row r="139" spans="1:13" s="77" customFormat="1" ht="28" customHeight="1" x14ac:dyDescent="0.55000000000000004">
      <c r="A139" s="93"/>
      <c r="B139" s="127"/>
      <c r="C139" s="78">
        <v>13</v>
      </c>
      <c r="D139" s="839" t="s">
        <v>714</v>
      </c>
      <c r="E139" s="840"/>
      <c r="F139" s="841"/>
      <c r="G139" s="807"/>
      <c r="H139" s="500" t="s">
        <v>707</v>
      </c>
      <c r="I139" s="78">
        <v>1</v>
      </c>
      <c r="J139" s="78">
        <v>1</v>
      </c>
      <c r="K139" s="78">
        <f t="shared" ref="K139:K141" si="25">(I139*J139)</f>
        <v>1</v>
      </c>
      <c r="L139" s="837"/>
      <c r="M139" s="889"/>
    </row>
    <row r="140" spans="1:13" s="77" customFormat="1" ht="28" customHeight="1" x14ac:dyDescent="0.55000000000000004">
      <c r="A140" s="93"/>
      <c r="B140" s="127"/>
      <c r="C140" s="78">
        <v>14</v>
      </c>
      <c r="D140" s="839" t="s">
        <v>761</v>
      </c>
      <c r="E140" s="840"/>
      <c r="F140" s="841"/>
      <c r="G140" s="807"/>
      <c r="H140" s="500" t="s">
        <v>707</v>
      </c>
      <c r="I140" s="78">
        <v>0.5</v>
      </c>
      <c r="J140" s="78">
        <v>1</v>
      </c>
      <c r="K140" s="78">
        <f t="shared" si="25"/>
        <v>0.5</v>
      </c>
      <c r="L140" s="837"/>
      <c r="M140" s="889"/>
    </row>
    <row r="141" spans="1:13" s="77" customFormat="1" ht="28" customHeight="1" x14ac:dyDescent="0.55000000000000004">
      <c r="A141" s="93"/>
      <c r="B141" s="127"/>
      <c r="C141" s="78">
        <v>15</v>
      </c>
      <c r="D141" s="839" t="s">
        <v>713</v>
      </c>
      <c r="E141" s="840"/>
      <c r="F141" s="841"/>
      <c r="G141" s="807"/>
      <c r="H141" s="78" t="s">
        <v>707</v>
      </c>
      <c r="I141" s="78">
        <v>1.5</v>
      </c>
      <c r="J141" s="78">
        <v>0.5</v>
      </c>
      <c r="K141" s="78">
        <f t="shared" si="25"/>
        <v>0.75</v>
      </c>
      <c r="L141" s="837"/>
      <c r="M141" s="889"/>
    </row>
    <row r="142" spans="1:13" s="516" customFormat="1" ht="20.100000000000001" customHeight="1" x14ac:dyDescent="0.55000000000000004">
      <c r="A142" s="93"/>
      <c r="B142" s="127"/>
      <c r="C142" s="858" t="s">
        <v>304</v>
      </c>
      <c r="D142" s="859"/>
      <c r="E142" s="859"/>
      <c r="F142" s="859"/>
      <c r="G142" s="859"/>
      <c r="H142" s="860"/>
      <c r="I142" s="576">
        <f>SUM(I127:I141)</f>
        <v>10.5</v>
      </c>
      <c r="J142" s="518"/>
      <c r="K142" s="519">
        <f>SUM(K127:K141)</f>
        <v>9.75</v>
      </c>
      <c r="L142" s="506"/>
      <c r="M142" s="509"/>
    </row>
    <row r="143" spans="1:13" s="516" customFormat="1" ht="20.100000000000001" customHeight="1" x14ac:dyDescent="0.55000000000000004">
      <c r="A143" s="93"/>
      <c r="B143" s="127"/>
      <c r="C143" s="902" t="s">
        <v>764</v>
      </c>
      <c r="D143" s="903"/>
      <c r="E143" s="903"/>
      <c r="F143" s="903"/>
      <c r="G143" s="903"/>
      <c r="H143" s="903"/>
      <c r="I143" s="903"/>
      <c r="J143" s="903"/>
      <c r="K143" s="903"/>
      <c r="L143" s="903"/>
      <c r="M143" s="636"/>
    </row>
    <row r="144" spans="1:13" s="516" customFormat="1" ht="29.1" customHeight="1" x14ac:dyDescent="0.55000000000000004">
      <c r="A144" s="93"/>
      <c r="B144" s="127"/>
      <c r="C144" s="78">
        <v>1</v>
      </c>
      <c r="D144" s="839" t="s">
        <v>774</v>
      </c>
      <c r="E144" s="840"/>
      <c r="F144" s="841"/>
      <c r="G144" s="907" t="s">
        <v>530</v>
      </c>
      <c r="H144" s="95" t="s">
        <v>708</v>
      </c>
      <c r="I144" s="78">
        <v>0.4</v>
      </c>
      <c r="J144" s="78">
        <v>1</v>
      </c>
      <c r="K144" s="78">
        <f t="shared" ref="K144:K151" si="26">SUM(I144*J144)</f>
        <v>0.4</v>
      </c>
      <c r="L144" s="836" t="s">
        <v>531</v>
      </c>
      <c r="M144" s="891" t="s">
        <v>1533</v>
      </c>
    </row>
    <row r="145" spans="1:13" s="516" customFormat="1" ht="29.1" customHeight="1" x14ac:dyDescent="0.55000000000000004">
      <c r="A145" s="93"/>
      <c r="B145" s="127"/>
      <c r="C145" s="78">
        <v>2</v>
      </c>
      <c r="D145" s="839" t="s">
        <v>775</v>
      </c>
      <c r="E145" s="840"/>
      <c r="F145" s="841"/>
      <c r="G145" s="887"/>
      <c r="H145" s="95" t="s">
        <v>708</v>
      </c>
      <c r="I145" s="78">
        <v>0.4</v>
      </c>
      <c r="J145" s="78">
        <v>1</v>
      </c>
      <c r="K145" s="78">
        <f>SUM(I145*J145)</f>
        <v>0.4</v>
      </c>
      <c r="L145" s="837"/>
      <c r="M145" s="889"/>
    </row>
    <row r="146" spans="1:13" s="516" customFormat="1" ht="29.1" customHeight="1" x14ac:dyDescent="0.55000000000000004">
      <c r="A146" s="93"/>
      <c r="B146" s="127"/>
      <c r="C146" s="78">
        <v>3</v>
      </c>
      <c r="D146" s="839" t="s">
        <v>714</v>
      </c>
      <c r="E146" s="840"/>
      <c r="F146" s="841"/>
      <c r="G146" s="887"/>
      <c r="H146" s="95" t="s">
        <v>708</v>
      </c>
      <c r="I146" s="78">
        <v>1</v>
      </c>
      <c r="J146" s="78">
        <v>1</v>
      </c>
      <c r="K146" s="78">
        <f>SUM(I146*J146)</f>
        <v>1</v>
      </c>
      <c r="L146" s="837"/>
      <c r="M146" s="889"/>
    </row>
    <row r="147" spans="1:13" s="516" customFormat="1" ht="29.1" customHeight="1" x14ac:dyDescent="0.55000000000000004">
      <c r="A147" s="93"/>
      <c r="B147" s="127"/>
      <c r="C147" s="78">
        <v>4</v>
      </c>
      <c r="D147" s="839" t="s">
        <v>715</v>
      </c>
      <c r="E147" s="840"/>
      <c r="F147" s="841"/>
      <c r="G147" s="887"/>
      <c r="H147" s="95" t="s">
        <v>708</v>
      </c>
      <c r="I147" s="78">
        <v>1</v>
      </c>
      <c r="J147" s="78">
        <v>1</v>
      </c>
      <c r="K147" s="78">
        <f>SUM(I147*J147)</f>
        <v>1</v>
      </c>
      <c r="L147" s="837"/>
      <c r="M147" s="889"/>
    </row>
    <row r="148" spans="1:13" s="516" customFormat="1" ht="29.1" customHeight="1" x14ac:dyDescent="0.55000000000000004">
      <c r="A148" s="93"/>
      <c r="B148" s="127"/>
      <c r="C148" s="78">
        <v>5</v>
      </c>
      <c r="D148" s="839" t="s">
        <v>736</v>
      </c>
      <c r="E148" s="840"/>
      <c r="F148" s="841"/>
      <c r="G148" s="887"/>
      <c r="H148" s="95" t="s">
        <v>708</v>
      </c>
      <c r="I148" s="78">
        <v>1.5</v>
      </c>
      <c r="J148" s="78">
        <v>1</v>
      </c>
      <c r="K148" s="78">
        <f>SUM(I148*J148)</f>
        <v>1.5</v>
      </c>
      <c r="L148" s="837"/>
      <c r="M148" s="889"/>
    </row>
    <row r="149" spans="1:13" s="516" customFormat="1" ht="29.1" customHeight="1" x14ac:dyDescent="0.55000000000000004">
      <c r="A149" s="93"/>
      <c r="B149" s="127"/>
      <c r="C149" s="78">
        <v>6</v>
      </c>
      <c r="D149" s="839" t="s">
        <v>760</v>
      </c>
      <c r="E149" s="840"/>
      <c r="F149" s="841"/>
      <c r="G149" s="887"/>
      <c r="H149" s="95" t="s">
        <v>708</v>
      </c>
      <c r="I149" s="78">
        <v>1.5</v>
      </c>
      <c r="J149" s="78">
        <v>1</v>
      </c>
      <c r="K149" s="78">
        <f t="shared" si="26"/>
        <v>1.5</v>
      </c>
      <c r="L149" s="837"/>
      <c r="M149" s="889"/>
    </row>
    <row r="150" spans="1:13" s="516" customFormat="1" ht="29.1" customHeight="1" x14ac:dyDescent="0.55000000000000004">
      <c r="A150" s="93"/>
      <c r="B150" s="127"/>
      <c r="C150" s="78">
        <v>7</v>
      </c>
      <c r="D150" s="839" t="s">
        <v>776</v>
      </c>
      <c r="E150" s="840"/>
      <c r="F150" s="841"/>
      <c r="G150" s="887"/>
      <c r="H150" s="95" t="s">
        <v>708</v>
      </c>
      <c r="I150" s="78">
        <v>1.5</v>
      </c>
      <c r="J150" s="78">
        <v>1</v>
      </c>
      <c r="K150" s="78">
        <f t="shared" si="26"/>
        <v>1.5</v>
      </c>
      <c r="L150" s="837"/>
      <c r="M150" s="889"/>
    </row>
    <row r="151" spans="1:13" s="516" customFormat="1" ht="29.1" customHeight="1" x14ac:dyDescent="0.55000000000000004">
      <c r="A151" s="93"/>
      <c r="B151" s="127"/>
      <c r="C151" s="78">
        <v>8</v>
      </c>
      <c r="D151" s="839" t="s">
        <v>777</v>
      </c>
      <c r="E151" s="840"/>
      <c r="F151" s="841"/>
      <c r="G151" s="887"/>
      <c r="H151" s="95" t="s">
        <v>708</v>
      </c>
      <c r="I151" s="78">
        <v>3</v>
      </c>
      <c r="J151" s="78">
        <v>0.5</v>
      </c>
      <c r="K151" s="78">
        <f t="shared" si="26"/>
        <v>1.5</v>
      </c>
      <c r="L151" s="837"/>
      <c r="M151" s="889"/>
    </row>
    <row r="152" spans="1:13" s="516" customFormat="1" ht="20.100000000000001" customHeight="1" x14ac:dyDescent="0.55000000000000004">
      <c r="A152" s="93"/>
      <c r="B152" s="127"/>
      <c r="C152" s="858" t="s">
        <v>304</v>
      </c>
      <c r="D152" s="859"/>
      <c r="E152" s="859"/>
      <c r="F152" s="859"/>
      <c r="G152" s="859"/>
      <c r="H152" s="860"/>
      <c r="I152" s="576">
        <f>SUM(I144:I151)</f>
        <v>10.3</v>
      </c>
      <c r="J152" s="323"/>
      <c r="K152" s="664">
        <f>SUM(K144:K151)</f>
        <v>8.8000000000000007</v>
      </c>
      <c r="L152" s="514"/>
      <c r="M152" s="515"/>
    </row>
    <row r="153" spans="1:13" s="77" customFormat="1" ht="20.100000000000001" customHeight="1" x14ac:dyDescent="0.55000000000000004">
      <c r="A153" s="93"/>
      <c r="B153" s="127"/>
      <c r="C153" s="855" t="s">
        <v>765</v>
      </c>
      <c r="D153" s="856"/>
      <c r="E153" s="856"/>
      <c r="F153" s="856"/>
      <c r="G153" s="856"/>
      <c r="H153" s="856"/>
      <c r="I153" s="856"/>
      <c r="J153" s="856"/>
      <c r="K153" s="856"/>
      <c r="L153" s="856"/>
      <c r="M153" s="637"/>
    </row>
    <row r="154" spans="1:13" s="77" customFormat="1" ht="28" customHeight="1" x14ac:dyDescent="0.55000000000000004">
      <c r="A154" s="93"/>
      <c r="B154" s="127"/>
      <c r="C154" s="78">
        <v>1</v>
      </c>
      <c r="D154" s="839" t="s">
        <v>779</v>
      </c>
      <c r="E154" s="840"/>
      <c r="F154" s="841"/>
      <c r="G154" s="806" t="s">
        <v>533</v>
      </c>
      <c r="H154" s="500" t="s">
        <v>707</v>
      </c>
      <c r="I154" s="78">
        <v>0.28000000000000003</v>
      </c>
      <c r="J154" s="78">
        <v>1</v>
      </c>
      <c r="K154" s="78">
        <f t="shared" ref="K154" si="27">(I154*J154)</f>
        <v>0.28000000000000003</v>
      </c>
      <c r="L154" s="836" t="s">
        <v>532</v>
      </c>
      <c r="M154" s="891" t="s">
        <v>1534</v>
      </c>
    </row>
    <row r="155" spans="1:13" s="77" customFormat="1" ht="28" customHeight="1" x14ac:dyDescent="0.55000000000000004">
      <c r="A155" s="93"/>
      <c r="B155" s="127"/>
      <c r="C155" s="78">
        <v>2</v>
      </c>
      <c r="D155" s="839" t="s">
        <v>810</v>
      </c>
      <c r="E155" s="840"/>
      <c r="F155" s="841"/>
      <c r="G155" s="807"/>
      <c r="H155" s="500" t="s">
        <v>707</v>
      </c>
      <c r="I155" s="78">
        <v>0.28000000000000003</v>
      </c>
      <c r="J155" s="78">
        <v>1</v>
      </c>
      <c r="K155" s="78">
        <f t="shared" ref="K155" si="28">(I155*J155)</f>
        <v>0.28000000000000003</v>
      </c>
      <c r="L155" s="837"/>
      <c r="M155" s="889"/>
    </row>
    <row r="156" spans="1:13" s="77" customFormat="1" ht="28" customHeight="1" x14ac:dyDescent="0.55000000000000004">
      <c r="A156" s="93"/>
      <c r="B156" s="127"/>
      <c r="C156" s="78">
        <v>5</v>
      </c>
      <c r="D156" s="839" t="s">
        <v>785</v>
      </c>
      <c r="E156" s="840"/>
      <c r="F156" s="841"/>
      <c r="G156" s="807"/>
      <c r="H156" s="500" t="s">
        <v>707</v>
      </c>
      <c r="I156" s="78">
        <v>1.5</v>
      </c>
      <c r="J156" s="78">
        <v>1</v>
      </c>
      <c r="K156" s="78">
        <f t="shared" ref="K156:K157" si="29">(I156*J156)</f>
        <v>1.5</v>
      </c>
      <c r="L156" s="837"/>
      <c r="M156" s="889"/>
    </row>
    <row r="157" spans="1:13" s="77" customFormat="1" ht="28" customHeight="1" x14ac:dyDescent="0.55000000000000004">
      <c r="A157" s="93"/>
      <c r="B157" s="127"/>
      <c r="C157" s="78">
        <v>6</v>
      </c>
      <c r="D157" s="839" t="s">
        <v>786</v>
      </c>
      <c r="E157" s="840"/>
      <c r="F157" s="841"/>
      <c r="G157" s="807"/>
      <c r="H157" s="500" t="s">
        <v>707</v>
      </c>
      <c r="I157" s="78">
        <v>1.5</v>
      </c>
      <c r="J157" s="78">
        <v>1</v>
      </c>
      <c r="K157" s="78">
        <f t="shared" si="29"/>
        <v>1.5</v>
      </c>
      <c r="L157" s="837"/>
      <c r="M157" s="889"/>
    </row>
    <row r="158" spans="1:13" s="77" customFormat="1" ht="28" customHeight="1" x14ac:dyDescent="0.55000000000000004">
      <c r="A158" s="93"/>
      <c r="B158" s="127"/>
      <c r="C158" s="78">
        <v>9</v>
      </c>
      <c r="D158" s="839" t="s">
        <v>743</v>
      </c>
      <c r="E158" s="840"/>
      <c r="F158" s="841"/>
      <c r="G158" s="807"/>
      <c r="H158" s="500" t="s">
        <v>707</v>
      </c>
      <c r="I158" s="78">
        <v>3</v>
      </c>
      <c r="J158" s="78">
        <v>1</v>
      </c>
      <c r="K158" s="78">
        <f t="shared" ref="K158:K159" si="30">(I158*J158)</f>
        <v>3</v>
      </c>
      <c r="L158" s="837"/>
      <c r="M158" s="889"/>
    </row>
    <row r="159" spans="1:13" s="77" customFormat="1" ht="28" customHeight="1" x14ac:dyDescent="0.55000000000000004">
      <c r="A159" s="93"/>
      <c r="B159" s="127"/>
      <c r="C159" s="78">
        <v>10</v>
      </c>
      <c r="D159" s="839" t="s">
        <v>713</v>
      </c>
      <c r="E159" s="840"/>
      <c r="F159" s="841"/>
      <c r="G159" s="807"/>
      <c r="H159" s="500" t="s">
        <v>707</v>
      </c>
      <c r="I159" s="78">
        <v>1.5</v>
      </c>
      <c r="J159" s="78">
        <v>1</v>
      </c>
      <c r="K159" s="78">
        <f t="shared" si="30"/>
        <v>1.5</v>
      </c>
      <c r="L159" s="837"/>
      <c r="M159" s="889"/>
    </row>
    <row r="160" spans="1:13" s="516" customFormat="1" ht="20.100000000000001" customHeight="1" x14ac:dyDescent="0.55000000000000004">
      <c r="A160" s="93"/>
      <c r="B160" s="127"/>
      <c r="C160" s="858" t="s">
        <v>304</v>
      </c>
      <c r="D160" s="859"/>
      <c r="E160" s="859"/>
      <c r="F160" s="859"/>
      <c r="G160" s="859"/>
      <c r="H160" s="860"/>
      <c r="I160" s="177">
        <f>SUM(I154:I159)</f>
        <v>8.06</v>
      </c>
      <c r="J160" s="323"/>
      <c r="K160" s="517">
        <f>SUM(K154:K159)</f>
        <v>8.06</v>
      </c>
      <c r="L160" s="514"/>
      <c r="M160" s="515"/>
    </row>
    <row r="161" spans="1:13" s="516" customFormat="1" ht="20.100000000000001" customHeight="1" x14ac:dyDescent="0.55000000000000004">
      <c r="A161" s="93"/>
      <c r="B161" s="127"/>
      <c r="C161" s="902" t="s">
        <v>766</v>
      </c>
      <c r="D161" s="903"/>
      <c r="E161" s="903"/>
      <c r="F161" s="903"/>
      <c r="G161" s="903"/>
      <c r="H161" s="903"/>
      <c r="I161" s="903"/>
      <c r="J161" s="903"/>
      <c r="K161" s="903"/>
      <c r="L161" s="903"/>
      <c r="M161" s="636"/>
    </row>
    <row r="162" spans="1:13" s="516" customFormat="1" ht="29.25" customHeight="1" x14ac:dyDescent="0.55000000000000004">
      <c r="A162" s="93"/>
      <c r="B162" s="127"/>
      <c r="C162" s="78">
        <v>1</v>
      </c>
      <c r="D162" s="839" t="s">
        <v>781</v>
      </c>
      <c r="E162" s="840"/>
      <c r="F162" s="841"/>
      <c r="G162" s="907" t="s">
        <v>534</v>
      </c>
      <c r="H162" s="95" t="s">
        <v>708</v>
      </c>
      <c r="I162" s="78">
        <v>0.56999999999999995</v>
      </c>
      <c r="J162" s="78">
        <v>1</v>
      </c>
      <c r="K162" s="78">
        <f t="shared" ref="K162:K165" si="31">SUM(I162*J162)</f>
        <v>0.56999999999999995</v>
      </c>
      <c r="L162" s="836" t="s">
        <v>535</v>
      </c>
      <c r="M162" s="833" t="s">
        <v>1535</v>
      </c>
    </row>
    <row r="163" spans="1:13" s="516" customFormat="1" ht="29.25" customHeight="1" x14ac:dyDescent="0.55000000000000004">
      <c r="A163" s="93"/>
      <c r="B163" s="127"/>
      <c r="C163" s="78">
        <v>2</v>
      </c>
      <c r="D163" s="839" t="s">
        <v>811</v>
      </c>
      <c r="E163" s="840"/>
      <c r="F163" s="841"/>
      <c r="G163" s="887"/>
      <c r="H163" s="95" t="s">
        <v>708</v>
      </c>
      <c r="I163" s="78">
        <v>0.42</v>
      </c>
      <c r="J163" s="78">
        <v>1</v>
      </c>
      <c r="K163" s="78">
        <f t="shared" si="31"/>
        <v>0.42</v>
      </c>
      <c r="L163" s="837"/>
      <c r="M163" s="912"/>
    </row>
    <row r="164" spans="1:13" s="516" customFormat="1" ht="29.25" customHeight="1" x14ac:dyDescent="0.55000000000000004">
      <c r="A164" s="93"/>
      <c r="B164" s="127"/>
      <c r="C164" s="78">
        <v>3</v>
      </c>
      <c r="D164" s="839" t="s">
        <v>812</v>
      </c>
      <c r="E164" s="840"/>
      <c r="F164" s="841"/>
      <c r="G164" s="887"/>
      <c r="H164" s="95" t="s">
        <v>708</v>
      </c>
      <c r="I164" s="78">
        <v>1.07</v>
      </c>
      <c r="J164" s="78">
        <v>1</v>
      </c>
      <c r="K164" s="78">
        <f t="shared" si="31"/>
        <v>1.07</v>
      </c>
      <c r="L164" s="837"/>
      <c r="M164" s="912"/>
    </row>
    <row r="165" spans="1:13" s="516" customFormat="1" ht="29.25" customHeight="1" x14ac:dyDescent="0.55000000000000004">
      <c r="A165" s="93"/>
      <c r="B165" s="127"/>
      <c r="C165" s="78">
        <v>4</v>
      </c>
      <c r="D165" s="839" t="s">
        <v>813</v>
      </c>
      <c r="E165" s="840"/>
      <c r="F165" s="841"/>
      <c r="G165" s="887"/>
      <c r="H165" s="95" t="s">
        <v>708</v>
      </c>
      <c r="I165" s="78">
        <v>1.07</v>
      </c>
      <c r="J165" s="78">
        <v>1</v>
      </c>
      <c r="K165" s="78">
        <f t="shared" si="31"/>
        <v>1.07</v>
      </c>
      <c r="L165" s="837"/>
      <c r="M165" s="912"/>
    </row>
    <row r="166" spans="1:13" s="516" customFormat="1" ht="29.25" customHeight="1" x14ac:dyDescent="0.55000000000000004">
      <c r="A166" s="93"/>
      <c r="B166" s="127"/>
      <c r="C166" s="78">
        <v>5</v>
      </c>
      <c r="D166" s="839" t="s">
        <v>814</v>
      </c>
      <c r="E166" s="840"/>
      <c r="F166" s="841"/>
      <c r="G166" s="887"/>
      <c r="H166" s="95" t="s">
        <v>708</v>
      </c>
      <c r="I166" s="78">
        <v>1.5</v>
      </c>
      <c r="J166" s="78">
        <v>1</v>
      </c>
      <c r="K166" s="78">
        <f t="shared" ref="K166" si="32">SUM(I166*J166)</f>
        <v>1.5</v>
      </c>
      <c r="L166" s="837"/>
      <c r="M166" s="912"/>
    </row>
    <row r="167" spans="1:13" s="516" customFormat="1" ht="29.25" customHeight="1" x14ac:dyDescent="0.55000000000000004">
      <c r="A167" s="93"/>
      <c r="B167" s="127"/>
      <c r="C167" s="78">
        <v>6</v>
      </c>
      <c r="D167" s="839" t="s">
        <v>790</v>
      </c>
      <c r="E167" s="840"/>
      <c r="F167" s="841"/>
      <c r="G167" s="887"/>
      <c r="H167" s="95" t="s">
        <v>708</v>
      </c>
      <c r="I167" s="78">
        <v>3</v>
      </c>
      <c r="J167" s="78">
        <v>1</v>
      </c>
      <c r="K167" s="78">
        <f t="shared" ref="K167" si="33">SUM(I167*J167)</f>
        <v>3</v>
      </c>
      <c r="L167" s="837"/>
      <c r="M167" s="912"/>
    </row>
    <row r="168" spans="1:13" s="516" customFormat="1" ht="29.25" customHeight="1" x14ac:dyDescent="0.55000000000000004">
      <c r="A168" s="93"/>
      <c r="B168" s="127"/>
      <c r="C168" s="78">
        <v>7</v>
      </c>
      <c r="D168" s="893" t="s">
        <v>808</v>
      </c>
      <c r="E168" s="893"/>
      <c r="F168" s="893"/>
      <c r="G168" s="887"/>
      <c r="H168" s="95" t="s">
        <v>708</v>
      </c>
      <c r="I168" s="78">
        <v>1</v>
      </c>
      <c r="J168" s="78">
        <v>1</v>
      </c>
      <c r="K168" s="78">
        <f t="shared" ref="K168:K169" si="34">SUM(I168*J168)</f>
        <v>1</v>
      </c>
      <c r="L168" s="901" t="s">
        <v>535</v>
      </c>
      <c r="M168" s="919" t="s">
        <v>1536</v>
      </c>
    </row>
    <row r="169" spans="1:13" s="516" customFormat="1" ht="29.25" customHeight="1" x14ac:dyDescent="0.55000000000000004">
      <c r="A169" s="93"/>
      <c r="B169" s="127"/>
      <c r="C169" s="78">
        <v>8</v>
      </c>
      <c r="D169" s="893" t="s">
        <v>809</v>
      </c>
      <c r="E169" s="893"/>
      <c r="F169" s="893"/>
      <c r="G169" s="909"/>
      <c r="H169" s="95" t="s">
        <v>708</v>
      </c>
      <c r="I169" s="78">
        <v>0.71</v>
      </c>
      <c r="J169" s="78">
        <v>1</v>
      </c>
      <c r="K169" s="78">
        <f t="shared" si="34"/>
        <v>0.71</v>
      </c>
      <c r="L169" s="901"/>
      <c r="M169" s="920"/>
    </row>
    <row r="170" spans="1:13" s="516" customFormat="1" ht="20.100000000000001" customHeight="1" x14ac:dyDescent="0.55000000000000004">
      <c r="A170" s="93"/>
      <c r="B170" s="127"/>
      <c r="C170" s="858" t="s">
        <v>304</v>
      </c>
      <c r="D170" s="859"/>
      <c r="E170" s="859"/>
      <c r="F170" s="859"/>
      <c r="G170" s="859"/>
      <c r="H170" s="860"/>
      <c r="I170" s="177">
        <f>SUM(I162:I169)</f>
        <v>9.34</v>
      </c>
      <c r="J170" s="518"/>
      <c r="K170" s="519">
        <f>SUM(K162:K169)</f>
        <v>9.34</v>
      </c>
      <c r="L170" s="506"/>
      <c r="M170" s="509"/>
    </row>
    <row r="171" spans="1:13" s="77" customFormat="1" ht="20.100000000000001" customHeight="1" x14ac:dyDescent="0.55000000000000004">
      <c r="A171" s="93"/>
      <c r="B171" s="127"/>
      <c r="C171" s="855" t="s">
        <v>767</v>
      </c>
      <c r="D171" s="856"/>
      <c r="E171" s="856"/>
      <c r="F171" s="856"/>
      <c r="G171" s="856"/>
      <c r="H171" s="856"/>
      <c r="I171" s="856"/>
      <c r="J171" s="856"/>
      <c r="K171" s="856"/>
      <c r="L171" s="856"/>
      <c r="M171" s="637"/>
    </row>
    <row r="172" spans="1:13" s="77" customFormat="1" ht="27" customHeight="1" x14ac:dyDescent="0.55000000000000004">
      <c r="A172" s="93"/>
      <c r="B172" s="127"/>
      <c r="C172" s="134">
        <v>1</v>
      </c>
      <c r="D172" s="839" t="s">
        <v>778</v>
      </c>
      <c r="E172" s="840"/>
      <c r="F172" s="841"/>
      <c r="G172" s="806" t="s">
        <v>536</v>
      </c>
      <c r="H172" s="500" t="s">
        <v>707</v>
      </c>
      <c r="I172" s="78">
        <v>0.21</v>
      </c>
      <c r="J172" s="78">
        <v>1</v>
      </c>
      <c r="K172" s="78">
        <f t="shared" ref="K172:K177" si="35">(I172*J172)</f>
        <v>0.21</v>
      </c>
      <c r="L172" s="836" t="s">
        <v>537</v>
      </c>
      <c r="M172" s="833" t="s">
        <v>1537</v>
      </c>
    </row>
    <row r="173" spans="1:13" s="77" customFormat="1" ht="27" customHeight="1" x14ac:dyDescent="0.55000000000000004">
      <c r="A173" s="93"/>
      <c r="B173" s="127"/>
      <c r="C173" s="134">
        <v>2</v>
      </c>
      <c r="D173" s="839" t="s">
        <v>817</v>
      </c>
      <c r="E173" s="840"/>
      <c r="F173" s="841"/>
      <c r="G173" s="807"/>
      <c r="H173" s="500" t="s">
        <v>707</v>
      </c>
      <c r="I173" s="78">
        <v>0.21</v>
      </c>
      <c r="J173" s="78">
        <v>1</v>
      </c>
      <c r="K173" s="78">
        <f t="shared" si="35"/>
        <v>0.21</v>
      </c>
      <c r="L173" s="837"/>
      <c r="M173" s="912"/>
    </row>
    <row r="174" spans="1:13" s="77" customFormat="1" ht="27" customHeight="1" x14ac:dyDescent="0.55000000000000004">
      <c r="A174" s="93"/>
      <c r="B174" s="127"/>
      <c r="C174" s="134">
        <v>3</v>
      </c>
      <c r="D174" s="839" t="s">
        <v>818</v>
      </c>
      <c r="E174" s="840"/>
      <c r="F174" s="841"/>
      <c r="G174" s="807"/>
      <c r="H174" s="500" t="s">
        <v>707</v>
      </c>
      <c r="I174" s="78">
        <v>0.28000000000000003</v>
      </c>
      <c r="J174" s="78">
        <v>1</v>
      </c>
      <c r="K174" s="78">
        <f t="shared" si="35"/>
        <v>0.28000000000000003</v>
      </c>
      <c r="L174" s="837"/>
      <c r="M174" s="912"/>
    </row>
    <row r="175" spans="1:13" s="77" customFormat="1" ht="27" customHeight="1" x14ac:dyDescent="0.55000000000000004">
      <c r="A175" s="93"/>
      <c r="B175" s="127"/>
      <c r="C175" s="134">
        <v>4</v>
      </c>
      <c r="D175" s="839" t="s">
        <v>819</v>
      </c>
      <c r="E175" s="840"/>
      <c r="F175" s="841"/>
      <c r="G175" s="807"/>
      <c r="H175" s="500" t="s">
        <v>707</v>
      </c>
      <c r="I175" s="78">
        <v>0.28000000000000003</v>
      </c>
      <c r="J175" s="78">
        <v>1</v>
      </c>
      <c r="K175" s="78">
        <f t="shared" si="35"/>
        <v>0.28000000000000003</v>
      </c>
      <c r="L175" s="837"/>
      <c r="M175" s="912"/>
    </row>
    <row r="176" spans="1:13" s="77" customFormat="1" ht="27" customHeight="1" x14ac:dyDescent="0.55000000000000004">
      <c r="A176" s="93"/>
      <c r="B176" s="127"/>
      <c r="C176" s="134">
        <v>5</v>
      </c>
      <c r="D176" s="839" t="s">
        <v>785</v>
      </c>
      <c r="E176" s="840"/>
      <c r="F176" s="841"/>
      <c r="G176" s="807"/>
      <c r="H176" s="500" t="s">
        <v>707</v>
      </c>
      <c r="I176" s="78">
        <v>1.5</v>
      </c>
      <c r="J176" s="78">
        <v>1</v>
      </c>
      <c r="K176" s="78">
        <f t="shared" si="35"/>
        <v>1.5</v>
      </c>
      <c r="L176" s="837"/>
      <c r="M176" s="912"/>
    </row>
    <row r="177" spans="1:13" s="77" customFormat="1" ht="27" customHeight="1" x14ac:dyDescent="0.55000000000000004">
      <c r="A177" s="93"/>
      <c r="B177" s="127"/>
      <c r="C177" s="134">
        <v>6</v>
      </c>
      <c r="D177" s="839" t="s">
        <v>786</v>
      </c>
      <c r="E177" s="840"/>
      <c r="F177" s="841"/>
      <c r="G177" s="807"/>
      <c r="H177" s="500" t="s">
        <v>707</v>
      </c>
      <c r="I177" s="78">
        <v>1.5</v>
      </c>
      <c r="J177" s="78">
        <v>1</v>
      </c>
      <c r="K177" s="78">
        <f t="shared" si="35"/>
        <v>1.5</v>
      </c>
      <c r="L177" s="837"/>
      <c r="M177" s="912"/>
    </row>
    <row r="178" spans="1:13" s="77" customFormat="1" ht="27" customHeight="1" x14ac:dyDescent="0.55000000000000004">
      <c r="A178" s="93"/>
      <c r="B178" s="127"/>
      <c r="C178" s="134">
        <v>7</v>
      </c>
      <c r="D178" s="839" t="s">
        <v>780</v>
      </c>
      <c r="E178" s="840"/>
      <c r="F178" s="841"/>
      <c r="G178" s="807"/>
      <c r="H178" s="500" t="s">
        <v>707</v>
      </c>
      <c r="I178" s="78">
        <v>1.5</v>
      </c>
      <c r="J178" s="78">
        <v>1</v>
      </c>
      <c r="K178" s="78">
        <f t="shared" ref="K178:K179" si="36">(I178*J178)</f>
        <v>1.5</v>
      </c>
      <c r="L178" s="837"/>
      <c r="M178" s="912"/>
    </row>
    <row r="179" spans="1:13" s="77" customFormat="1" ht="27" customHeight="1" x14ac:dyDescent="0.55000000000000004">
      <c r="A179" s="93"/>
      <c r="B179" s="127"/>
      <c r="C179" s="134">
        <v>8</v>
      </c>
      <c r="D179" s="839" t="s">
        <v>787</v>
      </c>
      <c r="E179" s="840"/>
      <c r="F179" s="841"/>
      <c r="G179" s="807"/>
      <c r="H179" s="500" t="s">
        <v>707</v>
      </c>
      <c r="I179" s="78">
        <v>3</v>
      </c>
      <c r="J179" s="78">
        <v>1</v>
      </c>
      <c r="K179" s="78">
        <f t="shared" si="36"/>
        <v>3</v>
      </c>
      <c r="L179" s="837"/>
      <c r="M179" s="912"/>
    </row>
    <row r="180" spans="1:13" s="77" customFormat="1" ht="27" customHeight="1" x14ac:dyDescent="0.55000000000000004">
      <c r="A180" s="93"/>
      <c r="B180" s="127"/>
      <c r="C180" s="452">
        <v>9</v>
      </c>
      <c r="D180" s="915" t="s">
        <v>788</v>
      </c>
      <c r="E180" s="916"/>
      <c r="F180" s="917"/>
      <c r="G180" s="807"/>
      <c r="H180" s="639" t="s">
        <v>707</v>
      </c>
      <c r="I180" s="78">
        <v>1.5</v>
      </c>
      <c r="J180" s="78">
        <v>1</v>
      </c>
      <c r="K180" s="78">
        <f t="shared" ref="K180" si="37">(I180*J180)</f>
        <v>1.5</v>
      </c>
      <c r="L180" s="837"/>
      <c r="M180" s="912"/>
    </row>
    <row r="181" spans="1:13" s="77" customFormat="1" ht="42" customHeight="1" x14ac:dyDescent="0.55000000000000004">
      <c r="A181" s="93"/>
      <c r="B181" s="127"/>
      <c r="C181" s="134">
        <v>10</v>
      </c>
      <c r="D181" s="893" t="s">
        <v>815</v>
      </c>
      <c r="E181" s="893"/>
      <c r="F181" s="893"/>
      <c r="G181" s="95"/>
      <c r="H181" s="639" t="s">
        <v>707</v>
      </c>
      <c r="I181" s="78">
        <v>0.66</v>
      </c>
      <c r="J181" s="78">
        <v>0.5</v>
      </c>
      <c r="K181" s="78">
        <f t="shared" ref="K181" si="38">(I181*J181)</f>
        <v>0.33</v>
      </c>
      <c r="L181" s="640" t="s">
        <v>537</v>
      </c>
      <c r="M181" s="693" t="s">
        <v>1538</v>
      </c>
    </row>
    <row r="182" spans="1:13" s="516" customFormat="1" ht="20.100000000000001" customHeight="1" x14ac:dyDescent="0.55000000000000004">
      <c r="A182" s="93"/>
      <c r="B182" s="127"/>
      <c r="C182" s="858" t="s">
        <v>304</v>
      </c>
      <c r="D182" s="859"/>
      <c r="E182" s="859"/>
      <c r="F182" s="859"/>
      <c r="G182" s="859"/>
      <c r="H182" s="860"/>
      <c r="I182" s="177">
        <f>SUM(I172:I181)</f>
        <v>10.64</v>
      </c>
      <c r="J182" s="518"/>
      <c r="K182" s="519">
        <f>SUM(K172:K181)</f>
        <v>10.31</v>
      </c>
      <c r="L182" s="506"/>
      <c r="M182" s="509"/>
    </row>
    <row r="183" spans="1:13" s="516" customFormat="1" ht="20.100000000000001" customHeight="1" x14ac:dyDescent="0.55000000000000004">
      <c r="A183" s="93"/>
      <c r="B183" s="127"/>
      <c r="C183" s="902" t="s">
        <v>768</v>
      </c>
      <c r="D183" s="903"/>
      <c r="E183" s="903"/>
      <c r="F183" s="903"/>
      <c r="G183" s="903"/>
      <c r="H183" s="903"/>
      <c r="I183" s="903"/>
      <c r="J183" s="903"/>
      <c r="K183" s="903"/>
      <c r="L183" s="903"/>
      <c r="M183" s="636"/>
    </row>
    <row r="184" spans="1:13" s="516" customFormat="1" ht="29.25" customHeight="1" x14ac:dyDescent="0.55000000000000004">
      <c r="A184" s="93"/>
      <c r="B184" s="127"/>
      <c r="C184" s="78">
        <v>1</v>
      </c>
      <c r="D184" s="839" t="s">
        <v>781</v>
      </c>
      <c r="E184" s="840"/>
      <c r="F184" s="841"/>
      <c r="G184" s="907" t="s">
        <v>541</v>
      </c>
      <c r="H184" s="95" t="s">
        <v>708</v>
      </c>
      <c r="I184" s="78">
        <v>0.56999999999999995</v>
      </c>
      <c r="J184" s="78">
        <v>1</v>
      </c>
      <c r="K184" s="78">
        <f>(I184*J184)</f>
        <v>0.56999999999999995</v>
      </c>
      <c r="L184" s="836" t="s">
        <v>538</v>
      </c>
      <c r="M184" s="891" t="s">
        <v>1539</v>
      </c>
    </row>
    <row r="185" spans="1:13" s="516" customFormat="1" ht="29.25" customHeight="1" x14ac:dyDescent="0.55000000000000004">
      <c r="A185" s="93"/>
      <c r="B185" s="127"/>
      <c r="C185" s="78">
        <v>2</v>
      </c>
      <c r="D185" s="839" t="s">
        <v>782</v>
      </c>
      <c r="E185" s="840"/>
      <c r="F185" s="841"/>
      <c r="G185" s="887"/>
      <c r="H185" s="95" t="s">
        <v>708</v>
      </c>
      <c r="I185" s="78">
        <v>0.56999999999999995</v>
      </c>
      <c r="J185" s="78">
        <v>1</v>
      </c>
      <c r="K185" s="78">
        <f>(I185*J185)</f>
        <v>0.56999999999999995</v>
      </c>
      <c r="L185" s="837"/>
      <c r="M185" s="889"/>
    </row>
    <row r="186" spans="1:13" s="516" customFormat="1" ht="29.25" customHeight="1" x14ac:dyDescent="0.55000000000000004">
      <c r="A186" s="93"/>
      <c r="B186" s="127"/>
      <c r="C186" s="78">
        <v>3</v>
      </c>
      <c r="D186" s="839" t="s">
        <v>783</v>
      </c>
      <c r="E186" s="840"/>
      <c r="F186" s="841"/>
      <c r="G186" s="887"/>
      <c r="H186" s="95" t="s">
        <v>708</v>
      </c>
      <c r="I186" s="78">
        <v>0.56999999999999995</v>
      </c>
      <c r="J186" s="78">
        <v>1</v>
      </c>
      <c r="K186" s="78">
        <f t="shared" ref="K186" si="39">SUM(I186*J186)</f>
        <v>0.56999999999999995</v>
      </c>
      <c r="L186" s="837"/>
      <c r="M186" s="889"/>
    </row>
    <row r="187" spans="1:13" s="516" customFormat="1" ht="29.25" customHeight="1" x14ac:dyDescent="0.55000000000000004">
      <c r="A187" s="93"/>
      <c r="B187" s="127"/>
      <c r="C187" s="78">
        <v>4</v>
      </c>
      <c r="D187" s="839" t="s">
        <v>784</v>
      </c>
      <c r="E187" s="840"/>
      <c r="F187" s="841"/>
      <c r="G187" s="887"/>
      <c r="H187" s="95" t="s">
        <v>708</v>
      </c>
      <c r="I187" s="78">
        <v>0.85</v>
      </c>
      <c r="J187" s="78">
        <v>1</v>
      </c>
      <c r="K187" s="78">
        <f>SUM(I187*J187)</f>
        <v>0.85</v>
      </c>
      <c r="L187" s="837"/>
      <c r="M187" s="889"/>
    </row>
    <row r="188" spans="1:13" s="516" customFormat="1" ht="29.25" customHeight="1" x14ac:dyDescent="0.55000000000000004">
      <c r="A188" s="93"/>
      <c r="B188" s="127"/>
      <c r="C188" s="78">
        <v>5</v>
      </c>
      <c r="D188" s="839" t="s">
        <v>789</v>
      </c>
      <c r="E188" s="840"/>
      <c r="F188" s="841"/>
      <c r="G188" s="887"/>
      <c r="H188" s="95" t="s">
        <v>708</v>
      </c>
      <c r="I188" s="78">
        <v>0.71</v>
      </c>
      <c r="J188" s="78">
        <v>1</v>
      </c>
      <c r="K188" s="78">
        <f>SUM(I188*J188)</f>
        <v>0.71</v>
      </c>
      <c r="L188" s="837"/>
      <c r="M188" s="889"/>
    </row>
    <row r="189" spans="1:13" s="516" customFormat="1" ht="29.25" customHeight="1" x14ac:dyDescent="0.55000000000000004">
      <c r="A189" s="93"/>
      <c r="B189" s="127"/>
      <c r="C189" s="78">
        <v>6</v>
      </c>
      <c r="D189" s="839" t="s">
        <v>790</v>
      </c>
      <c r="E189" s="840"/>
      <c r="F189" s="841"/>
      <c r="G189" s="887"/>
      <c r="H189" s="95" t="s">
        <v>708</v>
      </c>
      <c r="I189" s="78">
        <v>3</v>
      </c>
      <c r="J189" s="78">
        <v>1</v>
      </c>
      <c r="K189" s="78">
        <f t="shared" ref="K189:K191" si="40">SUM(I189*J189)</f>
        <v>3</v>
      </c>
      <c r="L189" s="837"/>
      <c r="M189" s="889"/>
    </row>
    <row r="190" spans="1:13" s="516" customFormat="1" ht="29.25" customHeight="1" x14ac:dyDescent="0.55000000000000004">
      <c r="A190" s="93"/>
      <c r="B190" s="127"/>
      <c r="C190" s="78">
        <v>7</v>
      </c>
      <c r="D190" s="839" t="s">
        <v>791</v>
      </c>
      <c r="E190" s="840"/>
      <c r="F190" s="841"/>
      <c r="G190" s="887"/>
      <c r="H190" s="95" t="s">
        <v>708</v>
      </c>
      <c r="I190" s="78">
        <v>3</v>
      </c>
      <c r="J190" s="78">
        <v>1</v>
      </c>
      <c r="K190" s="78">
        <f t="shared" si="40"/>
        <v>3</v>
      </c>
      <c r="L190" s="837"/>
      <c r="M190" s="889"/>
    </row>
    <row r="191" spans="1:13" s="516" customFormat="1" ht="29.25" customHeight="1" x14ac:dyDescent="0.55000000000000004">
      <c r="A191" s="93"/>
      <c r="B191" s="127"/>
      <c r="C191" s="78">
        <v>8</v>
      </c>
      <c r="D191" s="839" t="s">
        <v>792</v>
      </c>
      <c r="E191" s="840"/>
      <c r="F191" s="841"/>
      <c r="G191" s="887"/>
      <c r="H191" s="95" t="s">
        <v>708</v>
      </c>
      <c r="I191" s="78">
        <v>1.5</v>
      </c>
      <c r="J191" s="78">
        <v>0.5</v>
      </c>
      <c r="K191" s="78">
        <f t="shared" si="40"/>
        <v>0.75</v>
      </c>
      <c r="L191" s="837"/>
      <c r="M191" s="889"/>
    </row>
    <row r="192" spans="1:13" s="516" customFormat="1" ht="20.100000000000001" customHeight="1" x14ac:dyDescent="0.55000000000000004">
      <c r="A192" s="93"/>
      <c r="B192" s="127"/>
      <c r="C192" s="858" t="s">
        <v>304</v>
      </c>
      <c r="D192" s="859"/>
      <c r="E192" s="859"/>
      <c r="F192" s="859"/>
      <c r="G192" s="859"/>
      <c r="H192" s="860"/>
      <c r="I192" s="177">
        <f>SUM(I184:I191)</f>
        <v>10.77</v>
      </c>
      <c r="J192" s="323"/>
      <c r="K192" s="517">
        <f>SUM(K184:K191)</f>
        <v>10.02</v>
      </c>
      <c r="L192" s="514"/>
      <c r="M192" s="515"/>
    </row>
    <row r="193" spans="1:13" s="77" customFormat="1" ht="20.100000000000001" customHeight="1" x14ac:dyDescent="0.55000000000000004">
      <c r="A193" s="93"/>
      <c r="B193" s="127"/>
      <c r="C193" s="855" t="s">
        <v>769</v>
      </c>
      <c r="D193" s="856"/>
      <c r="E193" s="856"/>
      <c r="F193" s="856"/>
      <c r="G193" s="856"/>
      <c r="H193" s="856"/>
      <c r="I193" s="856"/>
      <c r="J193" s="856"/>
      <c r="K193" s="856"/>
      <c r="L193" s="856"/>
      <c r="M193" s="637"/>
    </row>
    <row r="194" spans="1:13" s="77" customFormat="1" ht="27" customHeight="1" x14ac:dyDescent="0.55000000000000004">
      <c r="A194" s="93"/>
      <c r="B194" s="127"/>
      <c r="C194" s="78">
        <v>1</v>
      </c>
      <c r="D194" s="839" t="s">
        <v>847</v>
      </c>
      <c r="E194" s="840"/>
      <c r="F194" s="841"/>
      <c r="G194" s="806" t="s">
        <v>540</v>
      </c>
      <c r="H194" s="500" t="s">
        <v>707</v>
      </c>
      <c r="I194" s="78">
        <v>0.42</v>
      </c>
      <c r="J194" s="78">
        <v>1</v>
      </c>
      <c r="K194" s="78">
        <f t="shared" ref="K194:K195" si="41">(I194*J194)</f>
        <v>0.42</v>
      </c>
      <c r="L194" s="836" t="s">
        <v>539</v>
      </c>
      <c r="M194" s="833" t="s">
        <v>1540</v>
      </c>
    </row>
    <row r="195" spans="1:13" s="77" customFormat="1" ht="27" customHeight="1" x14ac:dyDescent="0.55000000000000004">
      <c r="A195" s="93"/>
      <c r="B195" s="127"/>
      <c r="C195" s="78">
        <v>2</v>
      </c>
      <c r="D195" s="839" t="s">
        <v>848</v>
      </c>
      <c r="E195" s="840"/>
      <c r="F195" s="841"/>
      <c r="G195" s="807"/>
      <c r="H195" s="500" t="s">
        <v>707</v>
      </c>
      <c r="I195" s="78">
        <v>0.56999999999999995</v>
      </c>
      <c r="J195" s="78">
        <v>1</v>
      </c>
      <c r="K195" s="78">
        <f t="shared" si="41"/>
        <v>0.56999999999999995</v>
      </c>
      <c r="L195" s="837"/>
      <c r="M195" s="857"/>
    </row>
    <row r="196" spans="1:13" s="77" customFormat="1" ht="27" customHeight="1" x14ac:dyDescent="0.55000000000000004">
      <c r="A196" s="93"/>
      <c r="B196" s="127"/>
      <c r="C196" s="78">
        <v>3</v>
      </c>
      <c r="D196" s="839" t="s">
        <v>823</v>
      </c>
      <c r="E196" s="840"/>
      <c r="F196" s="841"/>
      <c r="G196" s="807"/>
      <c r="H196" s="500" t="s">
        <v>707</v>
      </c>
      <c r="I196" s="78">
        <v>0.56999999999999995</v>
      </c>
      <c r="J196" s="78">
        <v>1</v>
      </c>
      <c r="K196" s="78">
        <f t="shared" ref="K196" si="42">(I196*J196)</f>
        <v>0.56999999999999995</v>
      </c>
      <c r="L196" s="837"/>
      <c r="M196" s="857"/>
    </row>
    <row r="197" spans="1:13" s="77" customFormat="1" ht="27" customHeight="1" x14ac:dyDescent="0.55000000000000004">
      <c r="A197" s="93"/>
      <c r="B197" s="127"/>
      <c r="C197" s="78">
        <v>4</v>
      </c>
      <c r="D197" s="839" t="s">
        <v>822</v>
      </c>
      <c r="E197" s="840"/>
      <c r="F197" s="841"/>
      <c r="G197" s="807"/>
      <c r="H197" s="500" t="s">
        <v>707</v>
      </c>
      <c r="I197" s="78">
        <v>0.56999999999999995</v>
      </c>
      <c r="J197" s="78">
        <v>1</v>
      </c>
      <c r="K197" s="78">
        <f t="shared" ref="K197" si="43">(I197*J197)</f>
        <v>0.56999999999999995</v>
      </c>
      <c r="L197" s="837"/>
      <c r="M197" s="857"/>
    </row>
    <row r="198" spans="1:13" s="77" customFormat="1" ht="27" customHeight="1" x14ac:dyDescent="0.55000000000000004">
      <c r="A198" s="93"/>
      <c r="B198" s="127"/>
      <c r="C198" s="78">
        <v>5</v>
      </c>
      <c r="D198" s="839" t="s">
        <v>824</v>
      </c>
      <c r="E198" s="840"/>
      <c r="F198" s="841"/>
      <c r="G198" s="807"/>
      <c r="H198" s="500" t="s">
        <v>707</v>
      </c>
      <c r="I198" s="78">
        <v>0.56999999999999995</v>
      </c>
      <c r="J198" s="78">
        <v>1</v>
      </c>
      <c r="K198" s="78">
        <f t="shared" ref="K198:K202" si="44">(I198*J198)</f>
        <v>0.56999999999999995</v>
      </c>
      <c r="L198" s="837"/>
      <c r="M198" s="857"/>
    </row>
    <row r="199" spans="1:13" s="77" customFormat="1" ht="27" customHeight="1" x14ac:dyDescent="0.55000000000000004">
      <c r="A199" s="93"/>
      <c r="B199" s="127"/>
      <c r="C199" s="78">
        <v>6</v>
      </c>
      <c r="D199" s="839" t="s">
        <v>825</v>
      </c>
      <c r="E199" s="840"/>
      <c r="F199" s="841"/>
      <c r="G199" s="807"/>
      <c r="H199" s="500" t="s">
        <v>707</v>
      </c>
      <c r="I199" s="78">
        <v>0.56999999999999995</v>
      </c>
      <c r="J199" s="78">
        <v>1</v>
      </c>
      <c r="K199" s="78">
        <f>(I199*J199)</f>
        <v>0.56999999999999995</v>
      </c>
      <c r="L199" s="837"/>
      <c r="M199" s="857"/>
    </row>
    <row r="200" spans="1:13" s="77" customFormat="1" ht="27" customHeight="1" x14ac:dyDescent="0.55000000000000004">
      <c r="A200" s="93"/>
      <c r="B200" s="127"/>
      <c r="C200" s="78">
        <v>7</v>
      </c>
      <c r="D200" s="839" t="s">
        <v>787</v>
      </c>
      <c r="E200" s="840"/>
      <c r="F200" s="841"/>
      <c r="G200" s="807"/>
      <c r="H200" s="500" t="s">
        <v>707</v>
      </c>
      <c r="I200" s="78">
        <v>3</v>
      </c>
      <c r="J200" s="78">
        <v>1</v>
      </c>
      <c r="K200" s="78">
        <f t="shared" si="44"/>
        <v>3</v>
      </c>
      <c r="L200" s="837"/>
      <c r="M200" s="857"/>
    </row>
    <row r="201" spans="1:13" s="77" customFormat="1" ht="27" customHeight="1" x14ac:dyDescent="0.55000000000000004">
      <c r="A201" s="93"/>
      <c r="B201" s="127"/>
      <c r="C201" s="78">
        <v>8</v>
      </c>
      <c r="D201" s="839" t="s">
        <v>826</v>
      </c>
      <c r="E201" s="840"/>
      <c r="F201" s="841"/>
      <c r="G201" s="807"/>
      <c r="H201" s="500" t="s">
        <v>707</v>
      </c>
      <c r="I201" s="78">
        <v>3</v>
      </c>
      <c r="J201" s="78">
        <v>1</v>
      </c>
      <c r="K201" s="78">
        <f t="shared" si="44"/>
        <v>3</v>
      </c>
      <c r="L201" s="837"/>
      <c r="M201" s="857"/>
    </row>
    <row r="202" spans="1:13" s="77" customFormat="1" ht="27" customHeight="1" x14ac:dyDescent="0.55000000000000004">
      <c r="A202" s="93"/>
      <c r="B202" s="127"/>
      <c r="C202" s="78">
        <v>9</v>
      </c>
      <c r="D202" s="915" t="s">
        <v>788</v>
      </c>
      <c r="E202" s="916"/>
      <c r="F202" s="917"/>
      <c r="G202" s="807"/>
      <c r="H202" s="500" t="s">
        <v>707</v>
      </c>
      <c r="I202" s="78">
        <v>1.5</v>
      </c>
      <c r="J202" s="78">
        <v>0.5</v>
      </c>
      <c r="K202" s="78">
        <f t="shared" si="44"/>
        <v>0.75</v>
      </c>
      <c r="L202" s="837"/>
      <c r="M202" s="857"/>
    </row>
    <row r="203" spans="1:13" s="516" customFormat="1" ht="20.100000000000001" customHeight="1" x14ac:dyDescent="0.55000000000000004">
      <c r="A203" s="93"/>
      <c r="B203" s="127"/>
      <c r="C203" s="858" t="s">
        <v>304</v>
      </c>
      <c r="D203" s="859"/>
      <c r="E203" s="859"/>
      <c r="F203" s="859"/>
      <c r="G203" s="859"/>
      <c r="H203" s="860"/>
      <c r="I203" s="177">
        <f>SUM(I194:I202)</f>
        <v>10.77</v>
      </c>
      <c r="J203" s="323"/>
      <c r="K203" s="517">
        <f>SUM(K194:K202)</f>
        <v>10.02</v>
      </c>
      <c r="L203" s="514"/>
      <c r="M203" s="515"/>
    </row>
    <row r="204" spans="1:13" s="516" customFormat="1" ht="20.100000000000001" customHeight="1" x14ac:dyDescent="0.55000000000000004">
      <c r="A204" s="93"/>
      <c r="B204" s="127"/>
      <c r="C204" s="902" t="s">
        <v>770</v>
      </c>
      <c r="D204" s="903"/>
      <c r="E204" s="903"/>
      <c r="F204" s="903"/>
      <c r="G204" s="903"/>
      <c r="H204" s="903"/>
      <c r="I204" s="903"/>
      <c r="J204" s="903"/>
      <c r="K204" s="903"/>
      <c r="L204" s="903"/>
      <c r="M204" s="636"/>
    </row>
    <row r="205" spans="1:13" s="516" customFormat="1" ht="28.5" customHeight="1" x14ac:dyDescent="0.55000000000000004">
      <c r="A205" s="93"/>
      <c r="B205" s="127"/>
      <c r="C205" s="78">
        <v>1</v>
      </c>
      <c r="D205" s="839" t="s">
        <v>781</v>
      </c>
      <c r="E205" s="840"/>
      <c r="F205" s="841"/>
      <c r="G205" s="887" t="s">
        <v>832</v>
      </c>
      <c r="H205" s="95" t="s">
        <v>708</v>
      </c>
      <c r="I205" s="78">
        <v>0.56999999999999995</v>
      </c>
      <c r="J205" s="78">
        <v>1</v>
      </c>
      <c r="K205" s="78">
        <f t="shared" ref="K205:K213" si="45">SUM(I205*J205)</f>
        <v>0.56999999999999995</v>
      </c>
      <c r="L205" s="837" t="s">
        <v>542</v>
      </c>
      <c r="M205" s="888" t="s">
        <v>1541</v>
      </c>
    </row>
    <row r="206" spans="1:13" s="516" customFormat="1" ht="32.25" customHeight="1" x14ac:dyDescent="0.55000000000000004">
      <c r="A206" s="93"/>
      <c r="B206" s="127"/>
      <c r="C206" s="78">
        <v>2</v>
      </c>
      <c r="D206" s="839" t="s">
        <v>782</v>
      </c>
      <c r="E206" s="840"/>
      <c r="F206" s="841"/>
      <c r="G206" s="887"/>
      <c r="H206" s="95" t="s">
        <v>708</v>
      </c>
      <c r="I206" s="78">
        <v>0.56999999999999995</v>
      </c>
      <c r="J206" s="78">
        <v>1</v>
      </c>
      <c r="K206" s="78">
        <f t="shared" si="45"/>
        <v>0.56999999999999995</v>
      </c>
      <c r="L206" s="837"/>
      <c r="M206" s="889"/>
    </row>
    <row r="207" spans="1:13" s="516" customFormat="1" ht="29.25" customHeight="1" x14ac:dyDescent="0.55000000000000004">
      <c r="A207" s="93"/>
      <c r="B207" s="127"/>
      <c r="C207" s="78">
        <v>3</v>
      </c>
      <c r="D207" s="839" t="s">
        <v>827</v>
      </c>
      <c r="E207" s="840"/>
      <c r="F207" s="841"/>
      <c r="G207" s="887"/>
      <c r="H207" s="95" t="s">
        <v>708</v>
      </c>
      <c r="I207" s="78">
        <v>0.56999999999999995</v>
      </c>
      <c r="J207" s="78">
        <v>1</v>
      </c>
      <c r="K207" s="78">
        <f t="shared" si="45"/>
        <v>0.56999999999999995</v>
      </c>
      <c r="L207" s="837"/>
      <c r="M207" s="889"/>
    </row>
    <row r="208" spans="1:13" s="516" customFormat="1" ht="29.25" customHeight="1" x14ac:dyDescent="0.55000000000000004">
      <c r="A208" s="93"/>
      <c r="B208" s="127"/>
      <c r="C208" s="78">
        <v>4</v>
      </c>
      <c r="D208" s="839" t="s">
        <v>783</v>
      </c>
      <c r="E208" s="840"/>
      <c r="F208" s="841"/>
      <c r="G208" s="887"/>
      <c r="H208" s="95" t="s">
        <v>708</v>
      </c>
      <c r="I208" s="78">
        <v>0.56999999999999995</v>
      </c>
      <c r="J208" s="78">
        <v>1</v>
      </c>
      <c r="K208" s="78">
        <f t="shared" si="45"/>
        <v>0.56999999999999995</v>
      </c>
      <c r="L208" s="837"/>
      <c r="M208" s="889"/>
    </row>
    <row r="209" spans="1:13" s="516" customFormat="1" ht="29.25" customHeight="1" x14ac:dyDescent="0.55000000000000004">
      <c r="A209" s="93"/>
      <c r="B209" s="127"/>
      <c r="C209" s="78">
        <v>5</v>
      </c>
      <c r="D209" s="839" t="s">
        <v>840</v>
      </c>
      <c r="E209" s="840"/>
      <c r="F209" s="841"/>
      <c r="G209" s="887"/>
      <c r="H209" s="95" t="s">
        <v>708</v>
      </c>
      <c r="I209" s="78">
        <v>1.29</v>
      </c>
      <c r="J209" s="78">
        <v>1</v>
      </c>
      <c r="K209" s="78">
        <f t="shared" si="45"/>
        <v>1.29</v>
      </c>
      <c r="L209" s="837"/>
      <c r="M209" s="889"/>
    </row>
    <row r="210" spans="1:13" s="516" customFormat="1" ht="29.25" customHeight="1" x14ac:dyDescent="0.55000000000000004">
      <c r="A210" s="93"/>
      <c r="B210" s="127"/>
      <c r="C210" s="78">
        <v>6</v>
      </c>
      <c r="D210" s="839" t="s">
        <v>836</v>
      </c>
      <c r="E210" s="840"/>
      <c r="F210" s="841"/>
      <c r="G210" s="887"/>
      <c r="H210" s="95" t="s">
        <v>708</v>
      </c>
      <c r="I210" s="78">
        <v>1.29</v>
      </c>
      <c r="J210" s="78">
        <v>1</v>
      </c>
      <c r="K210" s="78">
        <f t="shared" si="45"/>
        <v>1.29</v>
      </c>
      <c r="L210" s="837"/>
      <c r="M210" s="889"/>
    </row>
    <row r="211" spans="1:13" s="516" customFormat="1" ht="29.25" customHeight="1" x14ac:dyDescent="0.55000000000000004">
      <c r="A211" s="93"/>
      <c r="B211" s="127"/>
      <c r="C211" s="78">
        <v>7</v>
      </c>
      <c r="D211" s="839" t="s">
        <v>841</v>
      </c>
      <c r="E211" s="840"/>
      <c r="F211" s="841"/>
      <c r="G211" s="887"/>
      <c r="H211" s="95" t="s">
        <v>708</v>
      </c>
      <c r="I211" s="78">
        <v>1.29</v>
      </c>
      <c r="J211" s="78">
        <v>1</v>
      </c>
      <c r="K211" s="78">
        <f t="shared" si="45"/>
        <v>1.29</v>
      </c>
      <c r="L211" s="837"/>
      <c r="M211" s="889"/>
    </row>
    <row r="212" spans="1:13" s="516" customFormat="1" ht="29.25" customHeight="1" x14ac:dyDescent="0.55000000000000004">
      <c r="A212" s="93"/>
      <c r="B212" s="127"/>
      <c r="C212" s="78">
        <v>8</v>
      </c>
      <c r="D212" s="839" t="s">
        <v>790</v>
      </c>
      <c r="E212" s="840"/>
      <c r="F212" s="841"/>
      <c r="G212" s="887"/>
      <c r="H212" s="95" t="s">
        <v>708</v>
      </c>
      <c r="I212" s="78">
        <v>3</v>
      </c>
      <c r="J212" s="78">
        <v>1</v>
      </c>
      <c r="K212" s="78">
        <f t="shared" si="45"/>
        <v>3</v>
      </c>
      <c r="L212" s="837"/>
      <c r="M212" s="889"/>
    </row>
    <row r="213" spans="1:13" s="516" customFormat="1" ht="29.25" customHeight="1" x14ac:dyDescent="0.55000000000000004">
      <c r="A213" s="93"/>
      <c r="B213" s="127"/>
      <c r="C213" s="78">
        <v>9</v>
      </c>
      <c r="D213" s="839" t="s">
        <v>792</v>
      </c>
      <c r="E213" s="840"/>
      <c r="F213" s="841"/>
      <c r="G213" s="887"/>
      <c r="H213" s="95" t="s">
        <v>708</v>
      </c>
      <c r="I213" s="78">
        <v>1.5</v>
      </c>
      <c r="J213" s="78">
        <v>0.5</v>
      </c>
      <c r="K213" s="78">
        <f t="shared" si="45"/>
        <v>0.75</v>
      </c>
      <c r="L213" s="837"/>
      <c r="M213" s="889"/>
    </row>
    <row r="214" spans="1:13" s="516" customFormat="1" ht="20.100000000000001" customHeight="1" x14ac:dyDescent="0.55000000000000004">
      <c r="A214" s="93"/>
      <c r="B214" s="127"/>
      <c r="C214" s="858" t="s">
        <v>304</v>
      </c>
      <c r="D214" s="859"/>
      <c r="E214" s="859"/>
      <c r="F214" s="859"/>
      <c r="G214" s="859"/>
      <c r="H214" s="860"/>
      <c r="I214" s="177">
        <f>SUM(I205:I213)</f>
        <v>10.649999999999999</v>
      </c>
      <c r="J214" s="323"/>
      <c r="K214" s="664">
        <f>SUM(K205:K213)</f>
        <v>9.8999999999999986</v>
      </c>
      <c r="L214" s="514"/>
      <c r="M214" s="515"/>
    </row>
    <row r="215" spans="1:13" s="77" customFormat="1" ht="20.100000000000001" customHeight="1" x14ac:dyDescent="0.55000000000000004">
      <c r="A215" s="93"/>
      <c r="B215" s="127"/>
      <c r="C215" s="855" t="s">
        <v>771</v>
      </c>
      <c r="D215" s="856"/>
      <c r="E215" s="856"/>
      <c r="F215" s="856"/>
      <c r="G215" s="856"/>
      <c r="H215" s="856"/>
      <c r="I215" s="856"/>
      <c r="J215" s="856"/>
      <c r="K215" s="856"/>
      <c r="L215" s="856"/>
      <c r="M215" s="637"/>
    </row>
    <row r="216" spans="1:13" s="77" customFormat="1" ht="27" customHeight="1" x14ac:dyDescent="0.55000000000000004">
      <c r="A216" s="93"/>
      <c r="B216" s="127"/>
      <c r="C216" s="134">
        <v>1</v>
      </c>
      <c r="D216" s="839" t="s">
        <v>828</v>
      </c>
      <c r="E216" s="840"/>
      <c r="F216" s="841"/>
      <c r="G216" s="806" t="s">
        <v>544</v>
      </c>
      <c r="H216" s="500" t="s">
        <v>707</v>
      </c>
      <c r="I216" s="78">
        <v>2</v>
      </c>
      <c r="J216" s="78">
        <v>1</v>
      </c>
      <c r="K216" s="78">
        <f t="shared" ref="K216:K220" si="46">(I216*J216)</f>
        <v>2</v>
      </c>
      <c r="L216" s="836" t="s">
        <v>543</v>
      </c>
      <c r="M216" s="833" t="s">
        <v>1542</v>
      </c>
    </row>
    <row r="217" spans="1:13" s="77" customFormat="1" ht="27" customHeight="1" x14ac:dyDescent="0.55000000000000004">
      <c r="A217" s="93"/>
      <c r="B217" s="127"/>
      <c r="C217" s="134">
        <v>2</v>
      </c>
      <c r="D217" s="839" t="s">
        <v>829</v>
      </c>
      <c r="E217" s="840"/>
      <c r="F217" s="841"/>
      <c r="G217" s="807"/>
      <c r="H217" s="500" t="s">
        <v>707</v>
      </c>
      <c r="I217" s="78">
        <v>2</v>
      </c>
      <c r="J217" s="78">
        <v>1</v>
      </c>
      <c r="K217" s="78">
        <f t="shared" si="46"/>
        <v>2</v>
      </c>
      <c r="L217" s="837"/>
      <c r="M217" s="857"/>
    </row>
    <row r="218" spans="1:13" s="77" customFormat="1" ht="27" customHeight="1" x14ac:dyDescent="0.55000000000000004">
      <c r="A218" s="93"/>
      <c r="B218" s="127"/>
      <c r="C218" s="134">
        <v>3</v>
      </c>
      <c r="D218" s="839" t="s">
        <v>830</v>
      </c>
      <c r="E218" s="840"/>
      <c r="F218" s="841"/>
      <c r="G218" s="807"/>
      <c r="H218" s="500" t="s">
        <v>707</v>
      </c>
      <c r="I218" s="78">
        <v>2</v>
      </c>
      <c r="J218" s="78">
        <v>1</v>
      </c>
      <c r="K218" s="78">
        <f t="shared" si="46"/>
        <v>2</v>
      </c>
      <c r="L218" s="837"/>
      <c r="M218" s="857"/>
    </row>
    <row r="219" spans="1:13" s="77" customFormat="1" ht="27" customHeight="1" x14ac:dyDescent="0.55000000000000004">
      <c r="A219" s="93"/>
      <c r="B219" s="127"/>
      <c r="C219" s="134">
        <v>4</v>
      </c>
      <c r="D219" s="839" t="s">
        <v>787</v>
      </c>
      <c r="E219" s="840"/>
      <c r="F219" s="841"/>
      <c r="G219" s="807"/>
      <c r="H219" s="500" t="s">
        <v>707</v>
      </c>
      <c r="I219" s="78">
        <v>3</v>
      </c>
      <c r="J219" s="78">
        <v>1</v>
      </c>
      <c r="K219" s="78">
        <f t="shared" si="46"/>
        <v>3</v>
      </c>
      <c r="L219" s="837"/>
      <c r="M219" s="857"/>
    </row>
    <row r="220" spans="1:13" s="77" customFormat="1" ht="27" customHeight="1" x14ac:dyDescent="0.55000000000000004">
      <c r="A220" s="93"/>
      <c r="B220" s="127"/>
      <c r="C220" s="134">
        <v>5</v>
      </c>
      <c r="D220" s="839" t="s">
        <v>788</v>
      </c>
      <c r="E220" s="840"/>
      <c r="F220" s="841"/>
      <c r="G220" s="807"/>
      <c r="H220" s="500" t="s">
        <v>707</v>
      </c>
      <c r="I220" s="78">
        <v>1.5</v>
      </c>
      <c r="J220" s="78">
        <v>1</v>
      </c>
      <c r="K220" s="78">
        <f t="shared" si="46"/>
        <v>1.5</v>
      </c>
      <c r="L220" s="837"/>
      <c r="M220" s="857"/>
    </row>
    <row r="221" spans="1:13" s="516" customFormat="1" ht="20.100000000000001" customHeight="1" x14ac:dyDescent="0.55000000000000004">
      <c r="A221" s="93"/>
      <c r="B221" s="127"/>
      <c r="C221" s="858" t="s">
        <v>304</v>
      </c>
      <c r="D221" s="859"/>
      <c r="E221" s="859"/>
      <c r="F221" s="859"/>
      <c r="G221" s="859"/>
      <c r="H221" s="860"/>
      <c r="I221" s="177">
        <f>SUM(I216:I220)</f>
        <v>10.5</v>
      </c>
      <c r="J221" s="518"/>
      <c r="K221" s="662">
        <f>SUM(K216:K220)</f>
        <v>10.5</v>
      </c>
      <c r="L221" s="506"/>
      <c r="M221" s="509"/>
    </row>
    <row r="222" spans="1:13" s="516" customFormat="1" ht="20.100000000000001" customHeight="1" x14ac:dyDescent="0.55000000000000004">
      <c r="A222" s="93"/>
      <c r="B222" s="127"/>
      <c r="C222" s="902" t="s">
        <v>816</v>
      </c>
      <c r="D222" s="903"/>
      <c r="E222" s="903"/>
      <c r="F222" s="903"/>
      <c r="G222" s="903"/>
      <c r="H222" s="903"/>
      <c r="I222" s="903"/>
      <c r="J222" s="903"/>
      <c r="K222" s="903"/>
      <c r="L222" s="903"/>
      <c r="M222" s="636"/>
    </row>
    <row r="223" spans="1:13" s="516" customFormat="1" ht="28.5" customHeight="1" x14ac:dyDescent="0.55000000000000004">
      <c r="A223" s="93"/>
      <c r="B223" s="127"/>
      <c r="C223" s="78">
        <v>1</v>
      </c>
      <c r="D223" s="759" t="s">
        <v>834</v>
      </c>
      <c r="E223" s="757"/>
      <c r="F223" s="758"/>
      <c r="G223" s="806" t="s">
        <v>833</v>
      </c>
      <c r="H223" s="95" t="s">
        <v>708</v>
      </c>
      <c r="I223" s="78">
        <v>1.07</v>
      </c>
      <c r="J223" s="78">
        <v>1</v>
      </c>
      <c r="K223" s="78">
        <f t="shared" ref="K223:K225" si="47">SUM(I223*J223)</f>
        <v>1.07</v>
      </c>
      <c r="L223" s="864" t="s">
        <v>831</v>
      </c>
      <c r="M223" s="833" t="s">
        <v>1543</v>
      </c>
    </row>
    <row r="224" spans="1:13" s="516" customFormat="1" ht="28.5" customHeight="1" x14ac:dyDescent="0.55000000000000004">
      <c r="A224" s="93"/>
      <c r="B224" s="127"/>
      <c r="C224" s="78">
        <v>2</v>
      </c>
      <c r="D224" s="839" t="s">
        <v>835</v>
      </c>
      <c r="E224" s="840"/>
      <c r="F224" s="841"/>
      <c r="G224" s="807"/>
      <c r="H224" s="95" t="s">
        <v>708</v>
      </c>
      <c r="I224" s="78">
        <v>1.07</v>
      </c>
      <c r="J224" s="78">
        <v>1</v>
      </c>
      <c r="K224" s="78">
        <f t="shared" si="47"/>
        <v>1.07</v>
      </c>
      <c r="L224" s="865"/>
      <c r="M224" s="866"/>
    </row>
    <row r="225" spans="1:13" s="516" customFormat="1" ht="28.5" customHeight="1" x14ac:dyDescent="0.55000000000000004">
      <c r="A225" s="93"/>
      <c r="B225" s="127"/>
      <c r="C225" s="78">
        <v>4</v>
      </c>
      <c r="D225" s="839" t="s">
        <v>837</v>
      </c>
      <c r="E225" s="840"/>
      <c r="F225" s="841"/>
      <c r="G225" s="807"/>
      <c r="H225" s="95" t="s">
        <v>708</v>
      </c>
      <c r="I225" s="78">
        <v>1.07</v>
      </c>
      <c r="J225" s="78">
        <v>1</v>
      </c>
      <c r="K225" s="78">
        <f t="shared" si="47"/>
        <v>1.07</v>
      </c>
      <c r="L225" s="865"/>
      <c r="M225" s="866"/>
    </row>
    <row r="226" spans="1:13" s="516" customFormat="1" ht="32.25" customHeight="1" x14ac:dyDescent="0.55000000000000004">
      <c r="A226" s="93"/>
      <c r="B226" s="127"/>
      <c r="C226" s="78">
        <v>6</v>
      </c>
      <c r="D226" s="839" t="s">
        <v>792</v>
      </c>
      <c r="E226" s="840"/>
      <c r="F226" s="841"/>
      <c r="G226" s="807"/>
      <c r="H226" s="95" t="s">
        <v>708</v>
      </c>
      <c r="I226" s="78">
        <v>1.5</v>
      </c>
      <c r="J226" s="78">
        <v>1</v>
      </c>
      <c r="K226" s="78">
        <f t="shared" ref="K226:K229" si="48">SUM(I226*J226)</f>
        <v>1.5</v>
      </c>
      <c r="L226" s="865"/>
      <c r="M226" s="866"/>
    </row>
    <row r="227" spans="1:13" s="516" customFormat="1" ht="29.25" customHeight="1" x14ac:dyDescent="0.55000000000000004">
      <c r="A227" s="93"/>
      <c r="B227" s="127"/>
      <c r="C227" s="78">
        <v>7</v>
      </c>
      <c r="D227" s="839" t="s">
        <v>838</v>
      </c>
      <c r="E227" s="840"/>
      <c r="F227" s="841"/>
      <c r="G227" s="807"/>
      <c r="H227" s="95" t="s">
        <v>708</v>
      </c>
      <c r="I227" s="78">
        <v>1.5</v>
      </c>
      <c r="J227" s="78">
        <v>1</v>
      </c>
      <c r="K227" s="78">
        <f t="shared" si="48"/>
        <v>1.5</v>
      </c>
      <c r="L227" s="865"/>
      <c r="M227" s="866"/>
    </row>
    <row r="228" spans="1:13" s="516" customFormat="1" ht="32.25" customHeight="1" x14ac:dyDescent="0.55000000000000004">
      <c r="A228" s="93"/>
      <c r="B228" s="127"/>
      <c r="C228" s="78">
        <v>6</v>
      </c>
      <c r="D228" s="839" t="s">
        <v>842</v>
      </c>
      <c r="E228" s="840"/>
      <c r="F228" s="841"/>
      <c r="G228" s="807"/>
      <c r="H228" s="95" t="s">
        <v>708</v>
      </c>
      <c r="I228" s="78">
        <v>1.07</v>
      </c>
      <c r="J228" s="78">
        <v>1</v>
      </c>
      <c r="K228" s="78">
        <f t="shared" ref="K228" si="49">SUM(I228*J228)</f>
        <v>1.07</v>
      </c>
      <c r="L228" s="865"/>
      <c r="M228" s="866"/>
    </row>
    <row r="229" spans="1:13" s="516" customFormat="1" ht="29.25" customHeight="1" x14ac:dyDescent="0.55000000000000004">
      <c r="A229" s="93"/>
      <c r="B229" s="127"/>
      <c r="C229" s="78">
        <v>8</v>
      </c>
      <c r="D229" s="839" t="s">
        <v>839</v>
      </c>
      <c r="E229" s="840"/>
      <c r="F229" s="841"/>
      <c r="G229" s="807"/>
      <c r="H229" s="95" t="s">
        <v>708</v>
      </c>
      <c r="I229" s="78">
        <v>3</v>
      </c>
      <c r="J229" s="78">
        <v>1</v>
      </c>
      <c r="K229" s="78">
        <f t="shared" si="48"/>
        <v>3</v>
      </c>
      <c r="L229" s="865"/>
      <c r="M229" s="866"/>
    </row>
    <row r="230" spans="1:13" s="516" customFormat="1" ht="20.100000000000001" customHeight="1" x14ac:dyDescent="0.55000000000000004">
      <c r="A230" s="93"/>
      <c r="B230" s="127"/>
      <c r="C230" s="858" t="s">
        <v>304</v>
      </c>
      <c r="D230" s="859"/>
      <c r="E230" s="859"/>
      <c r="F230" s="859"/>
      <c r="G230" s="859"/>
      <c r="H230" s="860"/>
      <c r="I230" s="177">
        <f>SUM(I223:I229)</f>
        <v>10.280000000000001</v>
      </c>
      <c r="J230" s="518"/>
      <c r="K230" s="519">
        <f>SUM(K223:K229)</f>
        <v>10.280000000000001</v>
      </c>
      <c r="L230" s="506"/>
      <c r="M230" s="509"/>
    </row>
    <row r="231" spans="1:13" s="77" customFormat="1" ht="20.100000000000001" customHeight="1" x14ac:dyDescent="0.55000000000000004">
      <c r="A231" s="93"/>
      <c r="B231" s="127"/>
      <c r="C231" s="855" t="s">
        <v>1279</v>
      </c>
      <c r="D231" s="856"/>
      <c r="E231" s="856"/>
      <c r="F231" s="856"/>
      <c r="G231" s="856"/>
      <c r="H231" s="856"/>
      <c r="I231" s="856"/>
      <c r="J231" s="856"/>
      <c r="K231" s="856"/>
      <c r="L231" s="856"/>
      <c r="M231" s="637"/>
    </row>
    <row r="232" spans="1:13" s="77" customFormat="1" ht="27" customHeight="1" x14ac:dyDescent="0.55000000000000004">
      <c r="A232" s="93"/>
      <c r="B232" s="127"/>
      <c r="C232" s="78">
        <v>1</v>
      </c>
      <c r="D232" s="839" t="s">
        <v>1271</v>
      </c>
      <c r="E232" s="840"/>
      <c r="F232" s="841"/>
      <c r="G232" s="806" t="s">
        <v>1270</v>
      </c>
      <c r="H232" s="500" t="s">
        <v>707</v>
      </c>
      <c r="I232" s="78">
        <v>1</v>
      </c>
      <c r="J232" s="78">
        <v>1</v>
      </c>
      <c r="K232" s="78">
        <f t="shared" ref="K232:K235" si="50">(I232*J232)</f>
        <v>1</v>
      </c>
      <c r="L232" s="836" t="s">
        <v>1269</v>
      </c>
      <c r="M232" s="833" t="s">
        <v>1544</v>
      </c>
    </row>
    <row r="233" spans="1:13" s="77" customFormat="1" ht="27" customHeight="1" x14ac:dyDescent="0.55000000000000004">
      <c r="A233" s="93"/>
      <c r="B233" s="127"/>
      <c r="C233" s="78">
        <v>2</v>
      </c>
      <c r="D233" s="839" t="s">
        <v>788</v>
      </c>
      <c r="E233" s="840"/>
      <c r="F233" s="841"/>
      <c r="G233" s="807"/>
      <c r="H233" s="500" t="s">
        <v>707</v>
      </c>
      <c r="I233" s="78">
        <v>1.5</v>
      </c>
      <c r="J233" s="78">
        <v>1</v>
      </c>
      <c r="K233" s="78">
        <f t="shared" si="50"/>
        <v>1.5</v>
      </c>
      <c r="L233" s="837"/>
      <c r="M233" s="857"/>
    </row>
    <row r="234" spans="1:13" s="77" customFormat="1" ht="27" customHeight="1" x14ac:dyDescent="0.55000000000000004">
      <c r="A234" s="93"/>
      <c r="B234" s="127"/>
      <c r="C234" s="78">
        <v>3</v>
      </c>
      <c r="D234" s="839" t="s">
        <v>1272</v>
      </c>
      <c r="E234" s="840"/>
      <c r="F234" s="841"/>
      <c r="G234" s="807"/>
      <c r="H234" s="500" t="s">
        <v>707</v>
      </c>
      <c r="I234" s="78">
        <v>0.86</v>
      </c>
      <c r="J234" s="78">
        <v>1</v>
      </c>
      <c r="K234" s="78">
        <f t="shared" si="50"/>
        <v>0.86</v>
      </c>
      <c r="L234" s="837"/>
      <c r="M234" s="857"/>
    </row>
    <row r="235" spans="1:13" s="77" customFormat="1" ht="27" customHeight="1" x14ac:dyDescent="0.55000000000000004">
      <c r="A235" s="93"/>
      <c r="B235" s="127"/>
      <c r="C235" s="78">
        <v>4</v>
      </c>
      <c r="D235" s="839" t="s">
        <v>1273</v>
      </c>
      <c r="E235" s="840"/>
      <c r="F235" s="841"/>
      <c r="G235" s="807"/>
      <c r="H235" s="500" t="s">
        <v>707</v>
      </c>
      <c r="I235" s="78">
        <v>0.71</v>
      </c>
      <c r="J235" s="78">
        <v>1</v>
      </c>
      <c r="K235" s="78">
        <f t="shared" si="50"/>
        <v>0.71</v>
      </c>
      <c r="L235" s="837"/>
      <c r="M235" s="857"/>
    </row>
    <row r="236" spans="1:13" s="77" customFormat="1" ht="27" customHeight="1" x14ac:dyDescent="0.55000000000000004">
      <c r="A236" s="93"/>
      <c r="B236" s="127"/>
      <c r="C236" s="78">
        <v>5</v>
      </c>
      <c r="D236" s="839" t="s">
        <v>1274</v>
      </c>
      <c r="E236" s="840"/>
      <c r="F236" s="841"/>
      <c r="G236" s="807"/>
      <c r="H236" s="500" t="s">
        <v>707</v>
      </c>
      <c r="I236" s="78">
        <v>0.86</v>
      </c>
      <c r="J236" s="78">
        <v>1</v>
      </c>
      <c r="K236" s="78">
        <f t="shared" ref="K236:K240" si="51">(I236*J236)</f>
        <v>0.86</v>
      </c>
      <c r="L236" s="837"/>
      <c r="M236" s="857"/>
    </row>
    <row r="237" spans="1:13" s="77" customFormat="1" ht="27" customHeight="1" x14ac:dyDescent="0.55000000000000004">
      <c r="A237" s="93"/>
      <c r="B237" s="127"/>
      <c r="C237" s="78">
        <v>6</v>
      </c>
      <c r="D237" s="839" t="s">
        <v>1275</v>
      </c>
      <c r="E237" s="840"/>
      <c r="F237" s="841"/>
      <c r="G237" s="807"/>
      <c r="H237" s="500" t="s">
        <v>707</v>
      </c>
      <c r="I237" s="78">
        <v>0.71</v>
      </c>
      <c r="J237" s="78">
        <v>1</v>
      </c>
      <c r="K237" s="78">
        <f t="shared" si="51"/>
        <v>0.71</v>
      </c>
      <c r="L237" s="837"/>
      <c r="M237" s="857"/>
    </row>
    <row r="238" spans="1:13" s="77" customFormat="1" ht="27" customHeight="1" x14ac:dyDescent="0.55000000000000004">
      <c r="A238" s="93"/>
      <c r="B238" s="127"/>
      <c r="C238" s="78">
        <v>7</v>
      </c>
      <c r="D238" s="839" t="s">
        <v>1276</v>
      </c>
      <c r="E238" s="840"/>
      <c r="F238" s="841"/>
      <c r="G238" s="807"/>
      <c r="H238" s="500" t="s">
        <v>707</v>
      </c>
      <c r="I238" s="78">
        <v>3</v>
      </c>
      <c r="J238" s="78">
        <v>1</v>
      </c>
      <c r="K238" s="78">
        <f t="shared" si="51"/>
        <v>3</v>
      </c>
      <c r="L238" s="837"/>
      <c r="M238" s="857"/>
    </row>
    <row r="239" spans="1:13" s="77" customFormat="1" ht="27" customHeight="1" x14ac:dyDescent="0.55000000000000004">
      <c r="A239" s="93"/>
      <c r="B239" s="127"/>
      <c r="C239" s="78">
        <v>8</v>
      </c>
      <c r="D239" s="839" t="s">
        <v>1277</v>
      </c>
      <c r="E239" s="840"/>
      <c r="F239" s="841"/>
      <c r="G239" s="807"/>
      <c r="H239" s="500" t="s">
        <v>707</v>
      </c>
      <c r="I239" s="78">
        <v>0.86</v>
      </c>
      <c r="J239" s="78">
        <v>1</v>
      </c>
      <c r="K239" s="78">
        <f t="shared" si="51"/>
        <v>0.86</v>
      </c>
      <c r="L239" s="837"/>
      <c r="M239" s="857"/>
    </row>
    <row r="240" spans="1:13" s="77" customFormat="1" ht="27" customHeight="1" x14ac:dyDescent="0.55000000000000004">
      <c r="A240" s="93"/>
      <c r="B240" s="127"/>
      <c r="C240" s="78">
        <v>9</v>
      </c>
      <c r="D240" s="839" t="s">
        <v>1278</v>
      </c>
      <c r="E240" s="840"/>
      <c r="F240" s="841"/>
      <c r="G240" s="807"/>
      <c r="H240" s="500" t="s">
        <v>707</v>
      </c>
      <c r="I240" s="78">
        <v>0.71</v>
      </c>
      <c r="J240" s="78">
        <v>0.5</v>
      </c>
      <c r="K240" s="661">
        <f t="shared" si="51"/>
        <v>0.35499999999999998</v>
      </c>
      <c r="L240" s="837"/>
      <c r="M240" s="857"/>
    </row>
    <row r="241" spans="1:13" s="516" customFormat="1" ht="20.100000000000001" customHeight="1" x14ac:dyDescent="0.55000000000000004">
      <c r="A241" s="93"/>
      <c r="B241" s="127"/>
      <c r="C241" s="858" t="s">
        <v>304</v>
      </c>
      <c r="D241" s="859"/>
      <c r="E241" s="859"/>
      <c r="F241" s="859"/>
      <c r="G241" s="859"/>
      <c r="H241" s="860"/>
      <c r="I241" s="177">
        <f>SUM(I232:I240)</f>
        <v>10.210000000000001</v>
      </c>
      <c r="J241" s="518"/>
      <c r="K241" s="662">
        <f>SUM(K232:K240)</f>
        <v>9.8550000000000004</v>
      </c>
      <c r="L241" s="506"/>
      <c r="M241" s="509"/>
    </row>
    <row r="242" spans="1:13" s="77" customFormat="1" ht="17.25" customHeight="1" x14ac:dyDescent="0.55000000000000004">
      <c r="A242" s="521"/>
      <c r="B242" s="90" t="s">
        <v>9</v>
      </c>
      <c r="C242" s="867" t="s">
        <v>305</v>
      </c>
      <c r="D242" s="868"/>
      <c r="E242" s="868"/>
      <c r="F242" s="868"/>
      <c r="G242" s="868"/>
      <c r="H242" s="868"/>
      <c r="I242" s="868"/>
      <c r="J242" s="869"/>
      <c r="K242" s="522">
        <v>0</v>
      </c>
      <c r="L242" s="363"/>
      <c r="M242" s="509"/>
    </row>
    <row r="243" spans="1:13" s="77" customFormat="1" ht="17.25" customHeight="1" x14ac:dyDescent="0.55000000000000004">
      <c r="A243" s="521"/>
      <c r="B243" s="90" t="s">
        <v>11</v>
      </c>
      <c r="C243" s="867" t="s">
        <v>312</v>
      </c>
      <c r="D243" s="868"/>
      <c r="E243" s="868"/>
      <c r="F243" s="868"/>
      <c r="G243" s="868"/>
      <c r="H243" s="868"/>
      <c r="I243" s="868"/>
      <c r="J243" s="869"/>
      <c r="K243" s="251">
        <v>0</v>
      </c>
      <c r="L243" s="643"/>
      <c r="M243" s="526"/>
    </row>
    <row r="244" spans="1:13" s="72" customFormat="1" ht="29.1" customHeight="1" x14ac:dyDescent="0.5">
      <c r="A244" s="527"/>
      <c r="B244" s="90" t="s">
        <v>13</v>
      </c>
      <c r="C244" s="867" t="s">
        <v>306</v>
      </c>
      <c r="D244" s="868"/>
      <c r="E244" s="868"/>
      <c r="F244" s="868"/>
      <c r="G244" s="868"/>
      <c r="H244" s="868"/>
      <c r="I244" s="868"/>
      <c r="J244" s="869"/>
      <c r="K244" s="694">
        <f>K245+K246+K280+K357+K361+K368</f>
        <v>119.5</v>
      </c>
      <c r="L244" s="508"/>
      <c r="M244" s="509"/>
    </row>
    <row r="245" spans="1:13" s="530" customFormat="1" ht="17.25" customHeight="1" x14ac:dyDescent="0.5">
      <c r="A245" s="528"/>
      <c r="B245" s="529"/>
      <c r="C245" s="850" t="s">
        <v>549</v>
      </c>
      <c r="D245" s="851"/>
      <c r="E245" s="851"/>
      <c r="F245" s="851"/>
      <c r="G245" s="645"/>
      <c r="H245" s="645"/>
      <c r="I245" s="646"/>
      <c r="J245" s="646"/>
      <c r="K245" s="647">
        <v>0</v>
      </c>
      <c r="L245" s="508"/>
      <c r="M245" s="509"/>
    </row>
    <row r="246" spans="1:13" s="530" customFormat="1" ht="17.25" customHeight="1" x14ac:dyDescent="0.5">
      <c r="A246" s="528"/>
      <c r="B246" s="529"/>
      <c r="C246" s="850" t="s">
        <v>550</v>
      </c>
      <c r="D246" s="851"/>
      <c r="E246" s="851"/>
      <c r="F246" s="851"/>
      <c r="G246" s="645"/>
      <c r="H246" s="645"/>
      <c r="I246" s="646"/>
      <c r="J246" s="646"/>
      <c r="K246" s="647">
        <f>K249+K253+K257+K262+K266+K269+K273+K279</f>
        <v>51</v>
      </c>
      <c r="L246" s="508"/>
      <c r="M246" s="509"/>
    </row>
    <row r="247" spans="1:13" s="72" customFormat="1" ht="20.100000000000001" customHeight="1" x14ac:dyDescent="0.5">
      <c r="A247" s="458"/>
      <c r="B247" s="127"/>
      <c r="C247" s="852" t="s">
        <v>1085</v>
      </c>
      <c r="D247" s="853"/>
      <c r="E247" s="853"/>
      <c r="F247" s="853"/>
      <c r="G247" s="853"/>
      <c r="H247" s="853"/>
      <c r="I247" s="853"/>
      <c r="J247" s="853"/>
      <c r="K247" s="854"/>
      <c r="L247" s="508"/>
      <c r="M247" s="509"/>
    </row>
    <row r="248" spans="1:13" s="72" customFormat="1" ht="45" customHeight="1" x14ac:dyDescent="0.5">
      <c r="A248" s="450"/>
      <c r="B248" s="127"/>
      <c r="C248" s="537">
        <v>1</v>
      </c>
      <c r="D248" s="839" t="s">
        <v>1083</v>
      </c>
      <c r="E248" s="840"/>
      <c r="F248" s="841"/>
      <c r="G248" s="641" t="s">
        <v>1084</v>
      </c>
      <c r="H248" s="95" t="s">
        <v>308</v>
      </c>
      <c r="I248" s="78">
        <v>1</v>
      </c>
      <c r="J248" s="78">
        <v>3</v>
      </c>
      <c r="K248" s="163">
        <v>3</v>
      </c>
      <c r="L248" s="520" t="s">
        <v>546</v>
      </c>
      <c r="M248" s="654" t="s">
        <v>1545</v>
      </c>
    </row>
    <row r="249" spans="1:13" s="72" customFormat="1" ht="20.100000000000001" customHeight="1" x14ac:dyDescent="0.5">
      <c r="A249" s="450"/>
      <c r="B249" s="127"/>
      <c r="C249" s="656"/>
      <c r="D249" s="842" t="s">
        <v>307</v>
      </c>
      <c r="E249" s="843"/>
      <c r="F249" s="844"/>
      <c r="G249" s="531"/>
      <c r="H249" s="327"/>
      <c r="I249" s="78">
        <f>SUM(I246:I248)</f>
        <v>1</v>
      </c>
      <c r="J249" s="78"/>
      <c r="K249" s="532">
        <f>SUM(K248)</f>
        <v>3</v>
      </c>
      <c r="L249" s="508"/>
      <c r="M249" s="509"/>
    </row>
    <row r="250" spans="1:13" s="72" customFormat="1" ht="20.100000000000001" customHeight="1" x14ac:dyDescent="0.5">
      <c r="A250" s="458"/>
      <c r="B250" s="127"/>
      <c r="C250" s="852" t="s">
        <v>1086</v>
      </c>
      <c r="D250" s="853"/>
      <c r="E250" s="853"/>
      <c r="F250" s="853"/>
      <c r="G250" s="853"/>
      <c r="H250" s="853"/>
      <c r="I250" s="853"/>
      <c r="J250" s="853"/>
      <c r="K250" s="854"/>
      <c r="L250" s="508"/>
      <c r="M250" s="509"/>
    </row>
    <row r="251" spans="1:13" s="72" customFormat="1" ht="45" customHeight="1" x14ac:dyDescent="0.5">
      <c r="A251" s="450"/>
      <c r="B251" s="127"/>
      <c r="C251" s="537">
        <v>1</v>
      </c>
      <c r="D251" s="839" t="s">
        <v>1077</v>
      </c>
      <c r="E251" s="840"/>
      <c r="F251" s="841"/>
      <c r="G251" s="641" t="s">
        <v>1078</v>
      </c>
      <c r="H251" s="806" t="s">
        <v>308</v>
      </c>
      <c r="I251" s="78">
        <v>1</v>
      </c>
      <c r="J251" s="78">
        <v>3</v>
      </c>
      <c r="K251" s="163">
        <v>3</v>
      </c>
      <c r="L251" s="520" t="s">
        <v>546</v>
      </c>
      <c r="M251" s="654" t="s">
        <v>1546</v>
      </c>
    </row>
    <row r="252" spans="1:13" s="72" customFormat="1" ht="45" customHeight="1" x14ac:dyDescent="0.5">
      <c r="A252" s="450"/>
      <c r="B252" s="127"/>
      <c r="C252" s="537">
        <v>2</v>
      </c>
      <c r="D252" s="839" t="s">
        <v>1075</v>
      </c>
      <c r="E252" s="840"/>
      <c r="F252" s="841"/>
      <c r="G252" s="641" t="s">
        <v>1076</v>
      </c>
      <c r="H252" s="808"/>
      <c r="I252" s="78">
        <v>1</v>
      </c>
      <c r="J252" s="78">
        <v>3</v>
      </c>
      <c r="K252" s="163">
        <v>3</v>
      </c>
      <c r="L252" s="520" t="s">
        <v>546</v>
      </c>
      <c r="M252" s="654" t="s">
        <v>1547</v>
      </c>
    </row>
    <row r="253" spans="1:13" s="72" customFormat="1" ht="20.100000000000001" customHeight="1" x14ac:dyDescent="0.5">
      <c r="A253" s="450"/>
      <c r="B253" s="127"/>
      <c r="C253" s="656"/>
      <c r="D253" s="842" t="s">
        <v>307</v>
      </c>
      <c r="E253" s="843"/>
      <c r="F253" s="844"/>
      <c r="G253" s="531"/>
      <c r="H253" s="327"/>
      <c r="I253" s="78">
        <f>SUM(I250:I252)</f>
        <v>2</v>
      </c>
      <c r="J253" s="78"/>
      <c r="K253" s="532">
        <f>SUM(K250:K252)</f>
        <v>6</v>
      </c>
      <c r="L253" s="508"/>
      <c r="M253" s="509"/>
    </row>
    <row r="254" spans="1:13" s="72" customFormat="1" ht="20.100000000000001" customHeight="1" x14ac:dyDescent="0.5">
      <c r="A254" s="458"/>
      <c r="B254" s="127"/>
      <c r="C254" s="852" t="s">
        <v>1087</v>
      </c>
      <c r="D254" s="853"/>
      <c r="E254" s="853"/>
      <c r="F254" s="853"/>
      <c r="G254" s="853"/>
      <c r="H254" s="853"/>
      <c r="I254" s="853"/>
      <c r="J254" s="853"/>
      <c r="K254" s="854"/>
      <c r="L254" s="508"/>
      <c r="M254" s="509"/>
    </row>
    <row r="255" spans="1:13" s="72" customFormat="1" ht="45" customHeight="1" x14ac:dyDescent="0.5">
      <c r="A255" s="450"/>
      <c r="B255" s="127"/>
      <c r="C255" s="537">
        <v>1</v>
      </c>
      <c r="D255" s="839" t="s">
        <v>1079</v>
      </c>
      <c r="E255" s="840"/>
      <c r="F255" s="841"/>
      <c r="G255" s="641" t="s">
        <v>1080</v>
      </c>
      <c r="H255" s="806" t="s">
        <v>308</v>
      </c>
      <c r="I255" s="78">
        <v>1</v>
      </c>
      <c r="J255" s="78">
        <v>3</v>
      </c>
      <c r="K255" s="163">
        <v>3</v>
      </c>
      <c r="L255" s="520" t="s">
        <v>546</v>
      </c>
      <c r="M255" s="654" t="s">
        <v>1548</v>
      </c>
    </row>
    <row r="256" spans="1:13" s="72" customFormat="1" ht="45" customHeight="1" x14ac:dyDescent="0.5">
      <c r="A256" s="450"/>
      <c r="B256" s="127"/>
      <c r="C256" s="537">
        <v>2</v>
      </c>
      <c r="D256" s="839" t="s">
        <v>1081</v>
      </c>
      <c r="E256" s="840"/>
      <c r="F256" s="841"/>
      <c r="G256" s="641" t="s">
        <v>1082</v>
      </c>
      <c r="H256" s="807"/>
      <c r="I256" s="78">
        <v>1</v>
      </c>
      <c r="J256" s="78">
        <v>3</v>
      </c>
      <c r="K256" s="163">
        <v>3</v>
      </c>
      <c r="L256" s="520" t="s">
        <v>546</v>
      </c>
      <c r="M256" s="654" t="s">
        <v>1549</v>
      </c>
    </row>
    <row r="257" spans="1:13" s="72" customFormat="1" ht="20.100000000000001" customHeight="1" x14ac:dyDescent="0.5">
      <c r="A257" s="450"/>
      <c r="B257" s="127"/>
      <c r="C257" s="656"/>
      <c r="D257" s="842" t="s">
        <v>307</v>
      </c>
      <c r="E257" s="843"/>
      <c r="F257" s="844"/>
      <c r="G257" s="531"/>
      <c r="H257" s="327"/>
      <c r="I257" s="78">
        <f>SUM(I254:I256)</f>
        <v>2</v>
      </c>
      <c r="J257" s="78"/>
      <c r="K257" s="532">
        <f>SUM(K254:K256)</f>
        <v>6</v>
      </c>
      <c r="L257" s="508"/>
      <c r="M257" s="509"/>
    </row>
    <row r="258" spans="1:13" s="72" customFormat="1" ht="20.100000000000001" customHeight="1" x14ac:dyDescent="0.5">
      <c r="A258" s="458"/>
      <c r="B258" s="127"/>
      <c r="C258" s="852" t="s">
        <v>1088</v>
      </c>
      <c r="D258" s="853"/>
      <c r="E258" s="853"/>
      <c r="F258" s="853"/>
      <c r="G258" s="853"/>
      <c r="H258" s="853"/>
      <c r="I258" s="853"/>
      <c r="J258" s="853"/>
      <c r="K258" s="854"/>
      <c r="L258" s="363"/>
      <c r="M258" s="509"/>
    </row>
    <row r="259" spans="1:13" s="72" customFormat="1" ht="45" customHeight="1" x14ac:dyDescent="0.5">
      <c r="A259" s="450"/>
      <c r="B259" s="127"/>
      <c r="C259" s="537">
        <v>1</v>
      </c>
      <c r="D259" s="839" t="s">
        <v>1093</v>
      </c>
      <c r="E259" s="840"/>
      <c r="F259" s="841"/>
      <c r="G259" s="641" t="s">
        <v>1094</v>
      </c>
      <c r="H259" s="806" t="s">
        <v>308</v>
      </c>
      <c r="I259" s="78">
        <v>1</v>
      </c>
      <c r="J259" s="78">
        <v>3</v>
      </c>
      <c r="K259" s="163">
        <v>3</v>
      </c>
      <c r="L259" s="520" t="s">
        <v>546</v>
      </c>
      <c r="M259" s="654" t="s">
        <v>1550</v>
      </c>
    </row>
    <row r="260" spans="1:13" s="72" customFormat="1" ht="45" customHeight="1" x14ac:dyDescent="0.5">
      <c r="A260" s="450"/>
      <c r="B260" s="127"/>
      <c r="C260" s="537">
        <v>2</v>
      </c>
      <c r="D260" s="839" t="s">
        <v>1092</v>
      </c>
      <c r="E260" s="840"/>
      <c r="F260" s="841"/>
      <c r="G260" s="641" t="s">
        <v>1091</v>
      </c>
      <c r="H260" s="807"/>
      <c r="I260" s="78">
        <v>1</v>
      </c>
      <c r="J260" s="78">
        <v>3</v>
      </c>
      <c r="K260" s="163">
        <v>3</v>
      </c>
      <c r="L260" s="520" t="s">
        <v>546</v>
      </c>
      <c r="M260" s="654" t="s">
        <v>1551</v>
      </c>
    </row>
    <row r="261" spans="1:13" s="72" customFormat="1" ht="45" customHeight="1" x14ac:dyDescent="0.5">
      <c r="A261" s="450"/>
      <c r="B261" s="127"/>
      <c r="C261" s="537">
        <v>3</v>
      </c>
      <c r="D261" s="759" t="s">
        <v>1090</v>
      </c>
      <c r="E261" s="757"/>
      <c r="F261" s="758"/>
      <c r="G261" s="641" t="s">
        <v>1089</v>
      </c>
      <c r="H261" s="808"/>
      <c r="I261" s="78">
        <v>1</v>
      </c>
      <c r="J261" s="78">
        <v>3</v>
      </c>
      <c r="K261" s="163">
        <v>3</v>
      </c>
      <c r="L261" s="520" t="s">
        <v>546</v>
      </c>
      <c r="M261" s="654" t="s">
        <v>1552</v>
      </c>
    </row>
    <row r="262" spans="1:13" s="72" customFormat="1" ht="20.100000000000001" customHeight="1" x14ac:dyDescent="0.5">
      <c r="A262" s="450"/>
      <c r="B262" s="127"/>
      <c r="C262" s="656"/>
      <c r="D262" s="842" t="s">
        <v>307</v>
      </c>
      <c r="E262" s="843"/>
      <c r="F262" s="844"/>
      <c r="G262" s="531"/>
      <c r="H262" s="327"/>
      <c r="I262" s="78">
        <f>SUM(I258:I261)</f>
        <v>3</v>
      </c>
      <c r="J262" s="78"/>
      <c r="K262" s="532">
        <f>SUM(K258:K261)</f>
        <v>9</v>
      </c>
      <c r="L262" s="508"/>
      <c r="M262" s="509"/>
    </row>
    <row r="263" spans="1:13" s="72" customFormat="1" ht="20.100000000000001" customHeight="1" x14ac:dyDescent="0.5">
      <c r="A263" s="458"/>
      <c r="B263" s="127"/>
      <c r="C263" s="852" t="s">
        <v>647</v>
      </c>
      <c r="D263" s="853"/>
      <c r="E263" s="853"/>
      <c r="F263" s="853"/>
      <c r="G263" s="853"/>
      <c r="H263" s="853"/>
      <c r="I263" s="853"/>
      <c r="J263" s="853"/>
      <c r="K263" s="854"/>
      <c r="L263" s="363"/>
      <c r="M263" s="509"/>
    </row>
    <row r="264" spans="1:13" s="72" customFormat="1" ht="45" customHeight="1" x14ac:dyDescent="0.5">
      <c r="A264" s="450"/>
      <c r="B264" s="127"/>
      <c r="C264" s="537">
        <v>1</v>
      </c>
      <c r="D264" s="839" t="s">
        <v>1096</v>
      </c>
      <c r="E264" s="840"/>
      <c r="F264" s="841"/>
      <c r="G264" s="641" t="s">
        <v>1095</v>
      </c>
      <c r="H264" s="806" t="s">
        <v>308</v>
      </c>
      <c r="I264" s="78">
        <v>1</v>
      </c>
      <c r="J264" s="78">
        <v>3</v>
      </c>
      <c r="K264" s="163">
        <v>3</v>
      </c>
      <c r="L264" s="520" t="s">
        <v>546</v>
      </c>
      <c r="M264" s="654" t="s">
        <v>1553</v>
      </c>
    </row>
    <row r="265" spans="1:13" s="72" customFormat="1" ht="45" customHeight="1" x14ac:dyDescent="0.5">
      <c r="A265" s="450"/>
      <c r="B265" s="127"/>
      <c r="C265" s="537">
        <v>2</v>
      </c>
      <c r="D265" s="839" t="s">
        <v>1097</v>
      </c>
      <c r="E265" s="840"/>
      <c r="F265" s="841"/>
      <c r="G265" s="641" t="s">
        <v>1098</v>
      </c>
      <c r="H265" s="808"/>
      <c r="I265" s="78">
        <v>1</v>
      </c>
      <c r="J265" s="78">
        <v>3</v>
      </c>
      <c r="K265" s="163">
        <v>3</v>
      </c>
      <c r="L265" s="520" t="s">
        <v>546</v>
      </c>
      <c r="M265" s="654" t="s">
        <v>1554</v>
      </c>
    </row>
    <row r="266" spans="1:13" s="72" customFormat="1" ht="20.100000000000001" customHeight="1" x14ac:dyDescent="0.5">
      <c r="A266" s="450"/>
      <c r="B266" s="127"/>
      <c r="C266" s="656"/>
      <c r="D266" s="842" t="s">
        <v>307</v>
      </c>
      <c r="E266" s="843"/>
      <c r="F266" s="844"/>
      <c r="G266" s="531"/>
      <c r="H266" s="327"/>
      <c r="I266" s="78">
        <f>SUM(I263:I265)</f>
        <v>2</v>
      </c>
      <c r="J266" s="78"/>
      <c r="K266" s="532">
        <f>SUM(K263:K265)</f>
        <v>6</v>
      </c>
      <c r="L266" s="508"/>
      <c r="M266" s="509"/>
    </row>
    <row r="267" spans="1:13" s="72" customFormat="1" ht="20.100000000000001" customHeight="1" x14ac:dyDescent="0.5">
      <c r="A267" s="458"/>
      <c r="B267" s="127"/>
      <c r="C267" s="852" t="s">
        <v>1285</v>
      </c>
      <c r="D267" s="853"/>
      <c r="E267" s="853"/>
      <c r="F267" s="853"/>
      <c r="G267" s="853"/>
      <c r="H267" s="853"/>
      <c r="I267" s="853"/>
      <c r="J267" s="853"/>
      <c r="K267" s="854"/>
      <c r="L267" s="363"/>
      <c r="M267" s="509"/>
    </row>
    <row r="268" spans="1:13" s="72" customFormat="1" ht="45" customHeight="1" x14ac:dyDescent="0.5">
      <c r="A268" s="450"/>
      <c r="B268" s="127"/>
      <c r="C268" s="537">
        <v>1</v>
      </c>
      <c r="D268" s="839" t="s">
        <v>1099</v>
      </c>
      <c r="E268" s="840"/>
      <c r="F268" s="841"/>
      <c r="G268" s="641" t="s">
        <v>1100</v>
      </c>
      <c r="H268" s="95" t="s">
        <v>308</v>
      </c>
      <c r="I268" s="78">
        <v>1</v>
      </c>
      <c r="J268" s="78">
        <v>3</v>
      </c>
      <c r="K268" s="163">
        <v>3</v>
      </c>
      <c r="L268" s="520" t="s">
        <v>546</v>
      </c>
      <c r="M268" s="654" t="s">
        <v>1555</v>
      </c>
    </row>
    <row r="269" spans="1:13" s="72" customFormat="1" ht="20.100000000000001" customHeight="1" x14ac:dyDescent="0.5">
      <c r="A269" s="450"/>
      <c r="B269" s="127"/>
      <c r="C269" s="656"/>
      <c r="D269" s="842" t="s">
        <v>307</v>
      </c>
      <c r="E269" s="843"/>
      <c r="F269" s="844"/>
      <c r="G269" s="531"/>
      <c r="H269" s="327"/>
      <c r="I269" s="78">
        <f>SUM(I267:I268)</f>
        <v>1</v>
      </c>
      <c r="J269" s="78"/>
      <c r="K269" s="532">
        <f>SUM(K267:K268)</f>
        <v>3</v>
      </c>
      <c r="L269" s="508"/>
      <c r="M269" s="509"/>
    </row>
    <row r="270" spans="1:13" s="72" customFormat="1" ht="20.100000000000001" customHeight="1" x14ac:dyDescent="0.5">
      <c r="A270" s="458"/>
      <c r="B270" s="127"/>
      <c r="C270" s="852" t="s">
        <v>1286</v>
      </c>
      <c r="D270" s="853"/>
      <c r="E270" s="853"/>
      <c r="F270" s="853"/>
      <c r="G270" s="853"/>
      <c r="H270" s="853"/>
      <c r="I270" s="853"/>
      <c r="J270" s="853"/>
      <c r="K270" s="854"/>
      <c r="L270" s="508"/>
      <c r="M270" s="509"/>
    </row>
    <row r="271" spans="1:13" s="72" customFormat="1" ht="45" customHeight="1" x14ac:dyDescent="0.5">
      <c r="A271" s="450"/>
      <c r="B271" s="127"/>
      <c r="C271" s="537">
        <v>1</v>
      </c>
      <c r="D271" s="839" t="s">
        <v>1101</v>
      </c>
      <c r="E271" s="840"/>
      <c r="F271" s="841"/>
      <c r="G271" s="641" t="s">
        <v>1102</v>
      </c>
      <c r="H271" s="806" t="s">
        <v>308</v>
      </c>
      <c r="I271" s="78">
        <v>1</v>
      </c>
      <c r="J271" s="78">
        <v>3</v>
      </c>
      <c r="K271" s="163">
        <v>3</v>
      </c>
      <c r="L271" s="520" t="s">
        <v>546</v>
      </c>
      <c r="M271" s="654" t="s">
        <v>1556</v>
      </c>
    </row>
    <row r="272" spans="1:13" s="72" customFormat="1" ht="45" customHeight="1" x14ac:dyDescent="0.5">
      <c r="A272" s="450"/>
      <c r="B272" s="127"/>
      <c r="C272" s="537">
        <v>2</v>
      </c>
      <c r="D272" s="839" t="s">
        <v>1280</v>
      </c>
      <c r="E272" s="840"/>
      <c r="F272" s="841"/>
      <c r="G272" s="641" t="s">
        <v>1281</v>
      </c>
      <c r="H272" s="808"/>
      <c r="I272" s="78">
        <v>1</v>
      </c>
      <c r="J272" s="78">
        <v>3</v>
      </c>
      <c r="K272" s="163">
        <v>3</v>
      </c>
      <c r="L272" s="520" t="s">
        <v>546</v>
      </c>
      <c r="M272" s="654" t="s">
        <v>1557</v>
      </c>
    </row>
    <row r="273" spans="1:13" s="72" customFormat="1" ht="20.100000000000001" customHeight="1" x14ac:dyDescent="0.5">
      <c r="A273" s="450"/>
      <c r="B273" s="127"/>
      <c r="C273" s="656"/>
      <c r="D273" s="842" t="s">
        <v>307</v>
      </c>
      <c r="E273" s="843"/>
      <c r="F273" s="844"/>
      <c r="G273" s="531"/>
      <c r="H273" s="327"/>
      <c r="I273" s="78">
        <f>SUM(I270:I272)</f>
        <v>2</v>
      </c>
      <c r="J273" s="78"/>
      <c r="K273" s="532">
        <f>SUM(K270:K272)</f>
        <v>6</v>
      </c>
      <c r="L273" s="508"/>
      <c r="M273" s="509"/>
    </row>
    <row r="274" spans="1:13" s="72" customFormat="1" ht="20.100000000000001" customHeight="1" x14ac:dyDescent="0.5">
      <c r="A274" s="458"/>
      <c r="B274" s="127"/>
      <c r="C274" s="852" t="s">
        <v>1287</v>
      </c>
      <c r="D274" s="853"/>
      <c r="E274" s="853"/>
      <c r="F274" s="853"/>
      <c r="G274" s="853"/>
      <c r="H274" s="853"/>
      <c r="I274" s="853"/>
      <c r="J274" s="853"/>
      <c r="K274" s="854"/>
      <c r="L274" s="363"/>
      <c r="M274" s="509"/>
    </row>
    <row r="275" spans="1:13" s="72" customFormat="1" ht="45" customHeight="1" x14ac:dyDescent="0.5">
      <c r="A275" s="450"/>
      <c r="B275" s="127"/>
      <c r="C275" s="537">
        <v>1</v>
      </c>
      <c r="D275" s="839" t="s">
        <v>1282</v>
      </c>
      <c r="E275" s="840"/>
      <c r="F275" s="841"/>
      <c r="G275" s="641" t="s">
        <v>1283</v>
      </c>
      <c r="H275" s="861" t="s">
        <v>308</v>
      </c>
      <c r="I275" s="78">
        <v>1</v>
      </c>
      <c r="J275" s="78">
        <v>3</v>
      </c>
      <c r="K275" s="163">
        <v>3</v>
      </c>
      <c r="L275" s="520" t="s">
        <v>546</v>
      </c>
      <c r="M275" s="654" t="s">
        <v>1558</v>
      </c>
    </row>
    <row r="276" spans="1:13" s="72" customFormat="1" ht="45" customHeight="1" x14ac:dyDescent="0.5">
      <c r="A276" s="450"/>
      <c r="B276" s="127"/>
      <c r="C276" s="537">
        <v>2</v>
      </c>
      <c r="D276" s="839" t="s">
        <v>1284</v>
      </c>
      <c r="E276" s="840"/>
      <c r="F276" s="841"/>
      <c r="G276" s="641" t="s">
        <v>1283</v>
      </c>
      <c r="H276" s="862"/>
      <c r="I276" s="78">
        <v>1</v>
      </c>
      <c r="J276" s="78">
        <v>3</v>
      </c>
      <c r="K276" s="163">
        <v>3</v>
      </c>
      <c r="L276" s="520" t="s">
        <v>546</v>
      </c>
      <c r="M276" s="654" t="s">
        <v>1559</v>
      </c>
    </row>
    <row r="277" spans="1:13" s="72" customFormat="1" ht="45" customHeight="1" x14ac:dyDescent="0.5">
      <c r="A277" s="450"/>
      <c r="B277" s="127"/>
      <c r="C277" s="537">
        <v>3</v>
      </c>
      <c r="D277" s="839" t="s">
        <v>1288</v>
      </c>
      <c r="E277" s="840"/>
      <c r="F277" s="841"/>
      <c r="G277" s="641" t="s">
        <v>1289</v>
      </c>
      <c r="H277" s="862"/>
      <c r="I277" s="78">
        <v>1</v>
      </c>
      <c r="J277" s="78">
        <v>3</v>
      </c>
      <c r="K277" s="163">
        <v>3</v>
      </c>
      <c r="L277" s="520" t="s">
        <v>546</v>
      </c>
      <c r="M277" s="654" t="s">
        <v>1560</v>
      </c>
    </row>
    <row r="278" spans="1:13" s="72" customFormat="1" ht="45" customHeight="1" x14ac:dyDescent="0.5">
      <c r="A278" s="450"/>
      <c r="B278" s="127"/>
      <c r="C278" s="537">
        <v>4</v>
      </c>
      <c r="D278" s="839" t="s">
        <v>1290</v>
      </c>
      <c r="E278" s="840"/>
      <c r="F278" s="841"/>
      <c r="G278" s="641" t="s">
        <v>1291</v>
      </c>
      <c r="H278" s="863"/>
      <c r="I278" s="78">
        <v>1</v>
      </c>
      <c r="J278" s="78">
        <v>3</v>
      </c>
      <c r="K278" s="163">
        <v>3</v>
      </c>
      <c r="L278" s="520" t="s">
        <v>546</v>
      </c>
      <c r="M278" s="654" t="s">
        <v>1561</v>
      </c>
    </row>
    <row r="279" spans="1:13" s="72" customFormat="1" ht="20.100000000000001" customHeight="1" x14ac:dyDescent="0.5">
      <c r="A279" s="450"/>
      <c r="B279" s="127"/>
      <c r="C279" s="656"/>
      <c r="D279" s="842" t="s">
        <v>307</v>
      </c>
      <c r="E279" s="843"/>
      <c r="F279" s="844"/>
      <c r="G279" s="531"/>
      <c r="H279" s="327"/>
      <c r="I279" s="78">
        <f>SUM(I275:I278)</f>
        <v>4</v>
      </c>
      <c r="J279" s="78"/>
      <c r="K279" s="532">
        <f>SUM(K275:K278)</f>
        <v>12</v>
      </c>
      <c r="L279" s="508"/>
      <c r="M279" s="509"/>
    </row>
    <row r="280" spans="1:13" s="530" customFormat="1" ht="17.25" customHeight="1" x14ac:dyDescent="0.5">
      <c r="A280" s="528"/>
      <c r="B280" s="529"/>
      <c r="C280" s="850" t="s">
        <v>313</v>
      </c>
      <c r="D280" s="851"/>
      <c r="E280" s="851"/>
      <c r="F280" s="851"/>
      <c r="G280" s="645"/>
      <c r="H280" s="645"/>
      <c r="I280" s="646"/>
      <c r="J280" s="646"/>
      <c r="K280" s="647">
        <f>SUM(K284+K287+K291+K295+K300+K305+K314+K321+K326+K329+K334+K339+K342+K345+K351+K356)</f>
        <v>44</v>
      </c>
      <c r="L280" s="508"/>
      <c r="M280" s="509"/>
    </row>
    <row r="281" spans="1:13" s="72" customFormat="1" ht="20.100000000000001" customHeight="1" x14ac:dyDescent="0.5">
      <c r="A281" s="450"/>
      <c r="B281" s="127"/>
      <c r="C281" s="852" t="s">
        <v>1085</v>
      </c>
      <c r="D281" s="853"/>
      <c r="E281" s="853"/>
      <c r="F281" s="853"/>
      <c r="G281" s="853"/>
      <c r="H281" s="853"/>
      <c r="I281" s="853"/>
      <c r="J281" s="853"/>
      <c r="K281" s="854"/>
      <c r="L281" s="508"/>
      <c r="M281" s="509"/>
    </row>
    <row r="282" spans="1:13" s="72" customFormat="1" ht="37.5" customHeight="1" x14ac:dyDescent="0.5">
      <c r="A282" s="450"/>
      <c r="B282" s="127"/>
      <c r="C282" s="655">
        <v>1</v>
      </c>
      <c r="D282" s="839" t="s">
        <v>1106</v>
      </c>
      <c r="E282" s="840"/>
      <c r="F282" s="841"/>
      <c r="G282" s="641" t="s">
        <v>1107</v>
      </c>
      <c r="H282" s="806" t="s">
        <v>308</v>
      </c>
      <c r="I282" s="78">
        <v>1</v>
      </c>
      <c r="J282" s="78">
        <v>1</v>
      </c>
      <c r="K282" s="163">
        <v>1</v>
      </c>
      <c r="L282" s="520" t="s">
        <v>649</v>
      </c>
      <c r="M282" s="654" t="s">
        <v>1562</v>
      </c>
    </row>
    <row r="283" spans="1:13" s="72" customFormat="1" ht="37.5" customHeight="1" x14ac:dyDescent="0.5">
      <c r="A283" s="450"/>
      <c r="B283" s="127"/>
      <c r="C283" s="655">
        <v>2</v>
      </c>
      <c r="D283" s="839" t="s">
        <v>1108</v>
      </c>
      <c r="E283" s="840"/>
      <c r="F283" s="841"/>
      <c r="G283" s="641" t="s">
        <v>1109</v>
      </c>
      <c r="H283" s="808"/>
      <c r="I283" s="78">
        <v>1</v>
      </c>
      <c r="J283" s="78">
        <v>1</v>
      </c>
      <c r="K283" s="163">
        <v>1</v>
      </c>
      <c r="L283" s="520" t="s">
        <v>649</v>
      </c>
      <c r="M283" s="654" t="s">
        <v>1563</v>
      </c>
    </row>
    <row r="284" spans="1:13" s="72" customFormat="1" ht="20.100000000000001" customHeight="1" x14ac:dyDescent="0.5">
      <c r="A284" s="450"/>
      <c r="B284" s="127"/>
      <c r="C284" s="533"/>
      <c r="D284" s="842" t="s">
        <v>307</v>
      </c>
      <c r="E284" s="843"/>
      <c r="F284" s="844"/>
      <c r="G284" s="531"/>
      <c r="H284" s="327"/>
      <c r="I284" s="78">
        <f>SUM(I282:I283)</f>
        <v>2</v>
      </c>
      <c r="J284" s="78"/>
      <c r="K284" s="532">
        <f>SUM(K282:K283)</f>
        <v>2</v>
      </c>
      <c r="L284" s="508"/>
      <c r="M284" s="509"/>
    </row>
    <row r="285" spans="1:13" s="72" customFormat="1" ht="20.100000000000001" customHeight="1" x14ac:dyDescent="0.5">
      <c r="A285" s="450"/>
      <c r="B285" s="127"/>
      <c r="C285" s="852" t="s">
        <v>1110</v>
      </c>
      <c r="D285" s="853"/>
      <c r="E285" s="853"/>
      <c r="F285" s="853"/>
      <c r="G285" s="853"/>
      <c r="H285" s="853"/>
      <c r="I285" s="853"/>
      <c r="J285" s="853"/>
      <c r="K285" s="854"/>
      <c r="L285" s="508"/>
      <c r="M285" s="509"/>
    </row>
    <row r="286" spans="1:13" s="72" customFormat="1" ht="37.5" customHeight="1" x14ac:dyDescent="0.5">
      <c r="A286" s="450"/>
      <c r="B286" s="127"/>
      <c r="C286" s="537">
        <v>1</v>
      </c>
      <c r="D286" s="839" t="s">
        <v>1111</v>
      </c>
      <c r="E286" s="840"/>
      <c r="F286" s="841"/>
      <c r="G286" s="641" t="s">
        <v>1112</v>
      </c>
      <c r="H286" s="120" t="s">
        <v>308</v>
      </c>
      <c r="I286" s="78">
        <v>1</v>
      </c>
      <c r="J286" s="78">
        <v>1</v>
      </c>
      <c r="K286" s="163">
        <v>1</v>
      </c>
      <c r="L286" s="520" t="s">
        <v>649</v>
      </c>
      <c r="M286" s="654" t="s">
        <v>1564</v>
      </c>
    </row>
    <row r="287" spans="1:13" s="72" customFormat="1" ht="20.100000000000001" customHeight="1" x14ac:dyDescent="0.5">
      <c r="A287" s="450"/>
      <c r="B287" s="127"/>
      <c r="C287" s="533"/>
      <c r="D287" s="842" t="s">
        <v>307</v>
      </c>
      <c r="E287" s="843"/>
      <c r="F287" s="844"/>
      <c r="G287" s="531"/>
      <c r="H287" s="327"/>
      <c r="I287" s="78">
        <f>SUM(I286:I286)</f>
        <v>1</v>
      </c>
      <c r="J287" s="78"/>
      <c r="K287" s="532">
        <f>SUM(K286:K286)</f>
        <v>1</v>
      </c>
      <c r="L287" s="508"/>
      <c r="M287" s="509"/>
    </row>
    <row r="288" spans="1:13" s="72" customFormat="1" ht="20.100000000000001" customHeight="1" x14ac:dyDescent="0.5">
      <c r="A288" s="450"/>
      <c r="B288" s="127"/>
      <c r="C288" s="852" t="s">
        <v>843</v>
      </c>
      <c r="D288" s="853"/>
      <c r="E288" s="853"/>
      <c r="F288" s="853"/>
      <c r="G288" s="853"/>
      <c r="H288" s="853"/>
      <c r="I288" s="853"/>
      <c r="J288" s="853"/>
      <c r="K288" s="854"/>
      <c r="L288" s="508"/>
      <c r="M288" s="509"/>
    </row>
    <row r="289" spans="1:13" s="72" customFormat="1" ht="37.5" customHeight="1" x14ac:dyDescent="0.5">
      <c r="A289" s="450"/>
      <c r="B289" s="127"/>
      <c r="C289" s="537">
        <v>1</v>
      </c>
      <c r="D289" s="839" t="s">
        <v>1113</v>
      </c>
      <c r="E289" s="840"/>
      <c r="F289" s="841"/>
      <c r="G289" s="641" t="s">
        <v>661</v>
      </c>
      <c r="H289" s="806" t="s">
        <v>308</v>
      </c>
      <c r="I289" s="78">
        <v>1</v>
      </c>
      <c r="J289" s="78">
        <v>1</v>
      </c>
      <c r="K289" s="163">
        <v>1</v>
      </c>
      <c r="L289" s="520" t="s">
        <v>649</v>
      </c>
      <c r="M289" s="654" t="s">
        <v>1565</v>
      </c>
    </row>
    <row r="290" spans="1:13" s="72" customFormat="1" ht="37.5" customHeight="1" x14ac:dyDescent="0.5">
      <c r="A290" s="450"/>
      <c r="B290" s="127"/>
      <c r="C290" s="537">
        <v>2</v>
      </c>
      <c r="D290" s="839" t="s">
        <v>1346</v>
      </c>
      <c r="E290" s="840"/>
      <c r="F290" s="841"/>
      <c r="G290" s="641" t="s">
        <v>1115</v>
      </c>
      <c r="H290" s="808"/>
      <c r="I290" s="78">
        <v>1</v>
      </c>
      <c r="J290" s="78">
        <v>1</v>
      </c>
      <c r="K290" s="163">
        <v>1</v>
      </c>
      <c r="L290" s="520" t="s">
        <v>649</v>
      </c>
      <c r="M290" s="654" t="s">
        <v>1566</v>
      </c>
    </row>
    <row r="291" spans="1:13" s="72" customFormat="1" ht="20.100000000000001" customHeight="1" x14ac:dyDescent="0.5">
      <c r="A291" s="450"/>
      <c r="B291" s="127"/>
      <c r="C291" s="533"/>
      <c r="D291" s="842" t="s">
        <v>307</v>
      </c>
      <c r="E291" s="843"/>
      <c r="F291" s="844"/>
      <c r="G291" s="531"/>
      <c r="H291" s="327"/>
      <c r="I291" s="78">
        <f>SUM(I289:I290)</f>
        <v>2</v>
      </c>
      <c r="J291" s="78"/>
      <c r="K291" s="532">
        <f>SUM(K289:K290)</f>
        <v>2</v>
      </c>
      <c r="L291" s="508"/>
      <c r="M291" s="509"/>
    </row>
    <row r="292" spans="1:13" s="72" customFormat="1" ht="20.100000000000001" customHeight="1" x14ac:dyDescent="0.5">
      <c r="A292" s="450"/>
      <c r="B292" s="127"/>
      <c r="C292" s="852" t="s">
        <v>844</v>
      </c>
      <c r="D292" s="853"/>
      <c r="E292" s="853"/>
      <c r="F292" s="853"/>
      <c r="G292" s="853"/>
      <c r="H292" s="853"/>
      <c r="I292" s="853"/>
      <c r="J292" s="853"/>
      <c r="K292" s="854"/>
      <c r="L292" s="508"/>
      <c r="M292" s="509"/>
    </row>
    <row r="293" spans="1:13" s="72" customFormat="1" ht="41.25" customHeight="1" x14ac:dyDescent="0.5">
      <c r="A293" s="450"/>
      <c r="B293" s="127"/>
      <c r="C293" s="537">
        <v>1</v>
      </c>
      <c r="D293" s="839" t="s">
        <v>1116</v>
      </c>
      <c r="E293" s="840"/>
      <c r="F293" s="841"/>
      <c r="G293" s="641" t="s">
        <v>1114</v>
      </c>
      <c r="H293" s="806" t="s">
        <v>308</v>
      </c>
      <c r="I293" s="78">
        <v>1</v>
      </c>
      <c r="J293" s="78">
        <v>1</v>
      </c>
      <c r="K293" s="163">
        <v>1</v>
      </c>
      <c r="L293" s="520" t="s">
        <v>649</v>
      </c>
      <c r="M293" s="654" t="s">
        <v>1567</v>
      </c>
    </row>
    <row r="294" spans="1:13" s="72" customFormat="1" ht="41.25" customHeight="1" x14ac:dyDescent="0.5">
      <c r="A294" s="450"/>
      <c r="B294" s="127"/>
      <c r="C294" s="537">
        <v>2</v>
      </c>
      <c r="D294" s="839" t="s">
        <v>1117</v>
      </c>
      <c r="E294" s="840"/>
      <c r="F294" s="841"/>
      <c r="G294" s="641" t="s">
        <v>553</v>
      </c>
      <c r="H294" s="808"/>
      <c r="I294" s="78">
        <v>1</v>
      </c>
      <c r="J294" s="78">
        <v>1</v>
      </c>
      <c r="K294" s="163">
        <v>1</v>
      </c>
      <c r="L294" s="520" t="s">
        <v>649</v>
      </c>
      <c r="M294" s="654" t="s">
        <v>1568</v>
      </c>
    </row>
    <row r="295" spans="1:13" s="72" customFormat="1" ht="20.100000000000001" customHeight="1" x14ac:dyDescent="0.5">
      <c r="A295" s="450"/>
      <c r="B295" s="127"/>
      <c r="C295" s="524"/>
      <c r="D295" s="842" t="s">
        <v>307</v>
      </c>
      <c r="E295" s="843"/>
      <c r="F295" s="844"/>
      <c r="G295" s="531"/>
      <c r="H295" s="327"/>
      <c r="I295" s="78">
        <f>SUM(I293:I294)</f>
        <v>2</v>
      </c>
      <c r="J295" s="78"/>
      <c r="K295" s="532">
        <f>SUM(K293:K294)</f>
        <v>2</v>
      </c>
      <c r="L295" s="508"/>
      <c r="M295" s="509"/>
    </row>
    <row r="296" spans="1:13" s="72" customFormat="1" ht="20.100000000000001" customHeight="1" x14ac:dyDescent="0.5">
      <c r="A296" s="450"/>
      <c r="B296" s="127"/>
      <c r="C296" s="852" t="s">
        <v>845</v>
      </c>
      <c r="D296" s="853"/>
      <c r="E296" s="853"/>
      <c r="F296" s="853"/>
      <c r="G296" s="853"/>
      <c r="H296" s="853"/>
      <c r="I296" s="853"/>
      <c r="J296" s="853"/>
      <c r="K296" s="854"/>
      <c r="L296" s="508"/>
      <c r="M296" s="509"/>
    </row>
    <row r="297" spans="1:13" s="72" customFormat="1" ht="41.25" customHeight="1" x14ac:dyDescent="0.5">
      <c r="A297" s="450"/>
      <c r="B297" s="127"/>
      <c r="C297" s="537">
        <v>1</v>
      </c>
      <c r="D297" s="839" t="s">
        <v>665</v>
      </c>
      <c r="E297" s="840"/>
      <c r="F297" s="841"/>
      <c r="G297" s="641" t="s">
        <v>656</v>
      </c>
      <c r="H297" s="806" t="s">
        <v>308</v>
      </c>
      <c r="I297" s="78">
        <v>1</v>
      </c>
      <c r="J297" s="78">
        <v>1</v>
      </c>
      <c r="K297" s="163">
        <v>1</v>
      </c>
      <c r="L297" s="520" t="s">
        <v>649</v>
      </c>
      <c r="M297" s="654" t="s">
        <v>1569</v>
      </c>
    </row>
    <row r="298" spans="1:13" s="72" customFormat="1" ht="41.25" customHeight="1" x14ac:dyDescent="0.5">
      <c r="A298" s="450"/>
      <c r="B298" s="127"/>
      <c r="C298" s="537">
        <v>2</v>
      </c>
      <c r="D298" s="839" t="s">
        <v>1120</v>
      </c>
      <c r="E298" s="840"/>
      <c r="F298" s="841"/>
      <c r="G298" s="641" t="s">
        <v>656</v>
      </c>
      <c r="H298" s="807"/>
      <c r="I298" s="78">
        <v>1</v>
      </c>
      <c r="J298" s="78">
        <v>1</v>
      </c>
      <c r="K298" s="163">
        <v>1</v>
      </c>
      <c r="L298" s="520" t="s">
        <v>649</v>
      </c>
      <c r="M298" s="654" t="s">
        <v>1570</v>
      </c>
    </row>
    <row r="299" spans="1:13" s="72" customFormat="1" ht="30.6" x14ac:dyDescent="0.5">
      <c r="A299" s="450"/>
      <c r="B299" s="127"/>
      <c r="C299" s="537">
        <v>3</v>
      </c>
      <c r="D299" s="839" t="s">
        <v>1118</v>
      </c>
      <c r="E299" s="840"/>
      <c r="F299" s="841"/>
      <c r="G299" s="641" t="s">
        <v>1119</v>
      </c>
      <c r="H299" s="807"/>
      <c r="I299" s="78">
        <v>1</v>
      </c>
      <c r="J299" s="78">
        <v>1</v>
      </c>
      <c r="K299" s="163">
        <v>1</v>
      </c>
      <c r="L299" s="520" t="s">
        <v>649</v>
      </c>
      <c r="M299" s="654" t="s">
        <v>1571</v>
      </c>
    </row>
    <row r="300" spans="1:13" s="72" customFormat="1" ht="20.100000000000001" customHeight="1" x14ac:dyDescent="0.5">
      <c r="A300" s="450"/>
      <c r="B300" s="127"/>
      <c r="C300" s="524"/>
      <c r="D300" s="842" t="s">
        <v>307</v>
      </c>
      <c r="E300" s="843"/>
      <c r="F300" s="844"/>
      <c r="G300" s="531"/>
      <c r="H300" s="327"/>
      <c r="I300" s="78">
        <f>SUM(I297:I299)</f>
        <v>3</v>
      </c>
      <c r="J300" s="78"/>
      <c r="K300" s="532">
        <f>SUM(K297:K299)</f>
        <v>3</v>
      </c>
      <c r="L300" s="508"/>
      <c r="M300" s="509"/>
    </row>
    <row r="301" spans="1:13" s="72" customFormat="1" ht="20.100000000000001" customHeight="1" x14ac:dyDescent="0.5">
      <c r="A301" s="450"/>
      <c r="B301" s="127"/>
      <c r="C301" s="852" t="s">
        <v>1121</v>
      </c>
      <c r="D301" s="853"/>
      <c r="E301" s="853"/>
      <c r="F301" s="853"/>
      <c r="G301" s="853"/>
      <c r="H301" s="853"/>
      <c r="I301" s="853"/>
      <c r="J301" s="853"/>
      <c r="K301" s="854"/>
      <c r="L301" s="508"/>
      <c r="M301" s="509"/>
    </row>
    <row r="302" spans="1:13" s="72" customFormat="1" ht="41.25" customHeight="1" x14ac:dyDescent="0.5">
      <c r="A302" s="450"/>
      <c r="B302" s="127"/>
      <c r="C302" s="537">
        <v>1</v>
      </c>
      <c r="D302" s="839" t="s">
        <v>1122</v>
      </c>
      <c r="E302" s="840"/>
      <c r="F302" s="841"/>
      <c r="G302" s="641" t="s">
        <v>548</v>
      </c>
      <c r="H302" s="806" t="s">
        <v>308</v>
      </c>
      <c r="I302" s="78">
        <v>1</v>
      </c>
      <c r="J302" s="78">
        <v>1</v>
      </c>
      <c r="K302" s="163">
        <v>1</v>
      </c>
      <c r="L302" s="520" t="s">
        <v>649</v>
      </c>
      <c r="M302" s="654" t="s">
        <v>1572</v>
      </c>
    </row>
    <row r="303" spans="1:13" s="72" customFormat="1" ht="41.25" customHeight="1" x14ac:dyDescent="0.5">
      <c r="A303" s="450"/>
      <c r="B303" s="127"/>
      <c r="C303" s="537">
        <v>2</v>
      </c>
      <c r="D303" s="839" t="s">
        <v>663</v>
      </c>
      <c r="E303" s="840"/>
      <c r="F303" s="841"/>
      <c r="G303" s="641" t="s">
        <v>1123</v>
      </c>
      <c r="H303" s="807"/>
      <c r="I303" s="78">
        <v>1</v>
      </c>
      <c r="J303" s="78">
        <v>1</v>
      </c>
      <c r="K303" s="163">
        <v>1</v>
      </c>
      <c r="L303" s="520" t="s">
        <v>649</v>
      </c>
      <c r="M303" s="654" t="s">
        <v>1573</v>
      </c>
    </row>
    <row r="304" spans="1:13" s="72" customFormat="1" ht="41.25" customHeight="1" x14ac:dyDescent="0.5">
      <c r="A304" s="450"/>
      <c r="B304" s="127"/>
      <c r="C304" s="537">
        <v>3</v>
      </c>
      <c r="D304" s="839" t="s">
        <v>1124</v>
      </c>
      <c r="E304" s="840"/>
      <c r="F304" s="841"/>
      <c r="G304" s="641" t="s">
        <v>1125</v>
      </c>
      <c r="H304" s="808"/>
      <c r="I304" s="78">
        <v>1</v>
      </c>
      <c r="J304" s="78">
        <v>1</v>
      </c>
      <c r="K304" s="163">
        <v>1</v>
      </c>
      <c r="L304" s="520" t="s">
        <v>649</v>
      </c>
      <c r="M304" s="654" t="s">
        <v>1574</v>
      </c>
    </row>
    <row r="305" spans="1:13" s="72" customFormat="1" ht="20.100000000000001" customHeight="1" x14ac:dyDescent="0.5">
      <c r="A305" s="450"/>
      <c r="B305" s="127"/>
      <c r="C305" s="524"/>
      <c r="D305" s="842" t="s">
        <v>307</v>
      </c>
      <c r="E305" s="843"/>
      <c r="F305" s="844"/>
      <c r="G305" s="531"/>
      <c r="H305" s="327"/>
      <c r="I305" s="78">
        <f>SUM(I302:I304)</f>
        <v>3</v>
      </c>
      <c r="J305" s="78"/>
      <c r="K305" s="532">
        <f>SUM(K302:K304)</f>
        <v>3</v>
      </c>
      <c r="L305" s="508"/>
      <c r="M305" s="509"/>
    </row>
    <row r="306" spans="1:13" s="72" customFormat="1" ht="20.100000000000001" customHeight="1" x14ac:dyDescent="0.5">
      <c r="A306" s="450"/>
      <c r="B306" s="127"/>
      <c r="C306" s="852" t="s">
        <v>846</v>
      </c>
      <c r="D306" s="853"/>
      <c r="E306" s="853"/>
      <c r="F306" s="853"/>
      <c r="G306" s="853"/>
      <c r="H306" s="853"/>
      <c r="I306" s="853"/>
      <c r="J306" s="853"/>
      <c r="K306" s="854"/>
      <c r="L306" s="508"/>
      <c r="M306" s="509"/>
    </row>
    <row r="307" spans="1:13" s="72" customFormat="1" ht="41.25" customHeight="1" x14ac:dyDescent="0.5">
      <c r="A307" s="450"/>
      <c r="B307" s="127"/>
      <c r="C307" s="537">
        <v>1</v>
      </c>
      <c r="D307" s="839" t="s">
        <v>1133</v>
      </c>
      <c r="E307" s="840"/>
      <c r="F307" s="841"/>
      <c r="G307" s="641" t="s">
        <v>1134</v>
      </c>
      <c r="H307" s="806" t="s">
        <v>308</v>
      </c>
      <c r="I307" s="78">
        <v>1</v>
      </c>
      <c r="J307" s="78">
        <v>1</v>
      </c>
      <c r="K307" s="163">
        <v>1</v>
      </c>
      <c r="L307" s="520" t="s">
        <v>649</v>
      </c>
      <c r="M307" s="654" t="s">
        <v>1575</v>
      </c>
    </row>
    <row r="308" spans="1:13" s="72" customFormat="1" ht="41.25" customHeight="1" x14ac:dyDescent="0.5">
      <c r="A308" s="450"/>
      <c r="B308" s="127"/>
      <c r="C308" s="537">
        <v>2</v>
      </c>
      <c r="D308" s="839" t="s">
        <v>1131</v>
      </c>
      <c r="E308" s="840"/>
      <c r="F308" s="841"/>
      <c r="G308" s="641" t="s">
        <v>1130</v>
      </c>
      <c r="H308" s="807"/>
      <c r="I308" s="78">
        <v>1</v>
      </c>
      <c r="J308" s="78">
        <v>1</v>
      </c>
      <c r="K308" s="163">
        <v>1</v>
      </c>
      <c r="L308" s="520" t="s">
        <v>649</v>
      </c>
      <c r="M308" s="654" t="s">
        <v>1576</v>
      </c>
    </row>
    <row r="309" spans="1:13" s="72" customFormat="1" ht="41.25" customHeight="1" x14ac:dyDescent="0.5">
      <c r="A309" s="450"/>
      <c r="B309" s="127"/>
      <c r="C309" s="537">
        <v>3</v>
      </c>
      <c r="D309" s="839" t="s">
        <v>1128</v>
      </c>
      <c r="E309" s="840"/>
      <c r="F309" s="841"/>
      <c r="G309" s="641" t="s">
        <v>1129</v>
      </c>
      <c r="H309" s="807"/>
      <c r="I309" s="78">
        <v>1</v>
      </c>
      <c r="J309" s="78">
        <v>1</v>
      </c>
      <c r="K309" s="163">
        <v>1</v>
      </c>
      <c r="L309" s="520" t="s">
        <v>649</v>
      </c>
      <c r="M309" s="654" t="s">
        <v>1577</v>
      </c>
    </row>
    <row r="310" spans="1:13" s="72" customFormat="1" ht="41.25" customHeight="1" x14ac:dyDescent="0.5">
      <c r="A310" s="450"/>
      <c r="B310" s="127"/>
      <c r="C310" s="537">
        <v>4</v>
      </c>
      <c r="D310" s="839" t="s">
        <v>1135</v>
      </c>
      <c r="E310" s="840"/>
      <c r="F310" s="841"/>
      <c r="G310" s="641" t="s">
        <v>1129</v>
      </c>
      <c r="H310" s="807"/>
      <c r="I310" s="78">
        <v>1</v>
      </c>
      <c r="J310" s="78">
        <v>1</v>
      </c>
      <c r="K310" s="163">
        <v>1</v>
      </c>
      <c r="L310" s="520" t="s">
        <v>649</v>
      </c>
      <c r="M310" s="654" t="s">
        <v>1578</v>
      </c>
    </row>
    <row r="311" spans="1:13" s="72" customFormat="1" ht="41.25" customHeight="1" x14ac:dyDescent="0.5">
      <c r="A311" s="450"/>
      <c r="B311" s="127"/>
      <c r="C311" s="537">
        <v>5</v>
      </c>
      <c r="D311" s="839" t="s">
        <v>1132</v>
      </c>
      <c r="E311" s="840"/>
      <c r="F311" s="841"/>
      <c r="G311" s="641" t="s">
        <v>1127</v>
      </c>
      <c r="H311" s="807"/>
      <c r="I311" s="78">
        <v>1</v>
      </c>
      <c r="J311" s="78">
        <v>1</v>
      </c>
      <c r="K311" s="163">
        <v>1</v>
      </c>
      <c r="L311" s="520" t="s">
        <v>649</v>
      </c>
      <c r="M311" s="654" t="s">
        <v>1579</v>
      </c>
    </row>
    <row r="312" spans="1:13" s="72" customFormat="1" ht="41.25" customHeight="1" x14ac:dyDescent="0.5">
      <c r="A312" s="450"/>
      <c r="B312" s="127"/>
      <c r="C312" s="537">
        <v>6</v>
      </c>
      <c r="D312" s="839" t="s">
        <v>1126</v>
      </c>
      <c r="E312" s="840"/>
      <c r="F312" s="841"/>
      <c r="G312" s="641" t="s">
        <v>1127</v>
      </c>
      <c r="H312" s="807"/>
      <c r="I312" s="78">
        <v>1</v>
      </c>
      <c r="J312" s="78">
        <v>1</v>
      </c>
      <c r="K312" s="163">
        <v>1</v>
      </c>
      <c r="L312" s="520" t="s">
        <v>649</v>
      </c>
      <c r="M312" s="654" t="s">
        <v>1580</v>
      </c>
    </row>
    <row r="313" spans="1:13" s="72" customFormat="1" ht="41.25" customHeight="1" x14ac:dyDescent="0.5">
      <c r="A313" s="450"/>
      <c r="B313" s="127"/>
      <c r="C313" s="537">
        <v>7</v>
      </c>
      <c r="D313" s="839" t="s">
        <v>1137</v>
      </c>
      <c r="E313" s="840"/>
      <c r="F313" s="841"/>
      <c r="G313" s="641" t="s">
        <v>1136</v>
      </c>
      <c r="H313" s="808"/>
      <c r="I313" s="78">
        <v>1</v>
      </c>
      <c r="J313" s="78">
        <v>1</v>
      </c>
      <c r="K313" s="163">
        <v>1</v>
      </c>
      <c r="L313" s="520" t="s">
        <v>649</v>
      </c>
      <c r="M313" s="654" t="s">
        <v>1581</v>
      </c>
    </row>
    <row r="314" spans="1:13" s="72" customFormat="1" ht="20.100000000000001" customHeight="1" x14ac:dyDescent="0.5">
      <c r="A314" s="450"/>
      <c r="B314" s="127"/>
      <c r="C314" s="524"/>
      <c r="D314" s="842" t="s">
        <v>307</v>
      </c>
      <c r="E314" s="843"/>
      <c r="F314" s="844"/>
      <c r="G314" s="531"/>
      <c r="H314" s="327"/>
      <c r="I314" s="78">
        <f>SUM(I307:I313)</f>
        <v>7</v>
      </c>
      <c r="J314" s="78"/>
      <c r="K314" s="532">
        <f>SUM(K307:K313)</f>
        <v>7</v>
      </c>
      <c r="L314" s="508"/>
      <c r="M314" s="509"/>
    </row>
    <row r="315" spans="1:13" s="72" customFormat="1" ht="20.100000000000001" customHeight="1" x14ac:dyDescent="0.5">
      <c r="A315" s="450"/>
      <c r="B315" s="127"/>
      <c r="C315" s="852" t="s">
        <v>1147</v>
      </c>
      <c r="D315" s="853"/>
      <c r="E315" s="853"/>
      <c r="F315" s="853"/>
      <c r="G315" s="853"/>
      <c r="H315" s="853"/>
      <c r="I315" s="853"/>
      <c r="J315" s="853"/>
      <c r="K315" s="854"/>
      <c r="L315" s="508"/>
      <c r="M315" s="509"/>
    </row>
    <row r="316" spans="1:13" s="72" customFormat="1" ht="41.25" customHeight="1" x14ac:dyDescent="0.5">
      <c r="A316" s="450"/>
      <c r="B316" s="127"/>
      <c r="C316" s="537">
        <v>1</v>
      </c>
      <c r="D316" s="839" t="s">
        <v>1138</v>
      </c>
      <c r="E316" s="840"/>
      <c r="F316" s="841"/>
      <c r="G316" s="641" t="s">
        <v>1139</v>
      </c>
      <c r="H316" s="806" t="s">
        <v>308</v>
      </c>
      <c r="I316" s="78">
        <v>1</v>
      </c>
      <c r="J316" s="78">
        <v>1</v>
      </c>
      <c r="K316" s="163">
        <v>1</v>
      </c>
      <c r="L316" s="520" t="s">
        <v>649</v>
      </c>
      <c r="M316" s="654" t="s">
        <v>1582</v>
      </c>
    </row>
    <row r="317" spans="1:13" s="72" customFormat="1" ht="41.25" customHeight="1" x14ac:dyDescent="0.5">
      <c r="A317" s="450"/>
      <c r="B317" s="127"/>
      <c r="C317" s="537">
        <v>2</v>
      </c>
      <c r="D317" s="839" t="s">
        <v>1140</v>
      </c>
      <c r="E317" s="840"/>
      <c r="F317" s="841"/>
      <c r="G317" s="641" t="s">
        <v>1141</v>
      </c>
      <c r="H317" s="807"/>
      <c r="I317" s="78">
        <v>1</v>
      </c>
      <c r="J317" s="78">
        <v>1</v>
      </c>
      <c r="K317" s="163">
        <v>1</v>
      </c>
      <c r="L317" s="520" t="s">
        <v>649</v>
      </c>
      <c r="M317" s="654" t="s">
        <v>1583</v>
      </c>
    </row>
    <row r="318" spans="1:13" s="72" customFormat="1" ht="41.25" customHeight="1" x14ac:dyDescent="0.5">
      <c r="A318" s="450"/>
      <c r="B318" s="127"/>
      <c r="C318" s="537">
        <v>3</v>
      </c>
      <c r="D318" s="839" t="s">
        <v>1142</v>
      </c>
      <c r="E318" s="840"/>
      <c r="F318" s="841"/>
      <c r="G318" s="641" t="s">
        <v>1143</v>
      </c>
      <c r="H318" s="807"/>
      <c r="I318" s="78">
        <v>1</v>
      </c>
      <c r="J318" s="78">
        <v>1</v>
      </c>
      <c r="K318" s="163">
        <v>1</v>
      </c>
      <c r="L318" s="520" t="s">
        <v>649</v>
      </c>
      <c r="M318" s="654" t="s">
        <v>1584</v>
      </c>
    </row>
    <row r="319" spans="1:13" s="72" customFormat="1" ht="41.25" customHeight="1" x14ac:dyDescent="0.5">
      <c r="A319" s="450"/>
      <c r="B319" s="127"/>
      <c r="C319" s="537">
        <v>4</v>
      </c>
      <c r="D319" s="839" t="s">
        <v>1144</v>
      </c>
      <c r="E319" s="840"/>
      <c r="F319" s="841"/>
      <c r="G319" s="641" t="s">
        <v>1145</v>
      </c>
      <c r="H319" s="807"/>
      <c r="I319" s="78">
        <v>1</v>
      </c>
      <c r="J319" s="78">
        <v>1</v>
      </c>
      <c r="K319" s="163">
        <v>1</v>
      </c>
      <c r="L319" s="520" t="s">
        <v>649</v>
      </c>
      <c r="M319" s="654" t="s">
        <v>1585</v>
      </c>
    </row>
    <row r="320" spans="1:13" s="72" customFormat="1" ht="41.25" customHeight="1" x14ac:dyDescent="0.5">
      <c r="A320" s="450"/>
      <c r="B320" s="127"/>
      <c r="C320" s="537">
        <v>5</v>
      </c>
      <c r="D320" s="839" t="s">
        <v>1146</v>
      </c>
      <c r="E320" s="840"/>
      <c r="F320" s="841"/>
      <c r="G320" s="641" t="s">
        <v>1145</v>
      </c>
      <c r="H320" s="807"/>
      <c r="I320" s="78">
        <v>1</v>
      </c>
      <c r="J320" s="78">
        <v>1</v>
      </c>
      <c r="K320" s="163">
        <v>1</v>
      </c>
      <c r="L320" s="520" t="s">
        <v>649</v>
      </c>
      <c r="M320" s="654" t="s">
        <v>1586</v>
      </c>
    </row>
    <row r="321" spans="1:13" s="72" customFormat="1" ht="20.100000000000001" customHeight="1" x14ac:dyDescent="0.5">
      <c r="A321" s="450"/>
      <c r="B321" s="127"/>
      <c r="C321" s="524"/>
      <c r="D321" s="842" t="s">
        <v>307</v>
      </c>
      <c r="E321" s="843"/>
      <c r="F321" s="844"/>
      <c r="G321" s="531"/>
      <c r="H321" s="327"/>
      <c r="I321" s="78">
        <f>SUM(I316:I320)</f>
        <v>5</v>
      </c>
      <c r="J321" s="78"/>
      <c r="K321" s="532">
        <f>SUM(K316:K320)</f>
        <v>5</v>
      </c>
      <c r="L321" s="508"/>
      <c r="M321" s="509"/>
    </row>
    <row r="322" spans="1:13" s="72" customFormat="1" ht="20.100000000000001" customHeight="1" x14ac:dyDescent="0.5">
      <c r="A322" s="450"/>
      <c r="B322" s="127"/>
      <c r="C322" s="852" t="s">
        <v>643</v>
      </c>
      <c r="D322" s="853"/>
      <c r="E322" s="853"/>
      <c r="F322" s="853"/>
      <c r="G322" s="853"/>
      <c r="H322" s="853"/>
      <c r="I322" s="853"/>
      <c r="J322" s="853"/>
      <c r="K322" s="854"/>
      <c r="L322" s="508"/>
      <c r="M322" s="509"/>
    </row>
    <row r="323" spans="1:13" s="72" customFormat="1" ht="41.25" customHeight="1" x14ac:dyDescent="0.5">
      <c r="A323" s="450"/>
      <c r="B323" s="127"/>
      <c r="C323" s="537">
        <v>1</v>
      </c>
      <c r="D323" s="839" t="s">
        <v>1148</v>
      </c>
      <c r="E323" s="840"/>
      <c r="F323" s="841"/>
      <c r="G323" s="641" t="s">
        <v>547</v>
      </c>
      <c r="H323" s="806" t="s">
        <v>308</v>
      </c>
      <c r="I323" s="78">
        <v>1</v>
      </c>
      <c r="J323" s="78">
        <v>1</v>
      </c>
      <c r="K323" s="163">
        <v>1</v>
      </c>
      <c r="L323" s="520" t="s">
        <v>649</v>
      </c>
      <c r="M323" s="654" t="s">
        <v>1587</v>
      </c>
    </row>
    <row r="324" spans="1:13" s="72" customFormat="1" ht="41.25" customHeight="1" x14ac:dyDescent="0.5">
      <c r="A324" s="450"/>
      <c r="B324" s="127"/>
      <c r="C324" s="537">
        <v>2</v>
      </c>
      <c r="D324" s="839" t="s">
        <v>1149</v>
      </c>
      <c r="E324" s="840"/>
      <c r="F324" s="841"/>
      <c r="G324" s="641" t="s">
        <v>1150</v>
      </c>
      <c r="H324" s="807"/>
      <c r="I324" s="78">
        <v>1</v>
      </c>
      <c r="J324" s="78">
        <v>1</v>
      </c>
      <c r="K324" s="163">
        <v>1</v>
      </c>
      <c r="L324" s="520" t="s">
        <v>649</v>
      </c>
      <c r="M324" s="654" t="s">
        <v>1588</v>
      </c>
    </row>
    <row r="325" spans="1:13" s="72" customFormat="1" ht="41.25" customHeight="1" x14ac:dyDescent="0.5">
      <c r="A325" s="450"/>
      <c r="B325" s="127"/>
      <c r="C325" s="537">
        <v>3</v>
      </c>
      <c r="D325" s="839" t="s">
        <v>1151</v>
      </c>
      <c r="E325" s="840"/>
      <c r="F325" s="841"/>
      <c r="G325" s="641" t="s">
        <v>555</v>
      </c>
      <c r="H325" s="807"/>
      <c r="I325" s="78">
        <v>1</v>
      </c>
      <c r="J325" s="78">
        <v>1</v>
      </c>
      <c r="K325" s="163">
        <v>1</v>
      </c>
      <c r="L325" s="520" t="s">
        <v>649</v>
      </c>
      <c r="M325" s="654" t="s">
        <v>1589</v>
      </c>
    </row>
    <row r="326" spans="1:13" s="72" customFormat="1" ht="20.100000000000001" customHeight="1" x14ac:dyDescent="0.5">
      <c r="A326" s="450"/>
      <c r="B326" s="127"/>
      <c r="C326" s="524"/>
      <c r="D326" s="842" t="s">
        <v>307</v>
      </c>
      <c r="E326" s="843"/>
      <c r="F326" s="844"/>
      <c r="G326" s="531"/>
      <c r="H326" s="327"/>
      <c r="I326" s="78">
        <f>SUM(I323:I325)</f>
        <v>3</v>
      </c>
      <c r="J326" s="78"/>
      <c r="K326" s="532">
        <f>SUM(K323:K325)</f>
        <v>3</v>
      </c>
      <c r="L326" s="508"/>
      <c r="M326" s="509"/>
    </row>
    <row r="327" spans="1:13" s="72" customFormat="1" ht="20.100000000000001" customHeight="1" x14ac:dyDescent="0.5">
      <c r="A327" s="450"/>
      <c r="B327" s="127"/>
      <c r="C327" s="852" t="s">
        <v>641</v>
      </c>
      <c r="D327" s="853"/>
      <c r="E327" s="853"/>
      <c r="F327" s="853"/>
      <c r="G327" s="853"/>
      <c r="H327" s="853"/>
      <c r="I327" s="853"/>
      <c r="J327" s="853"/>
      <c r="K327" s="854"/>
      <c r="L327" s="508"/>
      <c r="M327" s="509"/>
    </row>
    <row r="328" spans="1:13" s="72" customFormat="1" ht="41.25" customHeight="1" x14ac:dyDescent="0.5">
      <c r="A328" s="450"/>
      <c r="B328" s="127"/>
      <c r="C328" s="537">
        <v>1</v>
      </c>
      <c r="D328" s="839" t="s">
        <v>1152</v>
      </c>
      <c r="E328" s="840"/>
      <c r="F328" s="841"/>
      <c r="G328" s="641" t="s">
        <v>653</v>
      </c>
      <c r="H328" s="120" t="s">
        <v>308</v>
      </c>
      <c r="I328" s="78">
        <v>1</v>
      </c>
      <c r="J328" s="78">
        <v>1</v>
      </c>
      <c r="K328" s="163">
        <v>1</v>
      </c>
      <c r="L328" s="520" t="s">
        <v>649</v>
      </c>
      <c r="M328" s="654" t="s">
        <v>1590</v>
      </c>
    </row>
    <row r="329" spans="1:13" s="72" customFormat="1" ht="20.100000000000001" customHeight="1" x14ac:dyDescent="0.5">
      <c r="A329" s="450"/>
      <c r="B329" s="127"/>
      <c r="C329" s="524"/>
      <c r="D329" s="842" t="s">
        <v>307</v>
      </c>
      <c r="E329" s="843"/>
      <c r="F329" s="844"/>
      <c r="G329" s="531"/>
      <c r="H329" s="327"/>
      <c r="I329" s="78">
        <f>SUM(I328:I328)</f>
        <v>1</v>
      </c>
      <c r="J329" s="78"/>
      <c r="K329" s="532">
        <f>SUM(K328:K328)</f>
        <v>1</v>
      </c>
      <c r="L329" s="508"/>
      <c r="M329" s="509"/>
    </row>
    <row r="330" spans="1:13" s="72" customFormat="1" ht="20.100000000000001" customHeight="1" x14ac:dyDescent="0.5">
      <c r="A330" s="450"/>
      <c r="B330" s="127"/>
      <c r="C330" s="852" t="s">
        <v>644</v>
      </c>
      <c r="D330" s="853"/>
      <c r="E330" s="853"/>
      <c r="F330" s="853"/>
      <c r="G330" s="853"/>
      <c r="H330" s="853"/>
      <c r="I330" s="853"/>
      <c r="J330" s="853"/>
      <c r="K330" s="854"/>
      <c r="L330" s="508"/>
      <c r="M330" s="509"/>
    </row>
    <row r="331" spans="1:13" s="72" customFormat="1" ht="41.25" customHeight="1" x14ac:dyDescent="0.5">
      <c r="A331" s="450"/>
      <c r="B331" s="127"/>
      <c r="C331" s="537">
        <v>1</v>
      </c>
      <c r="D331" s="839" t="s">
        <v>1153</v>
      </c>
      <c r="E331" s="840"/>
      <c r="F331" s="841"/>
      <c r="G331" s="641" t="s">
        <v>654</v>
      </c>
      <c r="H331" s="861" t="s">
        <v>308</v>
      </c>
      <c r="I331" s="78">
        <v>1</v>
      </c>
      <c r="J331" s="78">
        <v>1</v>
      </c>
      <c r="K331" s="163">
        <v>1</v>
      </c>
      <c r="L331" s="520" t="s">
        <v>649</v>
      </c>
      <c r="M331" s="654" t="s">
        <v>1591</v>
      </c>
    </row>
    <row r="332" spans="1:13" s="72" customFormat="1" ht="41.25" customHeight="1" x14ac:dyDescent="0.5">
      <c r="A332" s="450"/>
      <c r="B332" s="127"/>
      <c r="C332" s="537">
        <v>2</v>
      </c>
      <c r="D332" s="839" t="s">
        <v>1154</v>
      </c>
      <c r="E332" s="840"/>
      <c r="F332" s="841"/>
      <c r="G332" s="641" t="s">
        <v>1155</v>
      </c>
      <c r="H332" s="862"/>
      <c r="I332" s="78">
        <v>1</v>
      </c>
      <c r="J332" s="78">
        <v>1</v>
      </c>
      <c r="K332" s="163">
        <v>1</v>
      </c>
      <c r="L332" s="520" t="s">
        <v>649</v>
      </c>
      <c r="M332" s="654" t="s">
        <v>1592</v>
      </c>
    </row>
    <row r="333" spans="1:13" s="72" customFormat="1" ht="41.25" customHeight="1" x14ac:dyDescent="0.5">
      <c r="A333" s="450"/>
      <c r="B333" s="127"/>
      <c r="C333" s="537">
        <v>3</v>
      </c>
      <c r="D333" s="839" t="s">
        <v>1156</v>
      </c>
      <c r="E333" s="840"/>
      <c r="F333" s="841"/>
      <c r="G333" s="641" t="s">
        <v>556</v>
      </c>
      <c r="H333" s="863"/>
      <c r="I333" s="78">
        <v>1</v>
      </c>
      <c r="J333" s="78">
        <v>1</v>
      </c>
      <c r="K333" s="163">
        <v>1</v>
      </c>
      <c r="L333" s="520" t="s">
        <v>649</v>
      </c>
      <c r="M333" s="654" t="s">
        <v>1593</v>
      </c>
    </row>
    <row r="334" spans="1:13" s="72" customFormat="1" ht="20.100000000000001" customHeight="1" x14ac:dyDescent="0.5">
      <c r="A334" s="450"/>
      <c r="B334" s="127"/>
      <c r="C334" s="524"/>
      <c r="D334" s="842" t="s">
        <v>307</v>
      </c>
      <c r="E334" s="843"/>
      <c r="F334" s="844"/>
      <c r="G334" s="531"/>
      <c r="H334" s="327"/>
      <c r="I334" s="78">
        <f>SUM(I331:I333)</f>
        <v>3</v>
      </c>
      <c r="J334" s="78"/>
      <c r="K334" s="532">
        <f>SUM(K331:K333)</f>
        <v>3</v>
      </c>
      <c r="L334" s="508"/>
      <c r="M334" s="509"/>
    </row>
    <row r="335" spans="1:13" s="72" customFormat="1" ht="20.100000000000001" customHeight="1" x14ac:dyDescent="0.5">
      <c r="A335" s="450"/>
      <c r="B335" s="127"/>
      <c r="C335" s="852" t="s">
        <v>645</v>
      </c>
      <c r="D335" s="853"/>
      <c r="E335" s="853"/>
      <c r="F335" s="853"/>
      <c r="G335" s="853"/>
      <c r="H335" s="853"/>
      <c r="I335" s="853"/>
      <c r="J335" s="853"/>
      <c r="K335" s="854"/>
      <c r="L335" s="508"/>
      <c r="M335" s="509"/>
    </row>
    <row r="336" spans="1:13" s="72" customFormat="1" ht="44.25" customHeight="1" x14ac:dyDescent="0.5">
      <c r="A336" s="450"/>
      <c r="B336" s="127"/>
      <c r="C336" s="537">
        <v>1</v>
      </c>
      <c r="D336" s="839" t="s">
        <v>1157</v>
      </c>
      <c r="E336" s="840"/>
      <c r="F336" s="841"/>
      <c r="G336" s="641" t="s">
        <v>1158</v>
      </c>
      <c r="H336" s="806" t="s">
        <v>308</v>
      </c>
      <c r="I336" s="78">
        <v>1</v>
      </c>
      <c r="J336" s="78">
        <v>1</v>
      </c>
      <c r="K336" s="163">
        <v>1</v>
      </c>
      <c r="L336" s="520" t="s">
        <v>649</v>
      </c>
      <c r="M336" s="654" t="s">
        <v>1594</v>
      </c>
    </row>
    <row r="337" spans="1:13" s="72" customFormat="1" ht="44.25" customHeight="1" x14ac:dyDescent="0.5">
      <c r="A337" s="450"/>
      <c r="B337" s="127"/>
      <c r="C337" s="537">
        <v>2</v>
      </c>
      <c r="D337" s="839" t="s">
        <v>1159</v>
      </c>
      <c r="E337" s="840"/>
      <c r="F337" s="841"/>
      <c r="G337" s="641" t="s">
        <v>669</v>
      </c>
      <c r="H337" s="807"/>
      <c r="I337" s="78">
        <v>1</v>
      </c>
      <c r="J337" s="78">
        <v>1</v>
      </c>
      <c r="K337" s="163">
        <v>1</v>
      </c>
      <c r="L337" s="520" t="s">
        <v>649</v>
      </c>
      <c r="M337" s="654" t="s">
        <v>1595</v>
      </c>
    </row>
    <row r="338" spans="1:13" s="72" customFormat="1" ht="44.25" customHeight="1" x14ac:dyDescent="0.5">
      <c r="A338" s="450"/>
      <c r="B338" s="127"/>
      <c r="C338" s="537">
        <v>3</v>
      </c>
      <c r="D338" s="839" t="s">
        <v>1160</v>
      </c>
      <c r="E338" s="840"/>
      <c r="F338" s="841"/>
      <c r="G338" s="641" t="s">
        <v>655</v>
      </c>
      <c r="H338" s="808"/>
      <c r="I338" s="78">
        <v>1</v>
      </c>
      <c r="J338" s="78">
        <v>1</v>
      </c>
      <c r="K338" s="163">
        <v>1</v>
      </c>
      <c r="L338" s="520" t="s">
        <v>649</v>
      </c>
      <c r="M338" s="654" t="s">
        <v>1596</v>
      </c>
    </row>
    <row r="339" spans="1:13" s="72" customFormat="1" ht="20.100000000000001" customHeight="1" x14ac:dyDescent="0.5">
      <c r="A339" s="450"/>
      <c r="B339" s="127"/>
      <c r="C339" s="524"/>
      <c r="D339" s="842" t="s">
        <v>307</v>
      </c>
      <c r="E339" s="843"/>
      <c r="F339" s="844"/>
      <c r="G339" s="531"/>
      <c r="H339" s="327"/>
      <c r="I339" s="78">
        <f>SUM(I336:I338)</f>
        <v>3</v>
      </c>
      <c r="J339" s="78"/>
      <c r="K339" s="532">
        <f>SUM(K336:K338)</f>
        <v>3</v>
      </c>
      <c r="L339" s="508"/>
      <c r="M339" s="509"/>
    </row>
    <row r="340" spans="1:13" s="72" customFormat="1" ht="20.100000000000001" customHeight="1" x14ac:dyDescent="0.5">
      <c r="A340" s="450"/>
      <c r="B340" s="127"/>
      <c r="C340" s="847" t="s">
        <v>646</v>
      </c>
      <c r="D340" s="848"/>
      <c r="E340" s="848"/>
      <c r="F340" s="848"/>
      <c r="G340" s="848"/>
      <c r="H340" s="848"/>
      <c r="I340" s="848"/>
      <c r="J340" s="848"/>
      <c r="K340" s="848"/>
      <c r="L340" s="634"/>
      <c r="M340" s="509"/>
    </row>
    <row r="341" spans="1:13" s="72" customFormat="1" ht="42" customHeight="1" x14ac:dyDescent="0.5">
      <c r="A341" s="450"/>
      <c r="B341" s="127"/>
      <c r="C341" s="537">
        <v>1</v>
      </c>
      <c r="D341" s="839" t="s">
        <v>1161</v>
      </c>
      <c r="E341" s="840"/>
      <c r="F341" s="841"/>
      <c r="G341" s="641" t="s">
        <v>670</v>
      </c>
      <c r="H341" s="120" t="s">
        <v>308</v>
      </c>
      <c r="I341" s="78">
        <v>1</v>
      </c>
      <c r="J341" s="78">
        <v>1</v>
      </c>
      <c r="K341" s="163">
        <v>1</v>
      </c>
      <c r="L341" s="520" t="s">
        <v>649</v>
      </c>
      <c r="M341" s="654" t="s">
        <v>1597</v>
      </c>
    </row>
    <row r="342" spans="1:13" s="72" customFormat="1" ht="20.100000000000001" customHeight="1" x14ac:dyDescent="0.5">
      <c r="A342" s="450"/>
      <c r="B342" s="127"/>
      <c r="C342" s="524"/>
      <c r="D342" s="842" t="s">
        <v>307</v>
      </c>
      <c r="E342" s="843"/>
      <c r="F342" s="844"/>
      <c r="G342" s="531"/>
      <c r="H342" s="327"/>
      <c r="I342" s="78">
        <f>SUM(I341:I341)</f>
        <v>1</v>
      </c>
      <c r="J342" s="78"/>
      <c r="K342" s="532">
        <f>SUM(K341:K341)</f>
        <v>1</v>
      </c>
      <c r="L342" s="508"/>
      <c r="M342" s="509"/>
    </row>
    <row r="343" spans="1:13" s="72" customFormat="1" ht="20.100000000000001" customHeight="1" x14ac:dyDescent="0.5">
      <c r="A343" s="450"/>
      <c r="B343" s="127"/>
      <c r="C343" s="847" t="s">
        <v>648</v>
      </c>
      <c r="D343" s="848"/>
      <c r="E343" s="848"/>
      <c r="F343" s="848"/>
      <c r="G343" s="848"/>
      <c r="H343" s="848"/>
      <c r="I343" s="848"/>
      <c r="J343" s="848"/>
      <c r="K343" s="848"/>
      <c r="L343" s="634"/>
      <c r="M343" s="509"/>
    </row>
    <row r="344" spans="1:13" s="72" customFormat="1" ht="39.75" customHeight="1" x14ac:dyDescent="0.5">
      <c r="A344" s="450"/>
      <c r="B344" s="127"/>
      <c r="C344" s="537">
        <v>1</v>
      </c>
      <c r="D344" s="839" t="s">
        <v>1162</v>
      </c>
      <c r="E344" s="840"/>
      <c r="F344" s="841"/>
      <c r="G344" s="641" t="s">
        <v>1163</v>
      </c>
      <c r="H344" s="127" t="s">
        <v>308</v>
      </c>
      <c r="I344" s="78">
        <v>1</v>
      </c>
      <c r="J344" s="78">
        <v>1</v>
      </c>
      <c r="K344" s="163">
        <v>1</v>
      </c>
      <c r="L344" s="520" t="s">
        <v>649</v>
      </c>
      <c r="M344" s="654" t="s">
        <v>1598</v>
      </c>
    </row>
    <row r="345" spans="1:13" s="72" customFormat="1" ht="20.100000000000001" customHeight="1" x14ac:dyDescent="0.5">
      <c r="A345" s="450"/>
      <c r="B345" s="127"/>
      <c r="C345" s="524"/>
      <c r="D345" s="842" t="s">
        <v>307</v>
      </c>
      <c r="E345" s="843"/>
      <c r="F345" s="844"/>
      <c r="G345" s="531"/>
      <c r="H345" s="327"/>
      <c r="I345" s="78">
        <f>SUM(I344:I344)</f>
        <v>1</v>
      </c>
      <c r="J345" s="78"/>
      <c r="K345" s="532">
        <f>SUM(K344:K344)</f>
        <v>1</v>
      </c>
      <c r="L345" s="508"/>
      <c r="M345" s="509"/>
    </row>
    <row r="346" spans="1:13" s="72" customFormat="1" ht="20.100000000000001" customHeight="1" x14ac:dyDescent="0.5">
      <c r="A346" s="450"/>
      <c r="B346" s="127"/>
      <c r="C346" s="852" t="s">
        <v>1165</v>
      </c>
      <c r="D346" s="853"/>
      <c r="E346" s="853"/>
      <c r="F346" s="853"/>
      <c r="G346" s="853"/>
      <c r="H346" s="853"/>
      <c r="I346" s="853"/>
      <c r="J346" s="853"/>
      <c r="K346" s="854"/>
      <c r="L346" s="508"/>
      <c r="M346" s="509"/>
    </row>
    <row r="347" spans="1:13" s="72" customFormat="1" ht="40.5" customHeight="1" x14ac:dyDescent="0.5">
      <c r="A347" s="450"/>
      <c r="B347" s="127"/>
      <c r="C347" s="537">
        <v>1</v>
      </c>
      <c r="D347" s="839" t="s">
        <v>1166</v>
      </c>
      <c r="E347" s="840"/>
      <c r="F347" s="841"/>
      <c r="G347" s="641" t="s">
        <v>1164</v>
      </c>
      <c r="H347" s="806" t="s">
        <v>308</v>
      </c>
      <c r="I347" s="78">
        <v>1</v>
      </c>
      <c r="J347" s="78">
        <v>1</v>
      </c>
      <c r="K347" s="163">
        <v>1</v>
      </c>
      <c r="L347" s="520" t="s">
        <v>649</v>
      </c>
      <c r="M347" s="654" t="s">
        <v>1599</v>
      </c>
    </row>
    <row r="348" spans="1:13" s="72" customFormat="1" ht="40.5" customHeight="1" x14ac:dyDescent="0.5">
      <c r="A348" s="450"/>
      <c r="B348" s="127"/>
      <c r="C348" s="537">
        <v>2</v>
      </c>
      <c r="D348" s="839" t="s">
        <v>1292</v>
      </c>
      <c r="E348" s="840"/>
      <c r="F348" s="841"/>
      <c r="G348" s="641" t="s">
        <v>1164</v>
      </c>
      <c r="H348" s="807"/>
      <c r="I348" s="78">
        <v>1</v>
      </c>
      <c r="J348" s="78">
        <v>1</v>
      </c>
      <c r="K348" s="163">
        <v>1</v>
      </c>
      <c r="L348" s="520" t="s">
        <v>649</v>
      </c>
      <c r="M348" s="654" t="s">
        <v>1600</v>
      </c>
    </row>
    <row r="349" spans="1:13" s="72" customFormat="1" ht="40.5" customHeight="1" x14ac:dyDescent="0.5">
      <c r="A349" s="450"/>
      <c r="B349" s="127"/>
      <c r="C349" s="537">
        <v>3</v>
      </c>
      <c r="D349" s="839" t="s">
        <v>1293</v>
      </c>
      <c r="E349" s="840"/>
      <c r="F349" s="841"/>
      <c r="G349" s="641" t="s">
        <v>1294</v>
      </c>
      <c r="H349" s="807"/>
      <c r="I349" s="78">
        <v>1</v>
      </c>
      <c r="J349" s="78">
        <v>1</v>
      </c>
      <c r="K349" s="163">
        <v>1</v>
      </c>
      <c r="L349" s="520" t="s">
        <v>649</v>
      </c>
      <c r="M349" s="654" t="s">
        <v>1601</v>
      </c>
    </row>
    <row r="350" spans="1:13" s="72" customFormat="1" ht="40.5" customHeight="1" x14ac:dyDescent="0.5">
      <c r="A350" s="450"/>
      <c r="B350" s="127"/>
      <c r="C350" s="537">
        <v>4</v>
      </c>
      <c r="D350" s="839" t="s">
        <v>1167</v>
      </c>
      <c r="E350" s="840"/>
      <c r="F350" s="841"/>
      <c r="G350" s="641" t="s">
        <v>1168</v>
      </c>
      <c r="H350" s="807"/>
      <c r="I350" s="78">
        <v>1</v>
      </c>
      <c r="J350" s="78">
        <v>1</v>
      </c>
      <c r="K350" s="163">
        <v>1</v>
      </c>
      <c r="L350" s="520" t="s">
        <v>649</v>
      </c>
      <c r="M350" s="654" t="s">
        <v>1602</v>
      </c>
    </row>
    <row r="351" spans="1:13" s="72" customFormat="1" ht="20.100000000000001" customHeight="1" x14ac:dyDescent="0.5">
      <c r="A351" s="450"/>
      <c r="B351" s="127"/>
      <c r="C351" s="524"/>
      <c r="D351" s="842" t="s">
        <v>307</v>
      </c>
      <c r="E351" s="843"/>
      <c r="F351" s="844"/>
      <c r="G351" s="531"/>
      <c r="H351" s="327"/>
      <c r="I351" s="78">
        <f>SUM(I347:I350)</f>
        <v>4</v>
      </c>
      <c r="J351" s="78"/>
      <c r="K351" s="532">
        <f>SUM(K347:K350)</f>
        <v>4</v>
      </c>
      <c r="L351" s="508"/>
      <c r="M351" s="509"/>
    </row>
    <row r="352" spans="1:13" s="72" customFormat="1" ht="20.100000000000001" customHeight="1" x14ac:dyDescent="0.5">
      <c r="A352" s="450"/>
      <c r="B352" s="127"/>
      <c r="C352" s="847" t="s">
        <v>1302</v>
      </c>
      <c r="D352" s="848"/>
      <c r="E352" s="848"/>
      <c r="F352" s="848"/>
      <c r="G352" s="848"/>
      <c r="H352" s="848"/>
      <c r="I352" s="848"/>
      <c r="J352" s="848"/>
      <c r="K352" s="848"/>
      <c r="L352" s="634"/>
      <c r="M352" s="509"/>
    </row>
    <row r="353" spans="1:13" s="72" customFormat="1" ht="40.5" customHeight="1" x14ac:dyDescent="0.5">
      <c r="A353" s="450"/>
      <c r="B353" s="127"/>
      <c r="C353" s="537">
        <v>1</v>
      </c>
      <c r="D353" s="839" t="s">
        <v>1296</v>
      </c>
      <c r="E353" s="840"/>
      <c r="F353" s="841"/>
      <c r="G353" s="641" t="s">
        <v>1297</v>
      </c>
      <c r="H353" s="806" t="s">
        <v>308</v>
      </c>
      <c r="I353" s="78">
        <v>1</v>
      </c>
      <c r="J353" s="78">
        <v>1</v>
      </c>
      <c r="K353" s="163">
        <v>1</v>
      </c>
      <c r="L353" s="520" t="s">
        <v>649</v>
      </c>
      <c r="M353" s="654" t="s">
        <v>1603</v>
      </c>
    </row>
    <row r="354" spans="1:13" s="72" customFormat="1" ht="40.5" customHeight="1" x14ac:dyDescent="0.5">
      <c r="A354" s="450"/>
      <c r="B354" s="127"/>
      <c r="C354" s="537">
        <v>2</v>
      </c>
      <c r="D354" s="839" t="s">
        <v>1298</v>
      </c>
      <c r="E354" s="840"/>
      <c r="F354" s="841"/>
      <c r="G354" s="641" t="s">
        <v>1299</v>
      </c>
      <c r="H354" s="807"/>
      <c r="I354" s="78">
        <v>1</v>
      </c>
      <c r="J354" s="78">
        <v>1</v>
      </c>
      <c r="K354" s="163">
        <v>1</v>
      </c>
      <c r="L354" s="520" t="s">
        <v>649</v>
      </c>
      <c r="M354" s="654" t="s">
        <v>1604</v>
      </c>
    </row>
    <row r="355" spans="1:13" s="72" customFormat="1" ht="40.5" customHeight="1" x14ac:dyDescent="0.5">
      <c r="A355" s="450"/>
      <c r="B355" s="127"/>
      <c r="C355" s="537">
        <v>3</v>
      </c>
      <c r="D355" s="839" t="s">
        <v>1300</v>
      </c>
      <c r="E355" s="840"/>
      <c r="F355" s="841"/>
      <c r="G355" s="641" t="s">
        <v>1301</v>
      </c>
      <c r="H355" s="808"/>
      <c r="I355" s="78">
        <v>1</v>
      </c>
      <c r="J355" s="78">
        <v>1</v>
      </c>
      <c r="K355" s="163">
        <v>1</v>
      </c>
      <c r="L355" s="520" t="s">
        <v>649</v>
      </c>
      <c r="M355" s="654" t="s">
        <v>1605</v>
      </c>
    </row>
    <row r="356" spans="1:13" s="72" customFormat="1" ht="20.100000000000001" customHeight="1" x14ac:dyDescent="0.5">
      <c r="A356" s="450"/>
      <c r="B356" s="127"/>
      <c r="C356" s="524"/>
      <c r="D356" s="842" t="s">
        <v>307</v>
      </c>
      <c r="E356" s="843"/>
      <c r="F356" s="844"/>
      <c r="G356" s="531"/>
      <c r="H356" s="327"/>
      <c r="I356" s="78">
        <f>SUM(I352:I355)</f>
        <v>3</v>
      </c>
      <c r="J356" s="78"/>
      <c r="K356" s="532">
        <f>SUM(K352:K355)</f>
        <v>3</v>
      </c>
      <c r="L356" s="508"/>
      <c r="M356" s="509"/>
    </row>
    <row r="357" spans="1:13" s="530" customFormat="1" ht="18" customHeight="1" x14ac:dyDescent="0.5">
      <c r="A357" s="534"/>
      <c r="B357" s="535"/>
      <c r="C357" s="850" t="s">
        <v>551</v>
      </c>
      <c r="D357" s="851"/>
      <c r="E357" s="851"/>
      <c r="F357" s="851"/>
      <c r="G357" s="851"/>
      <c r="H357" s="851"/>
      <c r="I357" s="851"/>
      <c r="J357" s="871"/>
      <c r="K357" s="574">
        <f>K359</f>
        <v>6</v>
      </c>
      <c r="L357" s="536"/>
      <c r="M357" s="526"/>
    </row>
    <row r="358" spans="1:13" s="72" customFormat="1" ht="20.100000000000001" customHeight="1" x14ac:dyDescent="0.5">
      <c r="A358" s="450"/>
      <c r="B358" s="127"/>
      <c r="C358" s="852" t="s">
        <v>1104</v>
      </c>
      <c r="D358" s="853"/>
      <c r="E358" s="853"/>
      <c r="F358" s="853"/>
      <c r="G358" s="853"/>
      <c r="H358" s="853"/>
      <c r="I358" s="853"/>
      <c r="J358" s="853"/>
      <c r="K358" s="854"/>
      <c r="L358" s="508"/>
      <c r="M358" s="509"/>
    </row>
    <row r="359" spans="1:13" s="72" customFormat="1" ht="44.25" customHeight="1" x14ac:dyDescent="0.5">
      <c r="A359" s="450"/>
      <c r="B359" s="127"/>
      <c r="C359" s="537">
        <v>1</v>
      </c>
      <c r="D359" s="839" t="s">
        <v>1103</v>
      </c>
      <c r="E359" s="840"/>
      <c r="F359" s="841"/>
      <c r="G359" s="641" t="s">
        <v>1105</v>
      </c>
      <c r="H359" s="95" t="s">
        <v>1608</v>
      </c>
      <c r="I359" s="78">
        <v>1</v>
      </c>
      <c r="J359" s="78">
        <v>6</v>
      </c>
      <c r="K359" s="163">
        <f>I359*J359</f>
        <v>6</v>
      </c>
      <c r="L359" s="520" t="s">
        <v>1171</v>
      </c>
      <c r="M359" s="654" t="s">
        <v>1606</v>
      </c>
    </row>
    <row r="360" spans="1:13" s="72" customFormat="1" ht="20.100000000000001" customHeight="1" x14ac:dyDescent="0.5">
      <c r="A360" s="450"/>
      <c r="B360" s="127"/>
      <c r="C360" s="524"/>
      <c r="D360" s="842" t="s">
        <v>307</v>
      </c>
      <c r="E360" s="843"/>
      <c r="F360" s="844"/>
      <c r="G360" s="531"/>
      <c r="H360" s="327"/>
      <c r="I360" s="78">
        <f>SUM(I359:I359)</f>
        <v>1</v>
      </c>
      <c r="J360" s="78"/>
      <c r="K360" s="532">
        <f>SUM(K359:K359)</f>
        <v>6</v>
      </c>
      <c r="L360" s="508"/>
      <c r="M360" s="509"/>
    </row>
    <row r="361" spans="1:13" s="530" customFormat="1" ht="18" customHeight="1" x14ac:dyDescent="0.5">
      <c r="A361" s="534"/>
      <c r="B361" s="535"/>
      <c r="C361" s="850" t="s">
        <v>552</v>
      </c>
      <c r="D361" s="851"/>
      <c r="E361" s="851"/>
      <c r="F361" s="851"/>
      <c r="G361" s="851"/>
      <c r="H361" s="851"/>
      <c r="I361" s="851"/>
      <c r="J361" s="871"/>
      <c r="K361" s="574">
        <f>K364+K367</f>
        <v>4</v>
      </c>
      <c r="L361" s="536"/>
      <c r="M361" s="526"/>
    </row>
    <row r="362" spans="1:13" s="72" customFormat="1" ht="20.100000000000001" customHeight="1" x14ac:dyDescent="0.5">
      <c r="A362" s="450"/>
      <c r="B362" s="127"/>
      <c r="C362" s="852" t="s">
        <v>1169</v>
      </c>
      <c r="D362" s="853"/>
      <c r="E362" s="853"/>
      <c r="F362" s="853"/>
      <c r="G362" s="853"/>
      <c r="H362" s="853"/>
      <c r="I362" s="853"/>
      <c r="J362" s="853"/>
      <c r="K362" s="854"/>
      <c r="L362" s="508"/>
      <c r="M362" s="509"/>
    </row>
    <row r="363" spans="1:13" s="72" customFormat="1" ht="44.25" customHeight="1" x14ac:dyDescent="0.5">
      <c r="A363" s="450"/>
      <c r="B363" s="127"/>
      <c r="C363" s="537">
        <v>1</v>
      </c>
      <c r="D363" s="839" t="s">
        <v>1170</v>
      </c>
      <c r="E363" s="840"/>
      <c r="F363" s="841"/>
      <c r="G363" s="641" t="s">
        <v>1347</v>
      </c>
      <c r="H363" s="120" t="s">
        <v>1607</v>
      </c>
      <c r="I363" s="78">
        <v>1</v>
      </c>
      <c r="J363" s="78">
        <v>2</v>
      </c>
      <c r="K363" s="163">
        <f>I363*J363</f>
        <v>2</v>
      </c>
      <c r="L363" s="520" t="s">
        <v>546</v>
      </c>
      <c r="M363" s="654" t="s">
        <v>1609</v>
      </c>
    </row>
    <row r="364" spans="1:13" s="72" customFormat="1" ht="20.100000000000001" customHeight="1" x14ac:dyDescent="0.5">
      <c r="A364" s="450"/>
      <c r="B364" s="127"/>
      <c r="C364" s="524"/>
      <c r="D364" s="842" t="s">
        <v>307</v>
      </c>
      <c r="E364" s="843"/>
      <c r="F364" s="844"/>
      <c r="G364" s="531"/>
      <c r="H364" s="327"/>
      <c r="I364" s="78">
        <f>SUM(I363:I363)</f>
        <v>1</v>
      </c>
      <c r="J364" s="78"/>
      <c r="K364" s="532">
        <f>SUM(K363:K363)</f>
        <v>2</v>
      </c>
      <c r="L364" s="508"/>
      <c r="M364" s="509"/>
    </row>
    <row r="365" spans="1:13" s="72" customFormat="1" ht="20.100000000000001" customHeight="1" x14ac:dyDescent="0.5">
      <c r="A365" s="450"/>
      <c r="B365" s="127"/>
      <c r="C365" s="852" t="s">
        <v>650</v>
      </c>
      <c r="D365" s="853"/>
      <c r="E365" s="853"/>
      <c r="F365" s="853"/>
      <c r="G365" s="853"/>
      <c r="H365" s="853"/>
      <c r="I365" s="853"/>
      <c r="J365" s="853"/>
      <c r="K365" s="854"/>
      <c r="L365" s="508"/>
      <c r="M365" s="509"/>
    </row>
    <row r="366" spans="1:13" s="72" customFormat="1" ht="44.25" customHeight="1" x14ac:dyDescent="0.5">
      <c r="A366" s="450"/>
      <c r="B366" s="127"/>
      <c r="C366" s="537">
        <v>1</v>
      </c>
      <c r="D366" s="839" t="s">
        <v>1172</v>
      </c>
      <c r="E366" s="840"/>
      <c r="F366" s="841"/>
      <c r="G366" s="641" t="s">
        <v>1173</v>
      </c>
      <c r="H366" s="120" t="s">
        <v>1607</v>
      </c>
      <c r="I366" s="78">
        <v>1</v>
      </c>
      <c r="J366" s="78">
        <v>2</v>
      </c>
      <c r="K366" s="163">
        <f>I366*J366</f>
        <v>2</v>
      </c>
      <c r="L366" s="520" t="s">
        <v>546</v>
      </c>
      <c r="M366" s="654" t="s">
        <v>1610</v>
      </c>
    </row>
    <row r="367" spans="1:13" s="72" customFormat="1" ht="20.100000000000001" customHeight="1" x14ac:dyDescent="0.5">
      <c r="A367" s="450"/>
      <c r="B367" s="127"/>
      <c r="C367" s="524"/>
      <c r="D367" s="842" t="s">
        <v>307</v>
      </c>
      <c r="E367" s="843"/>
      <c r="F367" s="844"/>
      <c r="G367" s="531"/>
      <c r="H367" s="327"/>
      <c r="I367" s="78">
        <f>SUM(I366:I366)</f>
        <v>1</v>
      </c>
      <c r="J367" s="78"/>
      <c r="K367" s="532">
        <f>SUM(K366:K366)</f>
        <v>2</v>
      </c>
      <c r="L367" s="508"/>
      <c r="M367" s="509"/>
    </row>
    <row r="368" spans="1:13" s="530" customFormat="1" ht="18" customHeight="1" x14ac:dyDescent="0.5">
      <c r="A368" s="534"/>
      <c r="B368" s="535"/>
      <c r="C368" s="850" t="s">
        <v>356</v>
      </c>
      <c r="D368" s="851"/>
      <c r="E368" s="851"/>
      <c r="F368" s="851"/>
      <c r="G368" s="851"/>
      <c r="H368" s="851"/>
      <c r="I368" s="851"/>
      <c r="J368" s="871"/>
      <c r="K368" s="627">
        <f>SUM(K371+K374+K377+K382+K386+K390+K395+K399+K402+K406+K410+K416+K420+K425)</f>
        <v>14.5</v>
      </c>
      <c r="L368" s="536"/>
      <c r="M368" s="526"/>
    </row>
    <row r="369" spans="1:13" s="72" customFormat="1" ht="20.100000000000001" customHeight="1" x14ac:dyDescent="0.5">
      <c r="A369" s="458"/>
      <c r="B369" s="127"/>
      <c r="C369" s="847" t="s">
        <v>1085</v>
      </c>
      <c r="D369" s="848"/>
      <c r="E369" s="848"/>
      <c r="F369" s="848"/>
      <c r="G369" s="848"/>
      <c r="H369" s="848"/>
      <c r="I369" s="848"/>
      <c r="J369" s="849"/>
      <c r="K369" s="134"/>
      <c r="L369" s="508"/>
      <c r="M369" s="509"/>
    </row>
    <row r="370" spans="1:13" s="72" customFormat="1" ht="42" customHeight="1" x14ac:dyDescent="0.5">
      <c r="A370" s="450"/>
      <c r="B370" s="127"/>
      <c r="C370" s="669">
        <v>1</v>
      </c>
      <c r="D370" s="839" t="s">
        <v>1303</v>
      </c>
      <c r="E370" s="840"/>
      <c r="F370" s="841"/>
      <c r="G370" s="641" t="s">
        <v>1304</v>
      </c>
      <c r="H370" s="120" t="s">
        <v>1607</v>
      </c>
      <c r="I370" s="537">
        <v>1</v>
      </c>
      <c r="J370" s="537">
        <v>0.5</v>
      </c>
      <c r="K370" s="78">
        <f>I370*J370</f>
        <v>0.5</v>
      </c>
      <c r="L370" s="520" t="s">
        <v>649</v>
      </c>
      <c r="M370" s="654" t="s">
        <v>1611</v>
      </c>
    </row>
    <row r="371" spans="1:13" s="72" customFormat="1" ht="20.100000000000001" customHeight="1" x14ac:dyDescent="0.5">
      <c r="A371" s="450"/>
      <c r="B371" s="127"/>
      <c r="C371" s="668"/>
      <c r="D371" s="842" t="s">
        <v>309</v>
      </c>
      <c r="E371" s="843"/>
      <c r="F371" s="844"/>
      <c r="G371" s="845"/>
      <c r="H371" s="846"/>
      <c r="I371" s="537">
        <f>SUM(I370:I370)</f>
        <v>1</v>
      </c>
      <c r="J371" s="538"/>
      <c r="K371" s="532">
        <f>SUM(K370:K370)</f>
        <v>0.5</v>
      </c>
      <c r="L371" s="508"/>
      <c r="M371" s="509"/>
    </row>
    <row r="372" spans="1:13" s="72" customFormat="1" ht="20.100000000000001" customHeight="1" x14ac:dyDescent="0.5">
      <c r="A372" s="458"/>
      <c r="B372" s="127"/>
      <c r="C372" s="847" t="s">
        <v>1086</v>
      </c>
      <c r="D372" s="848"/>
      <c r="E372" s="848"/>
      <c r="F372" s="848"/>
      <c r="G372" s="848"/>
      <c r="H372" s="848"/>
      <c r="I372" s="848"/>
      <c r="J372" s="849"/>
      <c r="K372" s="134"/>
      <c r="L372" s="508"/>
      <c r="M372" s="509"/>
    </row>
    <row r="373" spans="1:13" s="72" customFormat="1" ht="42" customHeight="1" x14ac:dyDescent="0.5">
      <c r="A373" s="450"/>
      <c r="B373" s="127"/>
      <c r="C373" s="669">
        <v>1</v>
      </c>
      <c r="D373" s="839" t="s">
        <v>1305</v>
      </c>
      <c r="E373" s="840"/>
      <c r="F373" s="841"/>
      <c r="G373" s="641" t="s">
        <v>1306</v>
      </c>
      <c r="H373" s="95" t="s">
        <v>1607</v>
      </c>
      <c r="I373" s="537">
        <v>1</v>
      </c>
      <c r="J373" s="537">
        <v>0.5</v>
      </c>
      <c r="K373" s="78">
        <f>I373*J373</f>
        <v>0.5</v>
      </c>
      <c r="L373" s="520" t="s">
        <v>649</v>
      </c>
      <c r="M373" s="654" t="s">
        <v>1612</v>
      </c>
    </row>
    <row r="374" spans="1:13" s="72" customFormat="1" ht="20.100000000000001" customHeight="1" x14ac:dyDescent="0.5">
      <c r="A374" s="450"/>
      <c r="B374" s="127"/>
      <c r="C374" s="668"/>
      <c r="D374" s="842" t="s">
        <v>309</v>
      </c>
      <c r="E374" s="843"/>
      <c r="F374" s="844"/>
      <c r="G374" s="845"/>
      <c r="H374" s="846"/>
      <c r="I374" s="537">
        <v>1</v>
      </c>
      <c r="J374" s="538"/>
      <c r="K374" s="532">
        <f>SUM(K373)</f>
        <v>0.5</v>
      </c>
      <c r="L374" s="508"/>
      <c r="M374" s="509"/>
    </row>
    <row r="375" spans="1:13" ht="20.100000000000001" customHeight="1" x14ac:dyDescent="0.5">
      <c r="A375" s="366"/>
      <c r="B375" s="659"/>
      <c r="C375" s="847" t="s">
        <v>843</v>
      </c>
      <c r="D375" s="848"/>
      <c r="E375" s="848"/>
      <c r="F375" s="848"/>
      <c r="G375" s="848"/>
      <c r="H375" s="848"/>
      <c r="I375" s="848"/>
      <c r="J375" s="849"/>
      <c r="K375" s="365"/>
      <c r="L375" s="363"/>
      <c r="M375" s="364"/>
    </row>
    <row r="376" spans="1:13" s="72" customFormat="1" ht="42" customHeight="1" x14ac:dyDescent="0.5">
      <c r="A376" s="450"/>
      <c r="B376" s="127"/>
      <c r="C376" s="669">
        <v>1</v>
      </c>
      <c r="D376" s="839" t="s">
        <v>1307</v>
      </c>
      <c r="E376" s="840"/>
      <c r="F376" s="841"/>
      <c r="G376" s="641" t="s">
        <v>545</v>
      </c>
      <c r="H376" s="95" t="s">
        <v>1607</v>
      </c>
      <c r="I376" s="537">
        <v>1</v>
      </c>
      <c r="J376" s="537">
        <v>0.5</v>
      </c>
      <c r="K376" s="78">
        <f>I376*J376</f>
        <v>0.5</v>
      </c>
      <c r="L376" s="520" t="s">
        <v>649</v>
      </c>
      <c r="M376" s="654" t="s">
        <v>1613</v>
      </c>
    </row>
    <row r="377" spans="1:13" s="72" customFormat="1" ht="20.100000000000001" customHeight="1" x14ac:dyDescent="0.5">
      <c r="A377" s="450"/>
      <c r="B377" s="127"/>
      <c r="C377" s="668"/>
      <c r="D377" s="842" t="s">
        <v>309</v>
      </c>
      <c r="E377" s="843"/>
      <c r="F377" s="844"/>
      <c r="G377" s="845"/>
      <c r="H377" s="846"/>
      <c r="I377" s="537">
        <v>1</v>
      </c>
      <c r="J377" s="538"/>
      <c r="K377" s="532">
        <f>SUM(K376)</f>
        <v>0.5</v>
      </c>
      <c r="L377" s="508"/>
      <c r="M377" s="509"/>
    </row>
    <row r="378" spans="1:13" s="72" customFormat="1" ht="20.100000000000001" customHeight="1" x14ac:dyDescent="0.5">
      <c r="A378" s="458"/>
      <c r="B378" s="127"/>
      <c r="C378" s="847" t="s">
        <v>1308</v>
      </c>
      <c r="D378" s="848"/>
      <c r="E378" s="848"/>
      <c r="F378" s="848"/>
      <c r="G378" s="848"/>
      <c r="H378" s="848"/>
      <c r="I378" s="848"/>
      <c r="J378" s="849"/>
      <c r="K378" s="134"/>
      <c r="L378" s="508"/>
      <c r="M378" s="509"/>
    </row>
    <row r="379" spans="1:13" s="72" customFormat="1" ht="41.25" customHeight="1" x14ac:dyDescent="0.5">
      <c r="A379" s="450"/>
      <c r="B379" s="127"/>
      <c r="C379" s="669">
        <v>1</v>
      </c>
      <c r="D379" s="839" t="s">
        <v>1309</v>
      </c>
      <c r="E379" s="840"/>
      <c r="F379" s="841"/>
      <c r="G379" s="641" t="s">
        <v>1114</v>
      </c>
      <c r="H379" s="806" t="s">
        <v>1607</v>
      </c>
      <c r="I379" s="537">
        <v>1</v>
      </c>
      <c r="J379" s="537">
        <v>0.5</v>
      </c>
      <c r="K379" s="78">
        <f>I379*J379</f>
        <v>0.5</v>
      </c>
      <c r="L379" s="520" t="s">
        <v>649</v>
      </c>
      <c r="M379" s="654" t="s">
        <v>1614</v>
      </c>
    </row>
    <row r="380" spans="1:13" s="72" customFormat="1" ht="41.25" customHeight="1" x14ac:dyDescent="0.5">
      <c r="A380" s="450"/>
      <c r="B380" s="127"/>
      <c r="C380" s="669">
        <v>2</v>
      </c>
      <c r="D380" s="839" t="s">
        <v>1310</v>
      </c>
      <c r="E380" s="840"/>
      <c r="F380" s="841"/>
      <c r="G380" s="641" t="s">
        <v>553</v>
      </c>
      <c r="H380" s="807"/>
      <c r="I380" s="537">
        <v>1</v>
      </c>
      <c r="J380" s="537">
        <v>0.5</v>
      </c>
      <c r="K380" s="78">
        <f>I380*J380</f>
        <v>0.5</v>
      </c>
      <c r="L380" s="520" t="s">
        <v>649</v>
      </c>
      <c r="M380" s="654" t="s">
        <v>1615</v>
      </c>
    </row>
    <row r="381" spans="1:13" s="72" customFormat="1" ht="41.25" customHeight="1" x14ac:dyDescent="0.5">
      <c r="A381" s="450"/>
      <c r="B381" s="127"/>
      <c r="C381" s="669">
        <v>3</v>
      </c>
      <c r="D381" s="839" t="s">
        <v>664</v>
      </c>
      <c r="E381" s="840"/>
      <c r="F381" s="841"/>
      <c r="G381" s="641" t="s">
        <v>545</v>
      </c>
      <c r="H381" s="807"/>
      <c r="I381" s="537">
        <v>1</v>
      </c>
      <c r="J381" s="537">
        <v>0.5</v>
      </c>
      <c r="K381" s="78">
        <f>I381*J381</f>
        <v>0.5</v>
      </c>
      <c r="L381" s="520" t="s">
        <v>649</v>
      </c>
      <c r="M381" s="654" t="s">
        <v>1616</v>
      </c>
    </row>
    <row r="382" spans="1:13" s="72" customFormat="1" ht="20.100000000000001" customHeight="1" x14ac:dyDescent="0.5">
      <c r="A382" s="450"/>
      <c r="B382" s="127"/>
      <c r="C382" s="668"/>
      <c r="D382" s="842" t="s">
        <v>309</v>
      </c>
      <c r="E382" s="843"/>
      <c r="F382" s="844"/>
      <c r="G382" s="845"/>
      <c r="H382" s="846"/>
      <c r="I382" s="537">
        <f>SUM(I379:I381)</f>
        <v>3</v>
      </c>
      <c r="J382" s="538"/>
      <c r="K382" s="532">
        <f>SUM(K379:K381)</f>
        <v>1.5</v>
      </c>
      <c r="L382" s="508"/>
      <c r="M382" s="509"/>
    </row>
    <row r="383" spans="1:13" s="72" customFormat="1" ht="20.100000000000001" customHeight="1" x14ac:dyDescent="0.5">
      <c r="A383" s="458"/>
      <c r="B383" s="127"/>
      <c r="C383" s="847" t="s">
        <v>1316</v>
      </c>
      <c r="D383" s="848"/>
      <c r="E383" s="848"/>
      <c r="F383" s="848"/>
      <c r="G383" s="848"/>
      <c r="H383" s="848"/>
      <c r="I383" s="848"/>
      <c r="J383" s="849"/>
      <c r="K383" s="134"/>
      <c r="L383" s="508"/>
      <c r="M383" s="509"/>
    </row>
    <row r="384" spans="1:13" s="72" customFormat="1" ht="41.25" customHeight="1" x14ac:dyDescent="0.5">
      <c r="A384" s="450"/>
      <c r="B384" s="127"/>
      <c r="C384" s="669">
        <v>1</v>
      </c>
      <c r="D384" s="759" t="s">
        <v>659</v>
      </c>
      <c r="E384" s="757"/>
      <c r="F384" s="758"/>
      <c r="G384" s="641" t="s">
        <v>651</v>
      </c>
      <c r="H384" s="806" t="s">
        <v>1607</v>
      </c>
      <c r="I384" s="537">
        <v>1</v>
      </c>
      <c r="J384" s="537">
        <v>0.5</v>
      </c>
      <c r="K384" s="78">
        <f>I384*J384</f>
        <v>0.5</v>
      </c>
      <c r="L384" s="520" t="s">
        <v>649</v>
      </c>
      <c r="M384" s="654" t="s">
        <v>1617</v>
      </c>
    </row>
    <row r="385" spans="1:13" s="72" customFormat="1" ht="41.25" customHeight="1" x14ac:dyDescent="0.5">
      <c r="A385" s="450"/>
      <c r="B385" s="127"/>
      <c r="C385" s="669">
        <v>2</v>
      </c>
      <c r="D385" s="759" t="s">
        <v>1311</v>
      </c>
      <c r="E385" s="757"/>
      <c r="F385" s="758"/>
      <c r="G385" s="641" t="s">
        <v>1125</v>
      </c>
      <c r="H385" s="808"/>
      <c r="I385" s="537">
        <v>1</v>
      </c>
      <c r="J385" s="537">
        <v>0.5</v>
      </c>
      <c r="K385" s="78">
        <f>I385*J385</f>
        <v>0.5</v>
      </c>
      <c r="L385" s="520" t="s">
        <v>649</v>
      </c>
      <c r="M385" s="654" t="s">
        <v>1618</v>
      </c>
    </row>
    <row r="386" spans="1:13" s="72" customFormat="1" ht="20.100000000000001" customHeight="1" x14ac:dyDescent="0.5">
      <c r="A386" s="450"/>
      <c r="B386" s="127"/>
      <c r="C386" s="668"/>
      <c r="D386" s="842" t="s">
        <v>309</v>
      </c>
      <c r="E386" s="843"/>
      <c r="F386" s="844"/>
      <c r="G386" s="845"/>
      <c r="H386" s="846"/>
      <c r="I386" s="537">
        <f>SUM(I384:I385)</f>
        <v>2</v>
      </c>
      <c r="J386" s="538"/>
      <c r="K386" s="532">
        <f>SUM(K384:K385)</f>
        <v>1</v>
      </c>
      <c r="L386" s="508"/>
      <c r="M386" s="509"/>
    </row>
    <row r="387" spans="1:13" s="72" customFormat="1" ht="20.100000000000001" customHeight="1" x14ac:dyDescent="0.5">
      <c r="A387" s="458"/>
      <c r="B387" s="127"/>
      <c r="C387" s="847" t="s">
        <v>1312</v>
      </c>
      <c r="D387" s="848"/>
      <c r="E387" s="848"/>
      <c r="F387" s="848"/>
      <c r="G387" s="848"/>
      <c r="H387" s="848"/>
      <c r="I387" s="848"/>
      <c r="J387" s="849"/>
      <c r="K387" s="134"/>
      <c r="L387" s="508"/>
      <c r="M387" s="509"/>
    </row>
    <row r="388" spans="1:13" s="72" customFormat="1" ht="42" customHeight="1" x14ac:dyDescent="0.5">
      <c r="A388" s="450"/>
      <c r="B388" s="127"/>
      <c r="C388" s="669">
        <v>1</v>
      </c>
      <c r="D388" s="759" t="s">
        <v>1313</v>
      </c>
      <c r="E388" s="757"/>
      <c r="F388" s="758"/>
      <c r="G388" s="641" t="s">
        <v>1127</v>
      </c>
      <c r="H388" s="806" t="s">
        <v>1607</v>
      </c>
      <c r="I388" s="537">
        <v>1</v>
      </c>
      <c r="J388" s="537">
        <v>0.5</v>
      </c>
      <c r="K388" s="78">
        <f>I388*J388</f>
        <v>0.5</v>
      </c>
      <c r="L388" s="520" t="s">
        <v>649</v>
      </c>
      <c r="M388" s="654" t="s">
        <v>1619</v>
      </c>
    </row>
    <row r="389" spans="1:13" s="72" customFormat="1" ht="42" customHeight="1" x14ac:dyDescent="0.5">
      <c r="A389" s="450"/>
      <c r="B389" s="127"/>
      <c r="C389" s="669">
        <v>2</v>
      </c>
      <c r="D389" s="759" t="s">
        <v>1314</v>
      </c>
      <c r="E389" s="757"/>
      <c r="F389" s="758"/>
      <c r="G389" s="641" t="s">
        <v>1315</v>
      </c>
      <c r="H389" s="808"/>
      <c r="I389" s="537">
        <v>1</v>
      </c>
      <c r="J389" s="537">
        <v>0.5</v>
      </c>
      <c r="K389" s="78">
        <f>I389*J389</f>
        <v>0.5</v>
      </c>
      <c r="L389" s="520" t="s">
        <v>649</v>
      </c>
      <c r="M389" s="654" t="s">
        <v>1620</v>
      </c>
    </row>
    <row r="390" spans="1:13" s="72" customFormat="1" ht="20.100000000000001" customHeight="1" x14ac:dyDescent="0.5">
      <c r="A390" s="450"/>
      <c r="B390" s="127"/>
      <c r="C390" s="668"/>
      <c r="D390" s="842" t="s">
        <v>309</v>
      </c>
      <c r="E390" s="843"/>
      <c r="F390" s="844"/>
      <c r="G390" s="845"/>
      <c r="H390" s="846"/>
      <c r="I390" s="537">
        <f>SUM(I388:I389)</f>
        <v>2</v>
      </c>
      <c r="J390" s="537"/>
      <c r="K390" s="670">
        <f t="shared" ref="K390" si="52">SUM(K388:K389)</f>
        <v>1</v>
      </c>
      <c r="L390" s="508"/>
      <c r="M390" s="509"/>
    </row>
    <row r="391" spans="1:13" s="72" customFormat="1" ht="20.100000000000001" customHeight="1" x14ac:dyDescent="0.5">
      <c r="A391" s="458"/>
      <c r="B391" s="127"/>
      <c r="C391" s="847" t="s">
        <v>1320</v>
      </c>
      <c r="D391" s="848"/>
      <c r="E391" s="848"/>
      <c r="F391" s="848"/>
      <c r="G391" s="848"/>
      <c r="H391" s="848"/>
      <c r="I391" s="848"/>
      <c r="J391" s="849"/>
      <c r="K391" s="134"/>
      <c r="L391" s="508"/>
      <c r="M391" s="509"/>
    </row>
    <row r="392" spans="1:13" s="72" customFormat="1" ht="42" customHeight="1" x14ac:dyDescent="0.5">
      <c r="A392" s="450"/>
      <c r="B392" s="127"/>
      <c r="C392" s="669">
        <v>1</v>
      </c>
      <c r="D392" s="759" t="s">
        <v>1317</v>
      </c>
      <c r="E392" s="757"/>
      <c r="F392" s="758"/>
      <c r="G392" s="641" t="s">
        <v>1318</v>
      </c>
      <c r="H392" s="806" t="s">
        <v>1607</v>
      </c>
      <c r="I392" s="537">
        <v>1</v>
      </c>
      <c r="J392" s="537">
        <v>0.5</v>
      </c>
      <c r="K392" s="78">
        <f>I392*J392</f>
        <v>0.5</v>
      </c>
      <c r="L392" s="520" t="s">
        <v>649</v>
      </c>
      <c r="M392" s="654" t="s">
        <v>1621</v>
      </c>
    </row>
    <row r="393" spans="1:13" s="72" customFormat="1" ht="42" customHeight="1" x14ac:dyDescent="0.5">
      <c r="A393" s="450"/>
      <c r="B393" s="127"/>
      <c r="C393" s="669">
        <v>2</v>
      </c>
      <c r="D393" s="759" t="s">
        <v>667</v>
      </c>
      <c r="E393" s="757"/>
      <c r="F393" s="758"/>
      <c r="G393" s="641" t="s">
        <v>668</v>
      </c>
      <c r="H393" s="807"/>
      <c r="I393" s="537">
        <v>1</v>
      </c>
      <c r="J393" s="537">
        <v>0.5</v>
      </c>
      <c r="K393" s="78">
        <f>I393*J393</f>
        <v>0.5</v>
      </c>
      <c r="L393" s="520" t="s">
        <v>649</v>
      </c>
      <c r="M393" s="654" t="s">
        <v>1622</v>
      </c>
    </row>
    <row r="394" spans="1:13" s="72" customFormat="1" ht="42" customHeight="1" x14ac:dyDescent="0.5">
      <c r="A394" s="450"/>
      <c r="B394" s="127"/>
      <c r="C394" s="669">
        <v>3</v>
      </c>
      <c r="D394" s="759" t="s">
        <v>1319</v>
      </c>
      <c r="E394" s="757"/>
      <c r="F394" s="758"/>
      <c r="G394" s="641" t="s">
        <v>668</v>
      </c>
      <c r="H394" s="808"/>
      <c r="I394" s="537">
        <v>1</v>
      </c>
      <c r="J394" s="537">
        <v>0.5</v>
      </c>
      <c r="K394" s="78">
        <f>I394*J394</f>
        <v>0.5</v>
      </c>
      <c r="L394" s="520" t="s">
        <v>649</v>
      </c>
      <c r="M394" s="654" t="s">
        <v>1623</v>
      </c>
    </row>
    <row r="395" spans="1:13" s="72" customFormat="1" ht="20.100000000000001" customHeight="1" x14ac:dyDescent="0.5">
      <c r="A395" s="450"/>
      <c r="B395" s="127"/>
      <c r="C395" s="668"/>
      <c r="D395" s="842" t="s">
        <v>309</v>
      </c>
      <c r="E395" s="843"/>
      <c r="F395" s="844"/>
      <c r="G395" s="845"/>
      <c r="H395" s="846"/>
      <c r="I395" s="537">
        <f>SUM(I392:I394)</f>
        <v>3</v>
      </c>
      <c r="J395" s="538"/>
      <c r="K395" s="670">
        <f>SUM(K392:K394)</f>
        <v>1.5</v>
      </c>
      <c r="L395" s="508"/>
      <c r="M395" s="509"/>
    </row>
    <row r="396" spans="1:13" s="72" customFormat="1" ht="20.100000000000001" customHeight="1" x14ac:dyDescent="0.5">
      <c r="A396" s="458"/>
      <c r="B396" s="127"/>
      <c r="C396" s="847" t="s">
        <v>1147</v>
      </c>
      <c r="D396" s="848"/>
      <c r="E396" s="848"/>
      <c r="F396" s="848"/>
      <c r="G396" s="848"/>
      <c r="H396" s="848"/>
      <c r="I396" s="848"/>
      <c r="J396" s="849"/>
      <c r="K396" s="134"/>
      <c r="L396" s="508"/>
      <c r="M396" s="509"/>
    </row>
    <row r="397" spans="1:13" s="72" customFormat="1" ht="42" customHeight="1" x14ac:dyDescent="0.5">
      <c r="A397" s="450"/>
      <c r="B397" s="127"/>
      <c r="C397" s="669">
        <v>1</v>
      </c>
      <c r="D397" s="759" t="s">
        <v>1321</v>
      </c>
      <c r="E397" s="757"/>
      <c r="F397" s="758"/>
      <c r="G397" s="641" t="s">
        <v>1139</v>
      </c>
      <c r="H397" s="806" t="s">
        <v>1607</v>
      </c>
      <c r="I397" s="537">
        <v>1</v>
      </c>
      <c r="J397" s="537">
        <v>0.5</v>
      </c>
      <c r="K397" s="78">
        <f>I397*J397</f>
        <v>0.5</v>
      </c>
      <c r="L397" s="520" t="s">
        <v>649</v>
      </c>
      <c r="M397" s="654" t="s">
        <v>1624</v>
      </c>
    </row>
    <row r="398" spans="1:13" s="72" customFormat="1" ht="42" customHeight="1" x14ac:dyDescent="0.5">
      <c r="A398" s="450"/>
      <c r="B398" s="127"/>
      <c r="C398" s="669">
        <v>2</v>
      </c>
      <c r="D398" s="759" t="s">
        <v>1322</v>
      </c>
      <c r="E398" s="757"/>
      <c r="F398" s="758"/>
      <c r="G398" s="641" t="s">
        <v>1323</v>
      </c>
      <c r="H398" s="807"/>
      <c r="I398" s="537">
        <v>1</v>
      </c>
      <c r="J398" s="537">
        <v>0.5</v>
      </c>
      <c r="K398" s="78">
        <f>I398*J398</f>
        <v>0.5</v>
      </c>
      <c r="L398" s="520" t="s">
        <v>649</v>
      </c>
      <c r="M398" s="654" t="s">
        <v>1625</v>
      </c>
    </row>
    <row r="399" spans="1:13" s="72" customFormat="1" ht="20.100000000000001" customHeight="1" x14ac:dyDescent="0.5">
      <c r="A399" s="450"/>
      <c r="B399" s="127"/>
      <c r="C399" s="668"/>
      <c r="D399" s="842" t="s">
        <v>309</v>
      </c>
      <c r="E399" s="843"/>
      <c r="F399" s="844"/>
      <c r="G399" s="845"/>
      <c r="H399" s="846"/>
      <c r="I399" s="537">
        <f>SUM(I397:I398)</f>
        <v>2</v>
      </c>
      <c r="J399" s="538"/>
      <c r="K399" s="532">
        <f>SUM(K397:K398)</f>
        <v>1</v>
      </c>
      <c r="L399" s="508"/>
      <c r="M399" s="509"/>
    </row>
    <row r="400" spans="1:13" s="72" customFormat="1" ht="20.100000000000001" customHeight="1" x14ac:dyDescent="0.5">
      <c r="A400" s="458"/>
      <c r="B400" s="127"/>
      <c r="C400" s="847" t="s">
        <v>643</v>
      </c>
      <c r="D400" s="848"/>
      <c r="E400" s="848"/>
      <c r="F400" s="848"/>
      <c r="G400" s="848"/>
      <c r="H400" s="848"/>
      <c r="I400" s="848"/>
      <c r="J400" s="849"/>
      <c r="K400" s="134"/>
      <c r="L400" s="508"/>
      <c r="M400" s="509"/>
    </row>
    <row r="401" spans="1:13" s="72" customFormat="1" ht="42" customHeight="1" x14ac:dyDescent="0.5">
      <c r="A401" s="450"/>
      <c r="B401" s="127"/>
      <c r="C401" s="669">
        <v>1</v>
      </c>
      <c r="D401" s="759" t="s">
        <v>1324</v>
      </c>
      <c r="E401" s="757"/>
      <c r="F401" s="758"/>
      <c r="G401" s="641" t="s">
        <v>547</v>
      </c>
      <c r="H401" s="120" t="s">
        <v>1607</v>
      </c>
      <c r="I401" s="537">
        <v>1</v>
      </c>
      <c r="J401" s="537">
        <v>0.5</v>
      </c>
      <c r="K401" s="78">
        <f>I401*J401</f>
        <v>0.5</v>
      </c>
      <c r="L401" s="520" t="s">
        <v>649</v>
      </c>
      <c r="M401" s="654" t="s">
        <v>1626</v>
      </c>
    </row>
    <row r="402" spans="1:13" s="72" customFormat="1" ht="20.100000000000001" customHeight="1" x14ac:dyDescent="0.5">
      <c r="A402" s="450"/>
      <c r="B402" s="127"/>
      <c r="C402" s="668"/>
      <c r="D402" s="842" t="s">
        <v>309</v>
      </c>
      <c r="E402" s="843"/>
      <c r="F402" s="844"/>
      <c r="G402" s="845"/>
      <c r="H402" s="846"/>
      <c r="I402" s="537">
        <f>SUM(I401:I401)</f>
        <v>1</v>
      </c>
      <c r="J402" s="538"/>
      <c r="K402" s="532">
        <f>SUM(K401:K401)</f>
        <v>0.5</v>
      </c>
      <c r="L402" s="508"/>
      <c r="M402" s="509"/>
    </row>
    <row r="403" spans="1:13" s="72" customFormat="1" ht="18" customHeight="1" x14ac:dyDescent="0.5">
      <c r="A403" s="458"/>
      <c r="B403" s="127"/>
      <c r="C403" s="847" t="s">
        <v>641</v>
      </c>
      <c r="D403" s="848"/>
      <c r="E403" s="848"/>
      <c r="F403" s="848"/>
      <c r="G403" s="848"/>
      <c r="H403" s="848"/>
      <c r="I403" s="848"/>
      <c r="J403" s="849"/>
      <c r="K403" s="134"/>
      <c r="L403" s="508"/>
      <c r="M403" s="509"/>
    </row>
    <row r="404" spans="1:13" s="72" customFormat="1" ht="43.5" customHeight="1" x14ac:dyDescent="0.5">
      <c r="A404" s="450"/>
      <c r="B404" s="127"/>
      <c r="C404" s="669">
        <v>1</v>
      </c>
      <c r="D404" s="759" t="s">
        <v>1325</v>
      </c>
      <c r="E404" s="757"/>
      <c r="F404" s="758"/>
      <c r="G404" s="641" t="s">
        <v>1326</v>
      </c>
      <c r="H404" s="806" t="s">
        <v>1607</v>
      </c>
      <c r="I404" s="537">
        <v>1</v>
      </c>
      <c r="J404" s="537">
        <v>0.5</v>
      </c>
      <c r="K404" s="78">
        <f>I404*J404</f>
        <v>0.5</v>
      </c>
      <c r="L404" s="520" t="s">
        <v>649</v>
      </c>
      <c r="M404" s="654" t="s">
        <v>1627</v>
      </c>
    </row>
    <row r="405" spans="1:13" s="72" customFormat="1" ht="44.25" customHeight="1" x14ac:dyDescent="0.5">
      <c r="A405" s="450"/>
      <c r="B405" s="127"/>
      <c r="C405" s="669">
        <v>2</v>
      </c>
      <c r="D405" s="759" t="s">
        <v>1327</v>
      </c>
      <c r="E405" s="757"/>
      <c r="F405" s="758"/>
      <c r="G405" s="641" t="s">
        <v>1326</v>
      </c>
      <c r="H405" s="808"/>
      <c r="I405" s="537">
        <v>1</v>
      </c>
      <c r="J405" s="537">
        <v>0.5</v>
      </c>
      <c r="K405" s="78">
        <f>I405*J405</f>
        <v>0.5</v>
      </c>
      <c r="L405" s="520" t="s">
        <v>649</v>
      </c>
      <c r="M405" s="654" t="s">
        <v>1628</v>
      </c>
    </row>
    <row r="406" spans="1:13" s="72" customFormat="1" ht="20.100000000000001" customHeight="1" x14ac:dyDescent="0.5">
      <c r="A406" s="450"/>
      <c r="B406" s="127"/>
      <c r="C406" s="668"/>
      <c r="D406" s="842" t="s">
        <v>309</v>
      </c>
      <c r="E406" s="843"/>
      <c r="F406" s="844"/>
      <c r="G406" s="845"/>
      <c r="H406" s="846"/>
      <c r="I406" s="537">
        <f>SUM(I404:I405)</f>
        <v>2</v>
      </c>
      <c r="J406" s="538"/>
      <c r="K406" s="532">
        <f>SUM(K404:K405)</f>
        <v>1</v>
      </c>
      <c r="L406" s="508"/>
      <c r="M406" s="509"/>
    </row>
    <row r="407" spans="1:13" s="72" customFormat="1" ht="18" customHeight="1" x14ac:dyDescent="0.5">
      <c r="A407" s="458"/>
      <c r="B407" s="127"/>
      <c r="C407" s="847" t="s">
        <v>644</v>
      </c>
      <c r="D407" s="848"/>
      <c r="E407" s="848"/>
      <c r="F407" s="848"/>
      <c r="G407" s="848"/>
      <c r="H407" s="848"/>
      <c r="I407" s="848"/>
      <c r="J407" s="849"/>
      <c r="K407" s="134"/>
      <c r="L407" s="508"/>
      <c r="M407" s="509"/>
    </row>
    <row r="408" spans="1:13" s="72" customFormat="1" ht="43.5" customHeight="1" x14ac:dyDescent="0.5">
      <c r="A408" s="450"/>
      <c r="B408" s="127"/>
      <c r="C408" s="669">
        <v>1</v>
      </c>
      <c r="D408" s="759" t="s">
        <v>1328</v>
      </c>
      <c r="E408" s="757"/>
      <c r="F408" s="758"/>
      <c r="G408" s="641" t="s">
        <v>1155</v>
      </c>
      <c r="H408" s="806" t="s">
        <v>1607</v>
      </c>
      <c r="I408" s="537">
        <v>1</v>
      </c>
      <c r="J408" s="537">
        <v>0.5</v>
      </c>
      <c r="K408" s="78">
        <f>I408*J408</f>
        <v>0.5</v>
      </c>
      <c r="L408" s="520" t="s">
        <v>649</v>
      </c>
      <c r="M408" s="654" t="s">
        <v>1629</v>
      </c>
    </row>
    <row r="409" spans="1:13" s="72" customFormat="1" ht="44.25" customHeight="1" x14ac:dyDescent="0.5">
      <c r="A409" s="450"/>
      <c r="B409" s="127"/>
      <c r="C409" s="669">
        <v>2</v>
      </c>
      <c r="D409" s="759" t="s">
        <v>1329</v>
      </c>
      <c r="E409" s="757"/>
      <c r="F409" s="758"/>
      <c r="G409" s="641" t="s">
        <v>556</v>
      </c>
      <c r="H409" s="808"/>
      <c r="I409" s="537">
        <v>1</v>
      </c>
      <c r="J409" s="537">
        <v>0.5</v>
      </c>
      <c r="K409" s="78">
        <f>I409*J409</f>
        <v>0.5</v>
      </c>
      <c r="L409" s="520" t="s">
        <v>649</v>
      </c>
      <c r="M409" s="654" t="s">
        <v>1630</v>
      </c>
    </row>
    <row r="410" spans="1:13" s="72" customFormat="1" ht="20.100000000000001" customHeight="1" x14ac:dyDescent="0.5">
      <c r="A410" s="450"/>
      <c r="B410" s="127"/>
      <c r="C410" s="668"/>
      <c r="D410" s="842" t="s">
        <v>309</v>
      </c>
      <c r="E410" s="843"/>
      <c r="F410" s="844"/>
      <c r="G410" s="845"/>
      <c r="H410" s="846"/>
      <c r="I410" s="537">
        <f>SUM(I408:I409)</f>
        <v>2</v>
      </c>
      <c r="J410" s="538"/>
      <c r="K410" s="532">
        <f>SUM(K408:K409)</f>
        <v>1</v>
      </c>
      <c r="L410" s="508"/>
      <c r="M410" s="509"/>
    </row>
    <row r="411" spans="1:13" s="72" customFormat="1" ht="18" customHeight="1" x14ac:dyDescent="0.5">
      <c r="A411" s="458"/>
      <c r="B411" s="127"/>
      <c r="C411" s="847" t="s">
        <v>671</v>
      </c>
      <c r="D411" s="848"/>
      <c r="E411" s="848"/>
      <c r="F411" s="848"/>
      <c r="G411" s="848"/>
      <c r="H411" s="848"/>
      <c r="I411" s="848"/>
      <c r="J411" s="849"/>
      <c r="K411" s="134"/>
      <c r="L411" s="508"/>
      <c r="M411" s="509"/>
    </row>
    <row r="412" spans="1:13" s="72" customFormat="1" ht="43.5" customHeight="1" x14ac:dyDescent="0.5">
      <c r="A412" s="450"/>
      <c r="B412" s="127"/>
      <c r="C412" s="669">
        <v>1</v>
      </c>
      <c r="D412" s="759" t="s">
        <v>1331</v>
      </c>
      <c r="E412" s="757"/>
      <c r="F412" s="758"/>
      <c r="G412" s="641" t="s">
        <v>1330</v>
      </c>
      <c r="H412" s="806" t="s">
        <v>1607</v>
      </c>
      <c r="I412" s="537">
        <v>1</v>
      </c>
      <c r="J412" s="537">
        <v>0.5</v>
      </c>
      <c r="K412" s="78">
        <f>I412*J412</f>
        <v>0.5</v>
      </c>
      <c r="L412" s="520" t="s">
        <v>649</v>
      </c>
      <c r="M412" s="654" t="s">
        <v>1631</v>
      </c>
    </row>
    <row r="413" spans="1:13" s="72" customFormat="1" ht="43.5" customHeight="1" x14ac:dyDescent="0.5">
      <c r="A413" s="450"/>
      <c r="B413" s="127"/>
      <c r="C413" s="669">
        <v>2</v>
      </c>
      <c r="D413" s="759" t="s">
        <v>1332</v>
      </c>
      <c r="E413" s="757"/>
      <c r="F413" s="758"/>
      <c r="G413" s="641" t="s">
        <v>1333</v>
      </c>
      <c r="H413" s="807"/>
      <c r="I413" s="537">
        <v>1</v>
      </c>
      <c r="J413" s="537">
        <v>0.5</v>
      </c>
      <c r="K413" s="78">
        <f>I413*J413</f>
        <v>0.5</v>
      </c>
      <c r="L413" s="520" t="s">
        <v>649</v>
      </c>
      <c r="M413" s="654" t="s">
        <v>1632</v>
      </c>
    </row>
    <row r="414" spans="1:13" s="72" customFormat="1" ht="43.5" customHeight="1" x14ac:dyDescent="0.5">
      <c r="A414" s="450"/>
      <c r="B414" s="127"/>
      <c r="C414" s="669">
        <v>3</v>
      </c>
      <c r="D414" s="759" t="s">
        <v>1334</v>
      </c>
      <c r="E414" s="757"/>
      <c r="F414" s="758"/>
      <c r="G414" s="641" t="s">
        <v>1335</v>
      </c>
      <c r="H414" s="807"/>
      <c r="I414" s="537">
        <v>1</v>
      </c>
      <c r="J414" s="537">
        <v>0.5</v>
      </c>
      <c r="K414" s="78">
        <f>I414*J414</f>
        <v>0.5</v>
      </c>
      <c r="L414" s="520" t="s">
        <v>649</v>
      </c>
      <c r="M414" s="654" t="s">
        <v>1633</v>
      </c>
    </row>
    <row r="415" spans="1:13" s="72" customFormat="1" ht="44.25" customHeight="1" x14ac:dyDescent="0.5">
      <c r="A415" s="450"/>
      <c r="B415" s="127"/>
      <c r="C415" s="669">
        <v>4</v>
      </c>
      <c r="D415" s="759" t="s">
        <v>1336</v>
      </c>
      <c r="E415" s="757"/>
      <c r="F415" s="758"/>
      <c r="G415" s="641" t="s">
        <v>1337</v>
      </c>
      <c r="H415" s="808"/>
      <c r="I415" s="537">
        <v>1</v>
      </c>
      <c r="J415" s="537">
        <v>0.5</v>
      </c>
      <c r="K415" s="78">
        <f>I415*J415</f>
        <v>0.5</v>
      </c>
      <c r="L415" s="520" t="s">
        <v>649</v>
      </c>
      <c r="M415" s="654" t="s">
        <v>1634</v>
      </c>
    </row>
    <row r="416" spans="1:13" s="72" customFormat="1" ht="20.100000000000001" customHeight="1" x14ac:dyDescent="0.5">
      <c r="A416" s="450"/>
      <c r="B416" s="127"/>
      <c r="C416" s="668"/>
      <c r="D416" s="842" t="s">
        <v>309</v>
      </c>
      <c r="E416" s="843"/>
      <c r="F416" s="844"/>
      <c r="G416" s="845"/>
      <c r="H416" s="846"/>
      <c r="I416" s="537">
        <f>SUM(I412:I415)</f>
        <v>4</v>
      </c>
      <c r="J416" s="538"/>
      <c r="K416" s="532">
        <f>SUM(K412:K415)</f>
        <v>2</v>
      </c>
      <c r="L416" s="508"/>
      <c r="M416" s="509"/>
    </row>
    <row r="417" spans="1:13" s="72" customFormat="1" ht="18" customHeight="1" x14ac:dyDescent="0.5">
      <c r="A417" s="458"/>
      <c r="B417" s="127"/>
      <c r="C417" s="847" t="s">
        <v>1338</v>
      </c>
      <c r="D417" s="848"/>
      <c r="E417" s="848"/>
      <c r="F417" s="848"/>
      <c r="G417" s="848"/>
      <c r="H417" s="848"/>
      <c r="I417" s="848"/>
      <c r="J417" s="849"/>
      <c r="K417" s="134"/>
      <c r="L417" s="508"/>
      <c r="M417" s="509"/>
    </row>
    <row r="418" spans="1:13" s="72" customFormat="1" ht="43.5" customHeight="1" x14ac:dyDescent="0.5">
      <c r="A418" s="450"/>
      <c r="B418" s="127"/>
      <c r="C418" s="669">
        <v>1</v>
      </c>
      <c r="D418" s="759" t="s">
        <v>1340</v>
      </c>
      <c r="E418" s="757"/>
      <c r="F418" s="758"/>
      <c r="G418" s="641" t="s">
        <v>1339</v>
      </c>
      <c r="H418" s="806" t="s">
        <v>1607</v>
      </c>
      <c r="I418" s="537">
        <v>1</v>
      </c>
      <c r="J418" s="537">
        <v>0.5</v>
      </c>
      <c r="K418" s="78">
        <f>I418*J418</f>
        <v>0.5</v>
      </c>
      <c r="L418" s="520" t="s">
        <v>649</v>
      </c>
      <c r="M418" s="654" t="s">
        <v>1635</v>
      </c>
    </row>
    <row r="419" spans="1:13" s="72" customFormat="1" ht="43.5" customHeight="1" x14ac:dyDescent="0.5">
      <c r="A419" s="450"/>
      <c r="B419" s="127"/>
      <c r="C419" s="669">
        <v>2</v>
      </c>
      <c r="D419" s="759" t="s">
        <v>1341</v>
      </c>
      <c r="E419" s="757"/>
      <c r="F419" s="758"/>
      <c r="G419" s="641" t="s">
        <v>1339</v>
      </c>
      <c r="H419" s="807"/>
      <c r="I419" s="537">
        <v>1</v>
      </c>
      <c r="J419" s="537">
        <v>0.5</v>
      </c>
      <c r="K419" s="78">
        <f>I419*J419</f>
        <v>0.5</v>
      </c>
      <c r="L419" s="520" t="s">
        <v>649</v>
      </c>
      <c r="M419" s="654" t="s">
        <v>1636</v>
      </c>
    </row>
    <row r="420" spans="1:13" s="72" customFormat="1" ht="20.100000000000001" customHeight="1" x14ac:dyDescent="0.5">
      <c r="A420" s="450"/>
      <c r="B420" s="127"/>
      <c r="C420" s="668"/>
      <c r="D420" s="842" t="s">
        <v>309</v>
      </c>
      <c r="E420" s="843"/>
      <c r="F420" s="844"/>
      <c r="G420" s="845"/>
      <c r="H420" s="846"/>
      <c r="I420" s="537">
        <f>SUM(I418:I419)</f>
        <v>2</v>
      </c>
      <c r="J420" s="538"/>
      <c r="K420" s="532">
        <f>SUM(K418:K419)</f>
        <v>1</v>
      </c>
      <c r="L420" s="508"/>
      <c r="M420" s="509"/>
    </row>
    <row r="421" spans="1:13" s="72" customFormat="1" ht="18" customHeight="1" x14ac:dyDescent="0.5">
      <c r="A421" s="458"/>
      <c r="B421" s="127"/>
      <c r="C421" s="847" t="s">
        <v>1295</v>
      </c>
      <c r="D421" s="848"/>
      <c r="E421" s="848"/>
      <c r="F421" s="848"/>
      <c r="G421" s="848"/>
      <c r="H421" s="848"/>
      <c r="I421" s="848"/>
      <c r="J421" s="849"/>
      <c r="K421" s="134"/>
      <c r="L421" s="508"/>
      <c r="M421" s="509"/>
    </row>
    <row r="422" spans="1:13" s="72" customFormat="1" ht="43.5" customHeight="1" x14ac:dyDescent="0.5">
      <c r="A422" s="450"/>
      <c r="B422" s="127"/>
      <c r="C422" s="669">
        <v>1</v>
      </c>
      <c r="D422" s="759" t="s">
        <v>1342</v>
      </c>
      <c r="E422" s="757"/>
      <c r="F422" s="758"/>
      <c r="G422" s="641" t="s">
        <v>1343</v>
      </c>
      <c r="H422" s="806" t="s">
        <v>1607</v>
      </c>
      <c r="I422" s="537">
        <v>1</v>
      </c>
      <c r="J422" s="537">
        <v>0.5</v>
      </c>
      <c r="K422" s="78">
        <f>I422*J422</f>
        <v>0.5</v>
      </c>
      <c r="L422" s="520" t="s">
        <v>649</v>
      </c>
      <c r="M422" s="654" t="s">
        <v>1637</v>
      </c>
    </row>
    <row r="423" spans="1:13" s="72" customFormat="1" ht="43.5" customHeight="1" x14ac:dyDescent="0.5">
      <c r="A423" s="450"/>
      <c r="B423" s="127"/>
      <c r="C423" s="669">
        <v>2</v>
      </c>
      <c r="D423" s="759" t="s">
        <v>1344</v>
      </c>
      <c r="E423" s="757"/>
      <c r="F423" s="758"/>
      <c r="G423" s="641" t="s">
        <v>1297</v>
      </c>
      <c r="H423" s="807"/>
      <c r="I423" s="537">
        <v>1</v>
      </c>
      <c r="J423" s="537">
        <v>0.5</v>
      </c>
      <c r="K423" s="78">
        <f>I423*J423</f>
        <v>0.5</v>
      </c>
      <c r="L423" s="520" t="s">
        <v>649</v>
      </c>
      <c r="M423" s="654" t="s">
        <v>1638</v>
      </c>
    </row>
    <row r="424" spans="1:13" s="72" customFormat="1" ht="43.5" customHeight="1" x14ac:dyDescent="0.5">
      <c r="A424" s="450"/>
      <c r="B424" s="127"/>
      <c r="C424" s="669">
        <v>3</v>
      </c>
      <c r="D424" s="759" t="s">
        <v>1345</v>
      </c>
      <c r="E424" s="757"/>
      <c r="F424" s="758"/>
      <c r="G424" s="641" t="s">
        <v>1299</v>
      </c>
      <c r="H424" s="807"/>
      <c r="I424" s="537">
        <v>1</v>
      </c>
      <c r="J424" s="537">
        <v>0.5</v>
      </c>
      <c r="K424" s="78">
        <f>I424*J424</f>
        <v>0.5</v>
      </c>
      <c r="L424" s="520" t="s">
        <v>649</v>
      </c>
      <c r="M424" s="654" t="s">
        <v>1639</v>
      </c>
    </row>
    <row r="425" spans="1:13" s="72" customFormat="1" ht="20.100000000000001" customHeight="1" x14ac:dyDescent="0.5">
      <c r="A425" s="450"/>
      <c r="B425" s="127"/>
      <c r="C425" s="668"/>
      <c r="D425" s="842" t="s">
        <v>309</v>
      </c>
      <c r="E425" s="843"/>
      <c r="F425" s="844"/>
      <c r="G425" s="845"/>
      <c r="H425" s="846"/>
      <c r="I425" s="537">
        <f>SUM(I422:I424)</f>
        <v>3</v>
      </c>
      <c r="J425" s="538"/>
      <c r="K425" s="532">
        <f>SUM(K422:K424)</f>
        <v>1.5</v>
      </c>
      <c r="L425" s="508"/>
      <c r="M425" s="509"/>
    </row>
    <row r="426" spans="1:13" s="72" customFormat="1" ht="20.100000000000001" customHeight="1" x14ac:dyDescent="0.5">
      <c r="A426" s="540"/>
      <c r="B426" s="538" t="s">
        <v>94</v>
      </c>
      <c r="C426" s="867" t="s">
        <v>95</v>
      </c>
      <c r="D426" s="868"/>
      <c r="E426" s="868"/>
      <c r="F426" s="868"/>
      <c r="G426" s="868"/>
      <c r="H426" s="868"/>
      <c r="I426" s="868"/>
      <c r="J426" s="869"/>
      <c r="K426" s="250">
        <f>SUM(K427+K461)</f>
        <v>38.5</v>
      </c>
      <c r="L426" s="508"/>
      <c r="M426" s="509"/>
    </row>
    <row r="427" spans="1:13" s="530" customFormat="1" ht="19.5" customHeight="1" x14ac:dyDescent="0.5">
      <c r="A427" s="541"/>
      <c r="B427" s="535"/>
      <c r="C427" s="850" t="s">
        <v>357</v>
      </c>
      <c r="D427" s="851"/>
      <c r="E427" s="851"/>
      <c r="F427" s="851"/>
      <c r="G427" s="851"/>
      <c r="H427" s="851"/>
      <c r="I427" s="851"/>
      <c r="J427" s="871"/>
      <c r="K427" s="574">
        <f>K430+K436+K440+K443+K446+K451+K454+K457+K460</f>
        <v>15</v>
      </c>
      <c r="L427" s="536"/>
      <c r="M427" s="526"/>
    </row>
    <row r="428" spans="1:13" s="72" customFormat="1" ht="20.100000000000001" customHeight="1" x14ac:dyDescent="0.5">
      <c r="A428" s="533"/>
      <c r="B428" s="660"/>
      <c r="C428" s="847" t="s">
        <v>1169</v>
      </c>
      <c r="D428" s="848"/>
      <c r="E428" s="848"/>
      <c r="F428" s="848"/>
      <c r="G428" s="848"/>
      <c r="H428" s="848"/>
      <c r="I428" s="848"/>
      <c r="J428" s="680"/>
      <c r="K428" s="134"/>
      <c r="L428" s="508"/>
      <c r="M428" s="509"/>
    </row>
    <row r="429" spans="1:13" s="72" customFormat="1" ht="42" customHeight="1" x14ac:dyDescent="0.5">
      <c r="A429" s="533"/>
      <c r="B429" s="542"/>
      <c r="C429" s="95">
        <v>1</v>
      </c>
      <c r="D429" s="839" t="s">
        <v>1348</v>
      </c>
      <c r="E429" s="840"/>
      <c r="F429" s="841"/>
      <c r="G429" s="641" t="s">
        <v>1349</v>
      </c>
      <c r="H429" s="95" t="s">
        <v>96</v>
      </c>
      <c r="I429" s="95">
        <v>1</v>
      </c>
      <c r="J429" s="95">
        <v>1</v>
      </c>
      <c r="K429" s="78">
        <v>1</v>
      </c>
      <c r="L429" s="642" t="s">
        <v>423</v>
      </c>
      <c r="M429" s="654" t="s">
        <v>1640</v>
      </c>
    </row>
    <row r="430" spans="1:13" s="72" customFormat="1" ht="20.100000000000001" customHeight="1" x14ac:dyDescent="0.5">
      <c r="A430" s="533"/>
      <c r="B430" s="542"/>
      <c r="C430" s="122"/>
      <c r="D430" s="842" t="s">
        <v>314</v>
      </c>
      <c r="E430" s="843"/>
      <c r="F430" s="844"/>
      <c r="G430" s="876"/>
      <c r="H430" s="877"/>
      <c r="I430" s="95">
        <f>SUM(I429:I429)</f>
        <v>1</v>
      </c>
      <c r="J430" s="95"/>
      <c r="K430" s="532">
        <f>SUM(K429:K429)</f>
        <v>1</v>
      </c>
      <c r="L430" s="508"/>
      <c r="M430" s="509"/>
    </row>
    <row r="431" spans="1:13" s="72" customFormat="1" ht="20.100000000000001" customHeight="1" x14ac:dyDescent="0.5">
      <c r="A431" s="533"/>
      <c r="B431" s="542"/>
      <c r="C431" s="681" t="s">
        <v>1352</v>
      </c>
      <c r="D431" s="682"/>
      <c r="E431" s="682"/>
      <c r="F431" s="682"/>
      <c r="G431" s="682"/>
      <c r="H431" s="682"/>
      <c r="I431" s="682"/>
      <c r="J431" s="682"/>
      <c r="K431" s="682"/>
      <c r="L431" s="682"/>
      <c r="M431" s="637"/>
    </row>
    <row r="432" spans="1:13" s="72" customFormat="1" ht="42" customHeight="1" x14ac:dyDescent="0.5">
      <c r="A432" s="533"/>
      <c r="B432" s="542"/>
      <c r="C432" s="95">
        <v>1</v>
      </c>
      <c r="D432" s="839" t="s">
        <v>1350</v>
      </c>
      <c r="E432" s="840"/>
      <c r="F432" s="841"/>
      <c r="G432" s="683" t="s">
        <v>1351</v>
      </c>
      <c r="H432" s="806" t="s">
        <v>96</v>
      </c>
      <c r="I432" s="95">
        <v>1</v>
      </c>
      <c r="J432" s="95">
        <v>1</v>
      </c>
      <c r="K432" s="78">
        <v>1</v>
      </c>
      <c r="L432" s="642" t="s">
        <v>423</v>
      </c>
      <c r="M432" s="654" t="s">
        <v>1641</v>
      </c>
    </row>
    <row r="433" spans="1:13" s="72" customFormat="1" ht="42" customHeight="1" x14ac:dyDescent="0.5">
      <c r="A433" s="533"/>
      <c r="B433" s="542"/>
      <c r="C433" s="95">
        <v>2</v>
      </c>
      <c r="D433" s="839" t="s">
        <v>1353</v>
      </c>
      <c r="E433" s="840"/>
      <c r="F433" s="841"/>
      <c r="G433" s="683" t="s">
        <v>1354</v>
      </c>
      <c r="H433" s="807"/>
      <c r="I433" s="95">
        <v>1</v>
      </c>
      <c r="J433" s="95">
        <v>1</v>
      </c>
      <c r="K433" s="78">
        <v>1</v>
      </c>
      <c r="L433" s="642" t="s">
        <v>423</v>
      </c>
      <c r="M433" s="654" t="s">
        <v>1642</v>
      </c>
    </row>
    <row r="434" spans="1:13" s="72" customFormat="1" ht="42" customHeight="1" x14ac:dyDescent="0.5">
      <c r="A434" s="533"/>
      <c r="B434" s="542"/>
      <c r="C434" s="95">
        <v>3</v>
      </c>
      <c r="D434" s="839" t="s">
        <v>1357</v>
      </c>
      <c r="E434" s="840"/>
      <c r="F434" s="841"/>
      <c r="G434" s="683" t="s">
        <v>1358</v>
      </c>
      <c r="H434" s="807"/>
      <c r="I434" s="95">
        <v>1</v>
      </c>
      <c r="J434" s="95">
        <v>1</v>
      </c>
      <c r="K434" s="78">
        <v>1</v>
      </c>
      <c r="L434" s="642" t="s">
        <v>423</v>
      </c>
      <c r="M434" s="654" t="s">
        <v>1643</v>
      </c>
    </row>
    <row r="435" spans="1:13" s="72" customFormat="1" ht="42" customHeight="1" x14ac:dyDescent="0.5">
      <c r="A435" s="533"/>
      <c r="B435" s="542"/>
      <c r="C435" s="95">
        <v>4</v>
      </c>
      <c r="D435" s="839" t="s">
        <v>1355</v>
      </c>
      <c r="E435" s="840"/>
      <c r="F435" s="841"/>
      <c r="G435" s="683" t="s">
        <v>1356</v>
      </c>
      <c r="H435" s="807"/>
      <c r="I435" s="95">
        <v>1</v>
      </c>
      <c r="J435" s="95">
        <v>1</v>
      </c>
      <c r="K435" s="78">
        <v>1</v>
      </c>
      <c r="L435" s="642" t="s">
        <v>423</v>
      </c>
      <c r="M435" s="654" t="s">
        <v>1644</v>
      </c>
    </row>
    <row r="436" spans="1:13" s="72" customFormat="1" ht="20.100000000000001" customHeight="1" x14ac:dyDescent="0.5">
      <c r="A436" s="533"/>
      <c r="B436" s="542"/>
      <c r="C436" s="122"/>
      <c r="D436" s="842" t="s">
        <v>314</v>
      </c>
      <c r="E436" s="843"/>
      <c r="F436" s="844"/>
      <c r="G436" s="876"/>
      <c r="H436" s="877"/>
      <c r="I436" s="95">
        <f>SUM(I432:I435)</f>
        <v>4</v>
      </c>
      <c r="J436" s="95"/>
      <c r="K436" s="532">
        <f>SUM(K432:K435)</f>
        <v>4</v>
      </c>
      <c r="L436" s="508"/>
      <c r="M436" s="509"/>
    </row>
    <row r="437" spans="1:13" s="72" customFormat="1" ht="20.100000000000001" customHeight="1" x14ac:dyDescent="0.5">
      <c r="A437" s="533"/>
      <c r="B437" s="542"/>
      <c r="C437" s="681" t="s">
        <v>1360</v>
      </c>
      <c r="D437" s="682"/>
      <c r="E437" s="682"/>
      <c r="F437" s="682"/>
      <c r="G437" s="682"/>
      <c r="H437" s="682"/>
      <c r="I437" s="682"/>
      <c r="J437" s="682"/>
      <c r="K437" s="682"/>
      <c r="L437" s="682"/>
      <c r="M437" s="637"/>
    </row>
    <row r="438" spans="1:13" s="72" customFormat="1" ht="39.75" customHeight="1" x14ac:dyDescent="0.5">
      <c r="A438" s="533"/>
      <c r="B438" s="542"/>
      <c r="C438" s="95">
        <v>1</v>
      </c>
      <c r="D438" s="839" t="s">
        <v>1361</v>
      </c>
      <c r="E438" s="840"/>
      <c r="F438" s="841"/>
      <c r="G438" s="641" t="s">
        <v>1359</v>
      </c>
      <c r="H438" s="806" t="s">
        <v>96</v>
      </c>
      <c r="I438" s="95">
        <v>1</v>
      </c>
      <c r="J438" s="95">
        <v>1</v>
      </c>
      <c r="K438" s="78">
        <v>1</v>
      </c>
      <c r="L438" s="642" t="s">
        <v>423</v>
      </c>
      <c r="M438" s="654" t="s">
        <v>1645</v>
      </c>
    </row>
    <row r="439" spans="1:13" s="72" customFormat="1" ht="39.75" customHeight="1" x14ac:dyDescent="0.5">
      <c r="A439" s="533"/>
      <c r="B439" s="542"/>
      <c r="C439" s="95">
        <v>2</v>
      </c>
      <c r="D439" s="839" t="s">
        <v>1362</v>
      </c>
      <c r="E439" s="840"/>
      <c r="F439" s="841"/>
      <c r="G439" s="641" t="s">
        <v>1363</v>
      </c>
      <c r="H439" s="807"/>
      <c r="I439" s="95">
        <v>1</v>
      </c>
      <c r="J439" s="95">
        <v>1</v>
      </c>
      <c r="K439" s="78">
        <v>1</v>
      </c>
      <c r="L439" s="642" t="s">
        <v>423</v>
      </c>
      <c r="M439" s="654" t="s">
        <v>1646</v>
      </c>
    </row>
    <row r="440" spans="1:13" s="72" customFormat="1" ht="20.100000000000001" customHeight="1" x14ac:dyDescent="0.5">
      <c r="A440" s="533"/>
      <c r="B440" s="542"/>
      <c r="C440" s="122"/>
      <c r="D440" s="842" t="s">
        <v>314</v>
      </c>
      <c r="E440" s="843"/>
      <c r="F440" s="844"/>
      <c r="G440" s="876"/>
      <c r="H440" s="877"/>
      <c r="I440" s="95">
        <f>SUM(I438:I439)</f>
        <v>2</v>
      </c>
      <c r="J440" s="95"/>
      <c r="K440" s="532">
        <f>SUM(K438:K439)</f>
        <v>2</v>
      </c>
      <c r="L440" s="508"/>
      <c r="M440" s="509"/>
    </row>
    <row r="441" spans="1:13" s="72" customFormat="1" ht="20.100000000000001" customHeight="1" x14ac:dyDescent="0.5">
      <c r="A441" s="533"/>
      <c r="B441" s="542"/>
      <c r="C441" s="681" t="s">
        <v>1364</v>
      </c>
      <c r="D441" s="682"/>
      <c r="E441" s="682"/>
      <c r="F441" s="682"/>
      <c r="G441" s="682"/>
      <c r="H441" s="682"/>
      <c r="I441" s="682"/>
      <c r="J441" s="682"/>
      <c r="K441" s="682"/>
      <c r="L441" s="682"/>
      <c r="M441" s="637"/>
    </row>
    <row r="442" spans="1:13" s="72" customFormat="1" ht="39.75" customHeight="1" x14ac:dyDescent="0.5">
      <c r="A442" s="533"/>
      <c r="B442" s="542"/>
      <c r="C442" s="95">
        <v>1</v>
      </c>
      <c r="D442" s="839" t="s">
        <v>1365</v>
      </c>
      <c r="E442" s="840"/>
      <c r="F442" s="841"/>
      <c r="G442" s="641" t="s">
        <v>1366</v>
      </c>
      <c r="H442" s="120" t="s">
        <v>96</v>
      </c>
      <c r="I442" s="95">
        <v>1</v>
      </c>
      <c r="J442" s="95">
        <v>1</v>
      </c>
      <c r="K442" s="78">
        <v>1</v>
      </c>
      <c r="L442" s="642" t="s">
        <v>423</v>
      </c>
      <c r="M442" s="654" t="s">
        <v>1647</v>
      </c>
    </row>
    <row r="443" spans="1:13" s="72" customFormat="1" ht="20.100000000000001" customHeight="1" x14ac:dyDescent="0.5">
      <c r="A443" s="533"/>
      <c r="B443" s="542"/>
      <c r="C443" s="122"/>
      <c r="D443" s="842" t="s">
        <v>314</v>
      </c>
      <c r="E443" s="843"/>
      <c r="F443" s="844"/>
      <c r="G443" s="876"/>
      <c r="H443" s="877"/>
      <c r="I443" s="95">
        <f>SUM(I441:I442)</f>
        <v>1</v>
      </c>
      <c r="J443" s="95"/>
      <c r="K443" s="532">
        <f>SUM(K441:K442)</f>
        <v>1</v>
      </c>
      <c r="L443" s="508"/>
      <c r="M443" s="509"/>
    </row>
    <row r="444" spans="1:13" s="72" customFormat="1" ht="20.100000000000001" customHeight="1" x14ac:dyDescent="0.5">
      <c r="A444" s="533"/>
      <c r="B444" s="542"/>
      <c r="C444" s="679" t="s">
        <v>1367</v>
      </c>
      <c r="D444" s="682"/>
      <c r="E444" s="682"/>
      <c r="F444" s="682"/>
      <c r="G444" s="682"/>
      <c r="H444" s="682"/>
      <c r="I444" s="682"/>
      <c r="J444" s="682"/>
      <c r="K444" s="682"/>
      <c r="L444" s="682"/>
      <c r="M444" s="637"/>
    </row>
    <row r="445" spans="1:13" s="72" customFormat="1" ht="30.6" x14ac:dyDescent="0.5">
      <c r="A445" s="533"/>
      <c r="B445" s="542"/>
      <c r="C445" s="95">
        <v>1</v>
      </c>
      <c r="D445" s="839" t="s">
        <v>1368</v>
      </c>
      <c r="E445" s="840"/>
      <c r="F445" s="841"/>
      <c r="G445" s="683" t="s">
        <v>1369</v>
      </c>
      <c r="H445" s="120" t="s">
        <v>96</v>
      </c>
      <c r="I445" s="95">
        <v>1</v>
      </c>
      <c r="J445" s="95">
        <v>1</v>
      </c>
      <c r="K445" s="78">
        <v>1</v>
      </c>
      <c r="L445" s="642" t="s">
        <v>423</v>
      </c>
      <c r="M445" s="654" t="s">
        <v>1648</v>
      </c>
    </row>
    <row r="446" spans="1:13" s="72" customFormat="1" ht="20.100000000000001" customHeight="1" x14ac:dyDescent="0.5">
      <c r="A446" s="533"/>
      <c r="B446" s="542"/>
      <c r="C446" s="122"/>
      <c r="D446" s="842" t="s">
        <v>314</v>
      </c>
      <c r="E446" s="843"/>
      <c r="F446" s="844"/>
      <c r="G446" s="876"/>
      <c r="H446" s="877"/>
      <c r="I446" s="95">
        <f>SUM(I445:I445)</f>
        <v>1</v>
      </c>
      <c r="J446" s="95"/>
      <c r="K446" s="532">
        <f>SUM(K445:K445)</f>
        <v>1</v>
      </c>
      <c r="L446" s="508"/>
      <c r="M446" s="509"/>
    </row>
    <row r="447" spans="1:13" s="72" customFormat="1" ht="20.100000000000001" customHeight="1" x14ac:dyDescent="0.5">
      <c r="A447" s="533"/>
      <c r="B447" s="542"/>
      <c r="C447" s="681" t="s">
        <v>1370</v>
      </c>
      <c r="D447" s="682"/>
      <c r="E447" s="682"/>
      <c r="F447" s="682"/>
      <c r="G447" s="682"/>
      <c r="H447" s="682"/>
      <c r="I447" s="682"/>
      <c r="J447" s="682"/>
      <c r="K447" s="682"/>
      <c r="L447" s="682"/>
      <c r="M447" s="637"/>
    </row>
    <row r="448" spans="1:13" s="72" customFormat="1" ht="39.75" customHeight="1" x14ac:dyDescent="0.5">
      <c r="A448" s="533"/>
      <c r="B448" s="542"/>
      <c r="C448" s="95">
        <v>1</v>
      </c>
      <c r="D448" s="839" t="s">
        <v>1371</v>
      </c>
      <c r="E448" s="840"/>
      <c r="F448" s="841"/>
      <c r="G448" s="641" t="s">
        <v>1372</v>
      </c>
      <c r="H448" s="806" t="s">
        <v>96</v>
      </c>
      <c r="I448" s="95">
        <v>1</v>
      </c>
      <c r="J448" s="95">
        <v>1</v>
      </c>
      <c r="K448" s="78">
        <v>1</v>
      </c>
      <c r="L448" s="642" t="s">
        <v>423</v>
      </c>
      <c r="M448" s="654" t="s">
        <v>1649</v>
      </c>
    </row>
    <row r="449" spans="1:13" s="72" customFormat="1" ht="39.75" customHeight="1" x14ac:dyDescent="0.5">
      <c r="A449" s="533"/>
      <c r="B449" s="542"/>
      <c r="C449" s="95">
        <v>2</v>
      </c>
      <c r="D449" s="839" t="s">
        <v>1373</v>
      </c>
      <c r="E449" s="840"/>
      <c r="F449" s="841"/>
      <c r="G449" s="641" t="s">
        <v>1374</v>
      </c>
      <c r="H449" s="807"/>
      <c r="I449" s="95">
        <v>1</v>
      </c>
      <c r="J449" s="95">
        <v>1</v>
      </c>
      <c r="K449" s="78">
        <v>1</v>
      </c>
      <c r="L449" s="642" t="s">
        <v>423</v>
      </c>
      <c r="M449" s="654" t="s">
        <v>1650</v>
      </c>
    </row>
    <row r="450" spans="1:13" s="72" customFormat="1" ht="39.75" customHeight="1" x14ac:dyDescent="0.5">
      <c r="A450" s="533"/>
      <c r="B450" s="542"/>
      <c r="C450" s="95">
        <v>3</v>
      </c>
      <c r="D450" s="839" t="s">
        <v>1375</v>
      </c>
      <c r="E450" s="840"/>
      <c r="F450" s="841"/>
      <c r="G450" s="641" t="s">
        <v>1114</v>
      </c>
      <c r="H450" s="807"/>
      <c r="I450" s="95">
        <v>1</v>
      </c>
      <c r="J450" s="95">
        <v>1</v>
      </c>
      <c r="K450" s="78">
        <v>1</v>
      </c>
      <c r="L450" s="642" t="s">
        <v>423</v>
      </c>
      <c r="M450" s="654" t="s">
        <v>1651</v>
      </c>
    </row>
    <row r="451" spans="1:13" s="72" customFormat="1" ht="20.100000000000001" customHeight="1" x14ac:dyDescent="0.5">
      <c r="A451" s="533"/>
      <c r="B451" s="542"/>
      <c r="C451" s="122"/>
      <c r="D451" s="842" t="s">
        <v>314</v>
      </c>
      <c r="E451" s="843"/>
      <c r="F451" s="844"/>
      <c r="G451" s="876"/>
      <c r="H451" s="877"/>
      <c r="I451" s="95">
        <f>SUM(I448:I450)</f>
        <v>3</v>
      </c>
      <c r="J451" s="95"/>
      <c r="K451" s="532">
        <f>SUM(K448:K450)</f>
        <v>3</v>
      </c>
      <c r="L451" s="508"/>
      <c r="M451" s="509"/>
    </row>
    <row r="452" spans="1:13" s="72" customFormat="1" ht="20.100000000000001" customHeight="1" x14ac:dyDescent="0.5">
      <c r="A452" s="533"/>
      <c r="B452" s="542"/>
      <c r="C452" s="681" t="s">
        <v>1376</v>
      </c>
      <c r="D452" s="682"/>
      <c r="E452" s="682"/>
      <c r="F452" s="682"/>
      <c r="G452" s="682"/>
      <c r="H452" s="682"/>
      <c r="I452" s="682"/>
      <c r="J452" s="682"/>
      <c r="K452" s="682"/>
      <c r="L452" s="682"/>
      <c r="M452" s="637"/>
    </row>
    <row r="453" spans="1:13" s="72" customFormat="1" ht="30.6" x14ac:dyDescent="0.5">
      <c r="A453" s="533"/>
      <c r="B453" s="542"/>
      <c r="C453" s="95">
        <v>1</v>
      </c>
      <c r="D453" s="839" t="s">
        <v>1377</v>
      </c>
      <c r="E453" s="840"/>
      <c r="F453" s="841"/>
      <c r="G453" s="683" t="s">
        <v>656</v>
      </c>
      <c r="H453" s="120" t="s">
        <v>96</v>
      </c>
      <c r="I453" s="95">
        <v>1</v>
      </c>
      <c r="J453" s="95">
        <v>1</v>
      </c>
      <c r="K453" s="78">
        <v>1</v>
      </c>
      <c r="L453" s="642" t="s">
        <v>423</v>
      </c>
      <c r="M453" s="654" t="s">
        <v>1652</v>
      </c>
    </row>
    <row r="454" spans="1:13" s="72" customFormat="1" ht="20.100000000000001" customHeight="1" x14ac:dyDescent="0.5">
      <c r="A454" s="533"/>
      <c r="B454" s="542"/>
      <c r="C454" s="122"/>
      <c r="D454" s="842" t="s">
        <v>314</v>
      </c>
      <c r="E454" s="843"/>
      <c r="F454" s="844"/>
      <c r="G454" s="876"/>
      <c r="H454" s="877"/>
      <c r="I454" s="95">
        <f>SUM(I453:I453)</f>
        <v>1</v>
      </c>
      <c r="J454" s="95"/>
      <c r="K454" s="532">
        <f>SUM(K453:K453)</f>
        <v>1</v>
      </c>
      <c r="L454" s="508"/>
      <c r="M454" s="509"/>
    </row>
    <row r="455" spans="1:13" s="72" customFormat="1" ht="20.100000000000001" customHeight="1" x14ac:dyDescent="0.5">
      <c r="A455" s="533"/>
      <c r="B455" s="542"/>
      <c r="C455" s="681" t="s">
        <v>1379</v>
      </c>
      <c r="D455" s="682"/>
      <c r="E455" s="682"/>
      <c r="F455" s="682"/>
      <c r="G455" s="682"/>
      <c r="H455" s="682"/>
      <c r="I455" s="682"/>
      <c r="J455" s="682"/>
      <c r="K455" s="682"/>
      <c r="L455" s="682"/>
      <c r="M455" s="637"/>
    </row>
    <row r="456" spans="1:13" s="72" customFormat="1" ht="30.6" x14ac:dyDescent="0.5">
      <c r="A456" s="533"/>
      <c r="B456" s="542"/>
      <c r="C456" s="95">
        <v>1</v>
      </c>
      <c r="D456" s="839" t="s">
        <v>1378</v>
      </c>
      <c r="E456" s="840"/>
      <c r="F456" s="841"/>
      <c r="G456" s="683" t="s">
        <v>1127</v>
      </c>
      <c r="H456" s="120" t="s">
        <v>96</v>
      </c>
      <c r="I456" s="95">
        <v>1</v>
      </c>
      <c r="J456" s="95">
        <v>1</v>
      </c>
      <c r="K456" s="78">
        <v>1</v>
      </c>
      <c r="L456" s="642" t="s">
        <v>423</v>
      </c>
      <c r="M456" s="654" t="s">
        <v>1653</v>
      </c>
    </row>
    <row r="457" spans="1:13" s="72" customFormat="1" ht="20.100000000000001" customHeight="1" x14ac:dyDescent="0.5">
      <c r="A457" s="533"/>
      <c r="B457" s="542"/>
      <c r="C457" s="122"/>
      <c r="D457" s="842" t="s">
        <v>314</v>
      </c>
      <c r="E457" s="843"/>
      <c r="F457" s="844"/>
      <c r="G457" s="876"/>
      <c r="H457" s="877"/>
      <c r="I457" s="95">
        <f>SUM(I456:I456)</f>
        <v>1</v>
      </c>
      <c r="J457" s="95"/>
      <c r="K457" s="532">
        <f>SUM(K456:K456)</f>
        <v>1</v>
      </c>
      <c r="L457" s="508"/>
      <c r="M457" s="509"/>
    </row>
    <row r="458" spans="1:13" s="72" customFormat="1" ht="20.100000000000001" customHeight="1" x14ac:dyDescent="0.5">
      <c r="A458" s="533"/>
      <c r="B458" s="542"/>
      <c r="C458" s="679" t="s">
        <v>1382</v>
      </c>
      <c r="D458" s="682"/>
      <c r="E458" s="682"/>
      <c r="F458" s="682"/>
      <c r="G458" s="682"/>
      <c r="H458" s="682"/>
      <c r="I458" s="682"/>
      <c r="J458" s="682"/>
      <c r="K458" s="682"/>
      <c r="L458" s="682"/>
      <c r="M458" s="637"/>
    </row>
    <row r="459" spans="1:13" s="72" customFormat="1" ht="42" customHeight="1" x14ac:dyDescent="0.5">
      <c r="A459" s="533"/>
      <c r="B459" s="542"/>
      <c r="C459" s="95">
        <v>1</v>
      </c>
      <c r="D459" s="839" t="s">
        <v>1380</v>
      </c>
      <c r="E459" s="840"/>
      <c r="F459" s="841"/>
      <c r="G459" s="684" t="s">
        <v>1381</v>
      </c>
      <c r="H459" s="120" t="s">
        <v>96</v>
      </c>
      <c r="I459" s="95">
        <v>1</v>
      </c>
      <c r="J459" s="95">
        <v>1</v>
      </c>
      <c r="K459" s="78">
        <v>1</v>
      </c>
      <c r="L459" s="642" t="s">
        <v>423</v>
      </c>
      <c r="M459" s="654" t="s">
        <v>1654</v>
      </c>
    </row>
    <row r="460" spans="1:13" s="72" customFormat="1" ht="20.100000000000001" customHeight="1" x14ac:dyDescent="0.5">
      <c r="A460" s="533"/>
      <c r="B460" s="542"/>
      <c r="C460" s="122"/>
      <c r="D460" s="842" t="s">
        <v>314</v>
      </c>
      <c r="E460" s="843"/>
      <c r="F460" s="844"/>
      <c r="G460" s="876"/>
      <c r="H460" s="877"/>
      <c r="I460" s="95">
        <f>SUM(I459:I459)</f>
        <v>1</v>
      </c>
      <c r="J460" s="95"/>
      <c r="K460" s="532">
        <f>SUM(K459:K459)</f>
        <v>1</v>
      </c>
      <c r="L460" s="508"/>
      <c r="M460" s="509"/>
    </row>
    <row r="461" spans="1:13" s="516" customFormat="1" ht="19.5" customHeight="1" x14ac:dyDescent="0.55000000000000004">
      <c r="A461" s="544"/>
      <c r="B461" s="544"/>
      <c r="C461" s="850" t="s">
        <v>310</v>
      </c>
      <c r="D461" s="851"/>
      <c r="E461" s="851"/>
      <c r="F461" s="851"/>
      <c r="G461" s="851"/>
      <c r="H461" s="851"/>
      <c r="I461" s="851"/>
      <c r="J461" s="871"/>
      <c r="K461" s="627">
        <f>K465+K468+K472+K477+K483+K489+K497+K504+K508+K512+K516+K522+K525+K531+K536+K540</f>
        <v>23.5</v>
      </c>
      <c r="L461" s="536"/>
      <c r="M461" s="526"/>
    </row>
    <row r="462" spans="1:13" s="77" customFormat="1" ht="20.100000000000001" customHeight="1" x14ac:dyDescent="0.55000000000000004">
      <c r="A462" s="545"/>
      <c r="B462" s="127"/>
      <c r="C462" s="847" t="s">
        <v>1085</v>
      </c>
      <c r="D462" s="848"/>
      <c r="E462" s="848"/>
      <c r="F462" s="848"/>
      <c r="G462" s="848"/>
      <c r="H462" s="848"/>
      <c r="I462" s="848"/>
      <c r="J462" s="848"/>
      <c r="K462" s="848"/>
      <c r="L462" s="508"/>
      <c r="M462" s="509"/>
    </row>
    <row r="463" spans="1:13" s="77" customFormat="1" ht="34.5" customHeight="1" x14ac:dyDescent="0.55000000000000004">
      <c r="A463" s="545"/>
      <c r="B463" s="127"/>
      <c r="C463" s="95">
        <v>1</v>
      </c>
      <c r="D463" s="839" t="s">
        <v>1383</v>
      </c>
      <c r="E463" s="840"/>
      <c r="F463" s="841"/>
      <c r="G463" s="641" t="s">
        <v>1384</v>
      </c>
      <c r="H463" s="806" t="s">
        <v>97</v>
      </c>
      <c r="I463" s="95">
        <v>1</v>
      </c>
      <c r="J463" s="95">
        <v>0.5</v>
      </c>
      <c r="K463" s="537">
        <f>SUM(I463*J463)</f>
        <v>0.5</v>
      </c>
      <c r="L463" s="642" t="s">
        <v>423</v>
      </c>
      <c r="M463" s="654" t="s">
        <v>1656</v>
      </c>
    </row>
    <row r="464" spans="1:13" s="77" customFormat="1" ht="42" customHeight="1" x14ac:dyDescent="0.55000000000000004">
      <c r="A464" s="545"/>
      <c r="B464" s="127"/>
      <c r="C464" s="95">
        <v>2</v>
      </c>
      <c r="D464" s="839" t="s">
        <v>1385</v>
      </c>
      <c r="E464" s="840"/>
      <c r="F464" s="841"/>
      <c r="G464" s="641" t="s">
        <v>1358</v>
      </c>
      <c r="H464" s="807"/>
      <c r="I464" s="95">
        <v>1</v>
      </c>
      <c r="J464" s="95">
        <v>0.5</v>
      </c>
      <c r="K464" s="537">
        <f t="shared" ref="K464" si="53">SUM(I464*J464)</f>
        <v>0.5</v>
      </c>
      <c r="L464" s="642" t="s">
        <v>423</v>
      </c>
      <c r="M464" s="654" t="s">
        <v>1657</v>
      </c>
    </row>
    <row r="465" spans="1:13" s="77" customFormat="1" ht="20.100000000000001" customHeight="1" x14ac:dyDescent="0.55000000000000004">
      <c r="A465" s="545"/>
      <c r="B465" s="546"/>
      <c r="C465" s="122"/>
      <c r="D465" s="842" t="s">
        <v>358</v>
      </c>
      <c r="E465" s="843"/>
      <c r="F465" s="844"/>
      <c r="G465" s="876"/>
      <c r="H465" s="877"/>
      <c r="I465" s="95">
        <f>SUM(I463:I464)</f>
        <v>2</v>
      </c>
      <c r="J465" s="95"/>
      <c r="K465" s="532">
        <f>SUM(K463:K464)</f>
        <v>1</v>
      </c>
      <c r="L465" s="508"/>
      <c r="M465" s="509"/>
    </row>
    <row r="466" spans="1:13" s="77" customFormat="1" ht="20.100000000000001" customHeight="1" x14ac:dyDescent="0.55000000000000004">
      <c r="A466" s="545"/>
      <c r="B466" s="546"/>
      <c r="C466" s="847" t="s">
        <v>1086</v>
      </c>
      <c r="D466" s="848"/>
      <c r="E466" s="848"/>
      <c r="F466" s="848"/>
      <c r="G466" s="848"/>
      <c r="H466" s="848"/>
      <c r="I466" s="848"/>
      <c r="J466" s="848"/>
      <c r="K466" s="848"/>
      <c r="L466" s="678"/>
      <c r="M466" s="525"/>
    </row>
    <row r="467" spans="1:13" s="77" customFormat="1" ht="42" customHeight="1" x14ac:dyDescent="0.55000000000000004">
      <c r="A467" s="545"/>
      <c r="B467" s="127"/>
      <c r="C467" s="95">
        <v>1</v>
      </c>
      <c r="D467" s="839" t="s">
        <v>1386</v>
      </c>
      <c r="E467" s="840"/>
      <c r="F467" s="841"/>
      <c r="G467" s="641" t="s">
        <v>1387</v>
      </c>
      <c r="H467" s="327" t="s">
        <v>97</v>
      </c>
      <c r="I467" s="95">
        <v>1</v>
      </c>
      <c r="J467" s="95">
        <v>0.5</v>
      </c>
      <c r="K467" s="537">
        <f t="shared" ref="K467" si="54">SUM(I467*J467)</f>
        <v>0.5</v>
      </c>
      <c r="L467" s="642" t="s">
        <v>423</v>
      </c>
      <c r="M467" s="654" t="s">
        <v>1658</v>
      </c>
    </row>
    <row r="468" spans="1:13" s="77" customFormat="1" ht="20.100000000000001" customHeight="1" x14ac:dyDescent="0.55000000000000004">
      <c r="A468" s="545"/>
      <c r="B468" s="546"/>
      <c r="C468" s="122"/>
      <c r="D468" s="842" t="s">
        <v>358</v>
      </c>
      <c r="E468" s="843"/>
      <c r="F468" s="844"/>
      <c r="G468" s="876"/>
      <c r="H468" s="877"/>
      <c r="I468" s="95">
        <f>SUM(I466:I467)</f>
        <v>1</v>
      </c>
      <c r="J468" s="95"/>
      <c r="K468" s="532">
        <f>SUM(K466:K467)</f>
        <v>0.5</v>
      </c>
      <c r="L468" s="508"/>
      <c r="M468" s="509"/>
    </row>
    <row r="469" spans="1:13" s="77" customFormat="1" ht="20.100000000000001" customHeight="1" x14ac:dyDescent="0.55000000000000004">
      <c r="A469" s="545"/>
      <c r="B469" s="127"/>
      <c r="C469" s="847" t="s">
        <v>1087</v>
      </c>
      <c r="D469" s="848"/>
      <c r="E469" s="848"/>
      <c r="F469" s="848"/>
      <c r="G469" s="848"/>
      <c r="H469" s="848"/>
      <c r="I469" s="848"/>
      <c r="J469" s="848"/>
      <c r="K469" s="848"/>
      <c r="L469" s="508"/>
      <c r="M469" s="509"/>
    </row>
    <row r="470" spans="1:13" s="77" customFormat="1" ht="30.6" x14ac:dyDescent="0.55000000000000004">
      <c r="A470" s="545"/>
      <c r="B470" s="127"/>
      <c r="C470" s="95">
        <v>1</v>
      </c>
      <c r="D470" s="839" t="s">
        <v>1388</v>
      </c>
      <c r="E470" s="840"/>
      <c r="F470" s="841"/>
      <c r="G470" s="641" t="s">
        <v>1389</v>
      </c>
      <c r="H470" s="806" t="s">
        <v>97</v>
      </c>
      <c r="I470" s="95">
        <v>1</v>
      </c>
      <c r="J470" s="95">
        <v>0.5</v>
      </c>
      <c r="K470" s="537">
        <f>SUM(I470*J470)</f>
        <v>0.5</v>
      </c>
      <c r="L470" s="642" t="s">
        <v>423</v>
      </c>
      <c r="M470" s="654" t="s">
        <v>1668</v>
      </c>
    </row>
    <row r="471" spans="1:13" s="77" customFormat="1" ht="42" customHeight="1" x14ac:dyDescent="0.55000000000000004">
      <c r="A471" s="545"/>
      <c r="B471" s="127"/>
      <c r="C471" s="95">
        <v>2</v>
      </c>
      <c r="D471" s="839" t="s">
        <v>1390</v>
      </c>
      <c r="E471" s="840"/>
      <c r="F471" s="841"/>
      <c r="G471" s="641" t="s">
        <v>1391</v>
      </c>
      <c r="H471" s="807"/>
      <c r="I471" s="95">
        <v>1</v>
      </c>
      <c r="J471" s="95">
        <v>0.5</v>
      </c>
      <c r="K471" s="537">
        <f t="shared" ref="K471" si="55">SUM(I471*J471)</f>
        <v>0.5</v>
      </c>
      <c r="L471" s="642" t="s">
        <v>423</v>
      </c>
      <c r="M471" s="654" t="s">
        <v>1669</v>
      </c>
    </row>
    <row r="472" spans="1:13" s="77" customFormat="1" ht="20.100000000000001" customHeight="1" x14ac:dyDescent="0.55000000000000004">
      <c r="A472" s="545"/>
      <c r="B472" s="546"/>
      <c r="C472" s="122"/>
      <c r="D472" s="842" t="s">
        <v>358</v>
      </c>
      <c r="E472" s="843"/>
      <c r="F472" s="844"/>
      <c r="G472" s="876"/>
      <c r="H472" s="877"/>
      <c r="I472" s="95">
        <f>SUM(I470:I471)</f>
        <v>2</v>
      </c>
      <c r="J472" s="95"/>
      <c r="K472" s="532">
        <f>SUM(K470:K471)</f>
        <v>1</v>
      </c>
      <c r="L472" s="508"/>
      <c r="M472" s="509"/>
    </row>
    <row r="473" spans="1:13" s="77" customFormat="1" ht="20.100000000000001" customHeight="1" x14ac:dyDescent="0.55000000000000004">
      <c r="A473" s="545"/>
      <c r="B473" s="546"/>
      <c r="C473" s="847" t="s">
        <v>844</v>
      </c>
      <c r="D473" s="848"/>
      <c r="E473" s="848"/>
      <c r="F473" s="848"/>
      <c r="G473" s="848"/>
      <c r="H473" s="848"/>
      <c r="I473" s="848"/>
      <c r="J473" s="848"/>
      <c r="K473" s="848"/>
      <c r="L473" s="678"/>
      <c r="M473" s="525"/>
    </row>
    <row r="474" spans="1:13" s="77" customFormat="1" ht="30.6" x14ac:dyDescent="0.55000000000000004">
      <c r="A474" s="545"/>
      <c r="B474" s="546"/>
      <c r="C474" s="95">
        <v>1</v>
      </c>
      <c r="D474" s="839" t="s">
        <v>1392</v>
      </c>
      <c r="E474" s="840"/>
      <c r="F474" s="841"/>
      <c r="G474" s="641" t="s">
        <v>1374</v>
      </c>
      <c r="H474" s="806" t="s">
        <v>97</v>
      </c>
      <c r="I474" s="95">
        <v>1</v>
      </c>
      <c r="J474" s="95">
        <v>0.5</v>
      </c>
      <c r="K474" s="537">
        <f>SUM(I474*J474)</f>
        <v>0.5</v>
      </c>
      <c r="L474" s="642" t="s">
        <v>423</v>
      </c>
      <c r="M474" s="654" t="s">
        <v>1670</v>
      </c>
    </row>
    <row r="475" spans="1:13" s="77" customFormat="1" ht="43.5" customHeight="1" x14ac:dyDescent="0.55000000000000004">
      <c r="A475" s="545"/>
      <c r="B475" s="546"/>
      <c r="C475" s="95">
        <v>2</v>
      </c>
      <c r="D475" s="839" t="s">
        <v>1393</v>
      </c>
      <c r="E475" s="840"/>
      <c r="F475" s="841"/>
      <c r="G475" s="641" t="s">
        <v>1114</v>
      </c>
      <c r="H475" s="807"/>
      <c r="I475" s="95">
        <v>1</v>
      </c>
      <c r="J475" s="95">
        <v>0.5</v>
      </c>
      <c r="K475" s="537">
        <f t="shared" ref="K475:K476" si="56">SUM(I475*J475)</f>
        <v>0.5</v>
      </c>
      <c r="L475" s="642" t="s">
        <v>423</v>
      </c>
      <c r="M475" s="654" t="s">
        <v>1671</v>
      </c>
    </row>
    <row r="476" spans="1:13" s="77" customFormat="1" ht="30.6" x14ac:dyDescent="0.55000000000000004">
      <c r="A476" s="545"/>
      <c r="B476" s="546"/>
      <c r="C476" s="95">
        <v>3</v>
      </c>
      <c r="D476" s="839" t="s">
        <v>1394</v>
      </c>
      <c r="E476" s="840"/>
      <c r="F476" s="841"/>
      <c r="G476" s="641" t="s">
        <v>554</v>
      </c>
      <c r="H476" s="807"/>
      <c r="I476" s="95">
        <v>1</v>
      </c>
      <c r="J476" s="95">
        <v>0.5</v>
      </c>
      <c r="K476" s="537">
        <f t="shared" si="56"/>
        <v>0.5</v>
      </c>
      <c r="L476" s="642" t="s">
        <v>423</v>
      </c>
      <c r="M476" s="654" t="s">
        <v>1672</v>
      </c>
    </row>
    <row r="477" spans="1:13" s="77" customFormat="1" ht="20.100000000000001" customHeight="1" x14ac:dyDescent="0.55000000000000004">
      <c r="A477" s="545"/>
      <c r="B477" s="546"/>
      <c r="C477" s="122"/>
      <c r="D477" s="842" t="s">
        <v>358</v>
      </c>
      <c r="E477" s="843"/>
      <c r="F477" s="844"/>
      <c r="G477" s="876"/>
      <c r="H477" s="877"/>
      <c r="I477" s="95">
        <f>SUM(I474:I476)</f>
        <v>3</v>
      </c>
      <c r="J477" s="95"/>
      <c r="K477" s="532">
        <f>SUM(K474:K476)</f>
        <v>1.5</v>
      </c>
      <c r="L477" s="508"/>
      <c r="M477" s="509"/>
    </row>
    <row r="478" spans="1:13" s="77" customFormat="1" ht="20.100000000000001" customHeight="1" x14ac:dyDescent="0.55000000000000004">
      <c r="A478" s="545"/>
      <c r="B478" s="546"/>
      <c r="C478" s="847" t="s">
        <v>845</v>
      </c>
      <c r="D478" s="848"/>
      <c r="E478" s="848"/>
      <c r="F478" s="848"/>
      <c r="G478" s="848"/>
      <c r="H478" s="848"/>
      <c r="I478" s="848"/>
      <c r="J478" s="848"/>
      <c r="K478" s="848"/>
      <c r="L478" s="678"/>
      <c r="M478" s="525"/>
    </row>
    <row r="479" spans="1:13" s="77" customFormat="1" ht="30.6" x14ac:dyDescent="0.55000000000000004">
      <c r="A479" s="545"/>
      <c r="B479" s="546"/>
      <c r="C479" s="95">
        <v>1</v>
      </c>
      <c r="D479" s="839" t="s">
        <v>1395</v>
      </c>
      <c r="E479" s="840"/>
      <c r="F479" s="841"/>
      <c r="G479" s="641" t="s">
        <v>1397</v>
      </c>
      <c r="H479" s="806" t="s">
        <v>97</v>
      </c>
      <c r="I479" s="95">
        <v>1</v>
      </c>
      <c r="J479" s="95">
        <v>0.5</v>
      </c>
      <c r="K479" s="537">
        <f t="shared" ref="K479:K482" si="57">SUM(I479*J479)</f>
        <v>0.5</v>
      </c>
      <c r="L479" s="642" t="s">
        <v>423</v>
      </c>
      <c r="M479" s="654" t="s">
        <v>1673</v>
      </c>
    </row>
    <row r="480" spans="1:13" s="77" customFormat="1" ht="41.25" customHeight="1" x14ac:dyDescent="0.55000000000000004">
      <c r="A480" s="545"/>
      <c r="B480" s="546"/>
      <c r="C480" s="95">
        <v>2</v>
      </c>
      <c r="D480" s="839" t="s">
        <v>1396</v>
      </c>
      <c r="E480" s="840"/>
      <c r="F480" s="841"/>
      <c r="G480" s="641" t="s">
        <v>1397</v>
      </c>
      <c r="H480" s="807"/>
      <c r="I480" s="95">
        <v>1</v>
      </c>
      <c r="J480" s="95">
        <v>0.5</v>
      </c>
      <c r="K480" s="537">
        <f t="shared" si="57"/>
        <v>0.5</v>
      </c>
      <c r="L480" s="642" t="s">
        <v>423</v>
      </c>
      <c r="M480" s="654" t="s">
        <v>1674</v>
      </c>
    </row>
    <row r="481" spans="1:13" s="77" customFormat="1" ht="44.25" customHeight="1" x14ac:dyDescent="0.55000000000000004">
      <c r="A481" s="545"/>
      <c r="B481" s="546"/>
      <c r="C481" s="95">
        <v>3</v>
      </c>
      <c r="D481" s="839" t="s">
        <v>1398</v>
      </c>
      <c r="E481" s="840"/>
      <c r="F481" s="841"/>
      <c r="G481" s="641" t="s">
        <v>1094</v>
      </c>
      <c r="H481" s="807"/>
      <c r="I481" s="95">
        <v>1</v>
      </c>
      <c r="J481" s="95">
        <v>0.5</v>
      </c>
      <c r="K481" s="537">
        <f t="shared" ref="K481" si="58">SUM(I481*J481)</f>
        <v>0.5</v>
      </c>
      <c r="L481" s="642" t="s">
        <v>423</v>
      </c>
      <c r="M481" s="654" t="s">
        <v>1675</v>
      </c>
    </row>
    <row r="482" spans="1:13" s="77" customFormat="1" ht="36.75" customHeight="1" x14ac:dyDescent="0.55000000000000004">
      <c r="A482" s="545"/>
      <c r="B482" s="546"/>
      <c r="C482" s="95">
        <v>4</v>
      </c>
      <c r="D482" s="839" t="s">
        <v>1404</v>
      </c>
      <c r="E482" s="840"/>
      <c r="F482" s="841"/>
      <c r="G482" s="641" t="s">
        <v>1405</v>
      </c>
      <c r="H482" s="807"/>
      <c r="I482" s="95">
        <v>1</v>
      </c>
      <c r="J482" s="95">
        <v>0.5</v>
      </c>
      <c r="K482" s="537">
        <f t="shared" si="57"/>
        <v>0.5</v>
      </c>
      <c r="L482" s="642" t="s">
        <v>423</v>
      </c>
      <c r="M482" s="654" t="s">
        <v>1676</v>
      </c>
    </row>
    <row r="483" spans="1:13" s="77" customFormat="1" ht="20.100000000000001" customHeight="1" x14ac:dyDescent="0.55000000000000004">
      <c r="A483" s="545"/>
      <c r="B483" s="546"/>
      <c r="C483" s="122"/>
      <c r="D483" s="842" t="s">
        <v>358</v>
      </c>
      <c r="E483" s="843"/>
      <c r="F483" s="844"/>
      <c r="G483" s="876"/>
      <c r="H483" s="877"/>
      <c r="I483" s="95">
        <f>SUM(I479:I482)</f>
        <v>4</v>
      </c>
      <c r="J483" s="95"/>
      <c r="K483" s="532">
        <f>SUM(K479:K482)</f>
        <v>2</v>
      </c>
      <c r="L483" s="508"/>
      <c r="M483" s="509"/>
    </row>
    <row r="484" spans="1:13" s="77" customFormat="1" ht="20.100000000000001" customHeight="1" x14ac:dyDescent="0.55000000000000004">
      <c r="A484" s="545"/>
      <c r="B484" s="546"/>
      <c r="C484" s="847" t="s">
        <v>1406</v>
      </c>
      <c r="D484" s="848"/>
      <c r="E484" s="848"/>
      <c r="F484" s="848"/>
      <c r="G484" s="848"/>
      <c r="H484" s="848"/>
      <c r="I484" s="848"/>
      <c r="J484" s="848"/>
      <c r="K484" s="848"/>
      <c r="L484" s="678"/>
      <c r="M484" s="525"/>
    </row>
    <row r="485" spans="1:13" s="77" customFormat="1" ht="30.6" x14ac:dyDescent="0.55000000000000004">
      <c r="A485" s="545"/>
      <c r="B485" s="546"/>
      <c r="C485" s="95">
        <v>1</v>
      </c>
      <c r="D485" s="839" t="s">
        <v>1400</v>
      </c>
      <c r="E485" s="840"/>
      <c r="F485" s="841"/>
      <c r="G485" s="641" t="s">
        <v>1399</v>
      </c>
      <c r="H485" s="806" t="s">
        <v>97</v>
      </c>
      <c r="I485" s="95">
        <v>1</v>
      </c>
      <c r="J485" s="95">
        <v>0.5</v>
      </c>
      <c r="K485" s="537">
        <f>SUM(I485*J485)</f>
        <v>0.5</v>
      </c>
      <c r="L485" s="642" t="s">
        <v>423</v>
      </c>
      <c r="M485" s="654" t="s">
        <v>1677</v>
      </c>
    </row>
    <row r="486" spans="1:13" s="77" customFormat="1" ht="44.25" customHeight="1" x14ac:dyDescent="0.55000000000000004">
      <c r="A486" s="545"/>
      <c r="B486" s="546"/>
      <c r="C486" s="95">
        <v>2</v>
      </c>
      <c r="D486" s="839" t="s">
        <v>1401</v>
      </c>
      <c r="E486" s="840"/>
      <c r="F486" s="841"/>
      <c r="G486" s="641" t="s">
        <v>1402</v>
      </c>
      <c r="H486" s="807"/>
      <c r="I486" s="95">
        <v>1</v>
      </c>
      <c r="J486" s="95">
        <v>0.5</v>
      </c>
      <c r="K486" s="537">
        <f>SUM(I486*J486)</f>
        <v>0.5</v>
      </c>
      <c r="L486" s="642" t="s">
        <v>423</v>
      </c>
      <c r="M486" s="654" t="s">
        <v>1678</v>
      </c>
    </row>
    <row r="487" spans="1:13" s="77" customFormat="1" ht="44.25" customHeight="1" x14ac:dyDescent="0.55000000000000004">
      <c r="A487" s="545"/>
      <c r="B487" s="546"/>
      <c r="C487" s="95">
        <v>3</v>
      </c>
      <c r="D487" s="839" t="s">
        <v>1403</v>
      </c>
      <c r="E487" s="840"/>
      <c r="F487" s="841"/>
      <c r="G487" s="641" t="s">
        <v>1123</v>
      </c>
      <c r="H487" s="807"/>
      <c r="I487" s="95">
        <v>1</v>
      </c>
      <c r="J487" s="95">
        <v>0.5</v>
      </c>
      <c r="K487" s="537">
        <f>SUM(I487*J487)</f>
        <v>0.5</v>
      </c>
      <c r="L487" s="642" t="s">
        <v>423</v>
      </c>
      <c r="M487" s="654" t="s">
        <v>1679</v>
      </c>
    </row>
    <row r="488" spans="1:13" s="77" customFormat="1" ht="44.25" customHeight="1" x14ac:dyDescent="0.55000000000000004">
      <c r="A488" s="545"/>
      <c r="B488" s="546"/>
      <c r="C488" s="95">
        <v>4</v>
      </c>
      <c r="D488" s="839" t="s">
        <v>666</v>
      </c>
      <c r="E488" s="840"/>
      <c r="F488" s="841"/>
      <c r="G488" s="641" t="s">
        <v>662</v>
      </c>
      <c r="H488" s="808"/>
      <c r="I488" s="95">
        <v>1</v>
      </c>
      <c r="J488" s="95">
        <v>0.5</v>
      </c>
      <c r="K488" s="537">
        <f>SUM(I488*J488)</f>
        <v>0.5</v>
      </c>
      <c r="L488" s="642" t="s">
        <v>423</v>
      </c>
      <c r="M488" s="654" t="s">
        <v>1680</v>
      </c>
    </row>
    <row r="489" spans="1:13" s="77" customFormat="1" ht="20.100000000000001" customHeight="1" x14ac:dyDescent="0.55000000000000004">
      <c r="A489" s="545"/>
      <c r="B489" s="546"/>
      <c r="C489" s="122"/>
      <c r="D489" s="842" t="s">
        <v>358</v>
      </c>
      <c r="E489" s="843"/>
      <c r="F489" s="844"/>
      <c r="G489" s="876"/>
      <c r="H489" s="877"/>
      <c r="I489" s="95">
        <f>SUM(I485:I488)</f>
        <v>4</v>
      </c>
      <c r="J489" s="95"/>
      <c r="K489" s="532">
        <f>SUM(K485:K488)</f>
        <v>2</v>
      </c>
      <c r="L489" s="508"/>
      <c r="M489" s="509"/>
    </row>
    <row r="490" spans="1:13" s="77" customFormat="1" ht="20.100000000000001" customHeight="1" x14ac:dyDescent="0.55000000000000004">
      <c r="A490" s="545"/>
      <c r="B490" s="546"/>
      <c r="C490" s="847" t="s">
        <v>642</v>
      </c>
      <c r="D490" s="848"/>
      <c r="E490" s="848"/>
      <c r="F490" s="848"/>
      <c r="G490" s="848"/>
      <c r="H490" s="848"/>
      <c r="I490" s="848"/>
      <c r="J490" s="848"/>
      <c r="K490" s="848"/>
      <c r="L490" s="678"/>
      <c r="M490" s="525"/>
    </row>
    <row r="491" spans="1:13" s="77" customFormat="1" ht="42" customHeight="1" x14ac:dyDescent="0.55000000000000004">
      <c r="A491" s="545"/>
      <c r="B491" s="546"/>
      <c r="C491" s="95">
        <v>1</v>
      </c>
      <c r="D491" s="839" t="s">
        <v>1407</v>
      </c>
      <c r="E491" s="840"/>
      <c r="F491" s="841"/>
      <c r="G491" s="641" t="s">
        <v>1408</v>
      </c>
      <c r="H491" s="806" t="s">
        <v>97</v>
      </c>
      <c r="I491" s="95">
        <v>1</v>
      </c>
      <c r="J491" s="95">
        <v>0.5</v>
      </c>
      <c r="K491" s="537">
        <f>SUM(I491*J491)</f>
        <v>0.5</v>
      </c>
      <c r="L491" s="642" t="s">
        <v>423</v>
      </c>
      <c r="M491" s="654" t="s">
        <v>1681</v>
      </c>
    </row>
    <row r="492" spans="1:13" s="77" customFormat="1" ht="42" customHeight="1" x14ac:dyDescent="0.55000000000000004">
      <c r="A492" s="545"/>
      <c r="B492" s="546"/>
      <c r="C492" s="95">
        <v>2</v>
      </c>
      <c r="D492" s="839" t="s">
        <v>1409</v>
      </c>
      <c r="E492" s="840"/>
      <c r="F492" s="841"/>
      <c r="G492" s="641" t="s">
        <v>1410</v>
      </c>
      <c r="H492" s="807"/>
      <c r="I492" s="95">
        <v>1</v>
      </c>
      <c r="J492" s="95">
        <v>0.5</v>
      </c>
      <c r="K492" s="537">
        <f t="shared" ref="K492:K495" si="59">SUM(I492*J492)</f>
        <v>0.5</v>
      </c>
      <c r="L492" s="642" t="s">
        <v>423</v>
      </c>
      <c r="M492" s="654" t="s">
        <v>1682</v>
      </c>
    </row>
    <row r="493" spans="1:13" s="77" customFormat="1" ht="42" customHeight="1" x14ac:dyDescent="0.55000000000000004">
      <c r="A493" s="545"/>
      <c r="B493" s="546"/>
      <c r="C493" s="95">
        <v>3</v>
      </c>
      <c r="D493" s="839" t="s">
        <v>1411</v>
      </c>
      <c r="E493" s="840"/>
      <c r="F493" s="841"/>
      <c r="G493" s="641" t="s">
        <v>652</v>
      </c>
      <c r="H493" s="807"/>
      <c r="I493" s="95">
        <v>1</v>
      </c>
      <c r="J493" s="95">
        <v>0.5</v>
      </c>
      <c r="K493" s="537">
        <f t="shared" si="59"/>
        <v>0.5</v>
      </c>
      <c r="L493" s="642" t="s">
        <v>423</v>
      </c>
      <c r="M493" s="654" t="s">
        <v>1683</v>
      </c>
    </row>
    <row r="494" spans="1:13" s="77" customFormat="1" ht="42" customHeight="1" x14ac:dyDescent="0.55000000000000004">
      <c r="A494" s="545"/>
      <c r="B494" s="546"/>
      <c r="C494" s="95">
        <v>4</v>
      </c>
      <c r="D494" s="839" t="s">
        <v>1412</v>
      </c>
      <c r="E494" s="840"/>
      <c r="F494" s="841"/>
      <c r="G494" s="641" t="s">
        <v>1413</v>
      </c>
      <c r="H494" s="807"/>
      <c r="I494" s="95">
        <v>1</v>
      </c>
      <c r="J494" s="95">
        <v>0.5</v>
      </c>
      <c r="K494" s="537">
        <f t="shared" si="59"/>
        <v>0.5</v>
      </c>
      <c r="L494" s="642" t="s">
        <v>423</v>
      </c>
      <c r="M494" s="654" t="s">
        <v>1684</v>
      </c>
    </row>
    <row r="495" spans="1:13" s="77" customFormat="1" ht="42" customHeight="1" x14ac:dyDescent="0.55000000000000004">
      <c r="A495" s="545"/>
      <c r="B495" s="546"/>
      <c r="C495" s="95">
        <v>5</v>
      </c>
      <c r="D495" s="839" t="s">
        <v>1414</v>
      </c>
      <c r="E495" s="840"/>
      <c r="F495" s="841"/>
      <c r="G495" s="641" t="s">
        <v>1415</v>
      </c>
      <c r="H495" s="807"/>
      <c r="I495" s="95">
        <v>1</v>
      </c>
      <c r="J495" s="95">
        <v>0.5</v>
      </c>
      <c r="K495" s="537">
        <f t="shared" si="59"/>
        <v>0.5</v>
      </c>
      <c r="L495" s="642" t="s">
        <v>423</v>
      </c>
      <c r="M495" s="654" t="s">
        <v>1685</v>
      </c>
    </row>
    <row r="496" spans="1:13" s="77" customFormat="1" ht="42" customHeight="1" x14ac:dyDescent="0.55000000000000004">
      <c r="A496" s="545"/>
      <c r="B496" s="546"/>
      <c r="C496" s="95">
        <v>6</v>
      </c>
      <c r="D496" s="839" t="s">
        <v>1416</v>
      </c>
      <c r="E496" s="840"/>
      <c r="F496" s="841"/>
      <c r="G496" s="641" t="s">
        <v>1323</v>
      </c>
      <c r="H496" s="808"/>
      <c r="I496" s="95">
        <v>1</v>
      </c>
      <c r="J496" s="95">
        <v>0.5</v>
      </c>
      <c r="K496" s="537">
        <f>SUM(I496*J496)</f>
        <v>0.5</v>
      </c>
      <c r="L496" s="642" t="s">
        <v>423</v>
      </c>
      <c r="M496" s="654" t="s">
        <v>1686</v>
      </c>
    </row>
    <row r="497" spans="1:13" s="77" customFormat="1" ht="20.100000000000001" customHeight="1" x14ac:dyDescent="0.55000000000000004">
      <c r="A497" s="545"/>
      <c r="B497" s="546"/>
      <c r="C497" s="122"/>
      <c r="D497" s="842" t="s">
        <v>358</v>
      </c>
      <c r="E497" s="843"/>
      <c r="F497" s="844"/>
      <c r="G497" s="876"/>
      <c r="H497" s="877"/>
      <c r="I497" s="95">
        <f>SUM(I491:I496)</f>
        <v>6</v>
      </c>
      <c r="J497" s="95"/>
      <c r="K497" s="532">
        <f>SUM(K491:K496)</f>
        <v>3</v>
      </c>
      <c r="L497" s="508"/>
      <c r="M497" s="509"/>
    </row>
    <row r="498" spans="1:13" s="77" customFormat="1" ht="20.100000000000001" customHeight="1" x14ac:dyDescent="0.55000000000000004">
      <c r="A498" s="545"/>
      <c r="B498" s="546"/>
      <c r="C498" s="847" t="s">
        <v>640</v>
      </c>
      <c r="D498" s="848"/>
      <c r="E498" s="848"/>
      <c r="F498" s="848"/>
      <c r="G498" s="848"/>
      <c r="H498" s="848"/>
      <c r="I498" s="848"/>
      <c r="J498" s="848"/>
      <c r="K498" s="848"/>
      <c r="L498" s="678"/>
      <c r="M498" s="525"/>
    </row>
    <row r="499" spans="1:13" s="77" customFormat="1" ht="44.25" customHeight="1" x14ac:dyDescent="0.55000000000000004">
      <c r="A499" s="545"/>
      <c r="B499" s="546"/>
      <c r="C499" s="95">
        <v>1</v>
      </c>
      <c r="D499" s="839" t="s">
        <v>1417</v>
      </c>
      <c r="E499" s="840"/>
      <c r="F499" s="841"/>
      <c r="G499" s="641" t="s">
        <v>1418</v>
      </c>
      <c r="H499" s="806" t="s">
        <v>97</v>
      </c>
      <c r="I499" s="95">
        <v>1</v>
      </c>
      <c r="J499" s="95">
        <v>0.5</v>
      </c>
      <c r="K499" s="537">
        <f>SUM(I499*J499)</f>
        <v>0.5</v>
      </c>
      <c r="L499" s="642" t="s">
        <v>423</v>
      </c>
      <c r="M499" s="654" t="s">
        <v>1687</v>
      </c>
    </row>
    <row r="500" spans="1:13" s="77" customFormat="1" ht="42" customHeight="1" x14ac:dyDescent="0.55000000000000004">
      <c r="A500" s="545"/>
      <c r="B500" s="546"/>
      <c r="C500" s="95">
        <v>2</v>
      </c>
      <c r="D500" s="839" t="s">
        <v>1419</v>
      </c>
      <c r="E500" s="840"/>
      <c r="F500" s="841"/>
      <c r="G500" s="641" t="s">
        <v>1420</v>
      </c>
      <c r="H500" s="807"/>
      <c r="I500" s="95">
        <v>1</v>
      </c>
      <c r="J500" s="95">
        <v>0.5</v>
      </c>
      <c r="K500" s="537">
        <f t="shared" ref="K500:K502" si="60">SUM(I500*J500)</f>
        <v>0.5</v>
      </c>
      <c r="L500" s="642" t="s">
        <v>423</v>
      </c>
      <c r="M500" s="654" t="s">
        <v>1688</v>
      </c>
    </row>
    <row r="501" spans="1:13" s="77" customFormat="1" ht="42" customHeight="1" x14ac:dyDescent="0.55000000000000004">
      <c r="A501" s="545"/>
      <c r="B501" s="546"/>
      <c r="C501" s="95">
        <v>3</v>
      </c>
      <c r="D501" s="839" t="s">
        <v>1421</v>
      </c>
      <c r="E501" s="840"/>
      <c r="F501" s="841"/>
      <c r="G501" s="641" t="s">
        <v>1422</v>
      </c>
      <c r="H501" s="807"/>
      <c r="I501" s="95">
        <v>1</v>
      </c>
      <c r="J501" s="95">
        <v>0.5</v>
      </c>
      <c r="K501" s="537">
        <f t="shared" si="60"/>
        <v>0.5</v>
      </c>
      <c r="L501" s="642" t="s">
        <v>423</v>
      </c>
      <c r="M501" s="654" t="s">
        <v>1689</v>
      </c>
    </row>
    <row r="502" spans="1:13" s="77" customFormat="1" ht="42" customHeight="1" x14ac:dyDescent="0.55000000000000004">
      <c r="A502" s="545"/>
      <c r="B502" s="546"/>
      <c r="C502" s="95">
        <v>4</v>
      </c>
      <c r="D502" s="839" t="s">
        <v>1423</v>
      </c>
      <c r="E502" s="840"/>
      <c r="F502" s="841"/>
      <c r="G502" s="641" t="s">
        <v>1424</v>
      </c>
      <c r="H502" s="807"/>
      <c r="I502" s="95">
        <v>1</v>
      </c>
      <c r="J502" s="95">
        <v>0.5</v>
      </c>
      <c r="K502" s="537">
        <f t="shared" si="60"/>
        <v>0.5</v>
      </c>
      <c r="L502" s="642" t="s">
        <v>423</v>
      </c>
      <c r="M502" s="654" t="s">
        <v>1690</v>
      </c>
    </row>
    <row r="503" spans="1:13" s="77" customFormat="1" ht="42.75" customHeight="1" x14ac:dyDescent="0.55000000000000004">
      <c r="A503" s="545"/>
      <c r="B503" s="546"/>
      <c r="C503" s="95">
        <v>5</v>
      </c>
      <c r="D503" s="839" t="s">
        <v>1655</v>
      </c>
      <c r="E503" s="840"/>
      <c r="F503" s="841"/>
      <c r="G503" s="641" t="s">
        <v>1425</v>
      </c>
      <c r="H503" s="808"/>
      <c r="I503" s="95">
        <v>1</v>
      </c>
      <c r="J503" s="95">
        <v>0.5</v>
      </c>
      <c r="K503" s="537">
        <f>SUM(I503*J503)</f>
        <v>0.5</v>
      </c>
      <c r="L503" s="642" t="s">
        <v>423</v>
      </c>
      <c r="M503" s="654" t="s">
        <v>1691</v>
      </c>
    </row>
    <row r="504" spans="1:13" s="77" customFormat="1" ht="20.100000000000001" customHeight="1" x14ac:dyDescent="0.55000000000000004">
      <c r="A504" s="545"/>
      <c r="B504" s="546"/>
      <c r="C504" s="122"/>
      <c r="D504" s="842" t="s">
        <v>358</v>
      </c>
      <c r="E504" s="843"/>
      <c r="F504" s="844"/>
      <c r="G504" s="876"/>
      <c r="H504" s="877"/>
      <c r="I504" s="95">
        <f>SUM(I499:I503)</f>
        <v>5</v>
      </c>
      <c r="J504" s="95"/>
      <c r="K504" s="532">
        <f>SUM(K499:K503)</f>
        <v>2.5</v>
      </c>
      <c r="L504" s="508"/>
      <c r="M504" s="509"/>
    </row>
    <row r="505" spans="1:13" s="77" customFormat="1" ht="20.100000000000001" customHeight="1" x14ac:dyDescent="0.55000000000000004">
      <c r="A505" s="545"/>
      <c r="B505" s="546"/>
      <c r="C505" s="847" t="s">
        <v>643</v>
      </c>
      <c r="D505" s="848"/>
      <c r="E505" s="848"/>
      <c r="F505" s="848"/>
      <c r="G505" s="848"/>
      <c r="H505" s="848"/>
      <c r="I505" s="848"/>
      <c r="J505" s="848"/>
      <c r="K505" s="848"/>
      <c r="L505" s="678"/>
      <c r="M505" s="525"/>
    </row>
    <row r="506" spans="1:13" s="77" customFormat="1" ht="30.6" x14ac:dyDescent="0.55000000000000004">
      <c r="A506" s="545"/>
      <c r="B506" s="546"/>
      <c r="C506" s="95">
        <v>1</v>
      </c>
      <c r="D506" s="839" t="s">
        <v>1426</v>
      </c>
      <c r="E506" s="840"/>
      <c r="F506" s="841"/>
      <c r="G506" s="683" t="s">
        <v>1427</v>
      </c>
      <c r="H506" s="806" t="s">
        <v>97</v>
      </c>
      <c r="I506" s="95">
        <v>1</v>
      </c>
      <c r="J506" s="95">
        <v>0.5</v>
      </c>
      <c r="K506" s="537">
        <f>SUM(I506*J506)</f>
        <v>0.5</v>
      </c>
      <c r="L506" s="642" t="s">
        <v>423</v>
      </c>
      <c r="M506" s="654" t="s">
        <v>1692</v>
      </c>
    </row>
    <row r="507" spans="1:13" s="77" customFormat="1" ht="41.25" customHeight="1" x14ac:dyDescent="0.55000000000000004">
      <c r="A507" s="545"/>
      <c r="B507" s="546"/>
      <c r="C507" s="95">
        <v>2</v>
      </c>
      <c r="D507" s="759" t="s">
        <v>1428</v>
      </c>
      <c r="E507" s="757"/>
      <c r="F507" s="758"/>
      <c r="G507" s="683" t="s">
        <v>1429</v>
      </c>
      <c r="H507" s="807"/>
      <c r="I507" s="95">
        <v>1</v>
      </c>
      <c r="J507" s="95">
        <v>0.5</v>
      </c>
      <c r="K507" s="537">
        <f>SUM(I507*J507)</f>
        <v>0.5</v>
      </c>
      <c r="L507" s="642" t="s">
        <v>423</v>
      </c>
      <c r="M507" s="654" t="s">
        <v>1693</v>
      </c>
    </row>
    <row r="508" spans="1:13" s="77" customFormat="1" ht="20.100000000000001" customHeight="1" x14ac:dyDescent="0.55000000000000004">
      <c r="A508" s="545"/>
      <c r="B508" s="546"/>
      <c r="C508" s="122"/>
      <c r="D508" s="842" t="s">
        <v>358</v>
      </c>
      <c r="E508" s="843"/>
      <c r="F508" s="844"/>
      <c r="G508" s="876"/>
      <c r="H508" s="877"/>
      <c r="I508" s="95">
        <f>SUM(I506:I507)</f>
        <v>2</v>
      </c>
      <c r="J508" s="95"/>
      <c r="K508" s="532">
        <f>SUM(K506:K507)</f>
        <v>1</v>
      </c>
      <c r="L508" s="508"/>
      <c r="M508" s="509"/>
    </row>
    <row r="509" spans="1:13" s="77" customFormat="1" ht="20.100000000000001" customHeight="1" x14ac:dyDescent="0.55000000000000004">
      <c r="A509" s="545"/>
      <c r="B509" s="546"/>
      <c r="C509" s="847" t="s">
        <v>641</v>
      </c>
      <c r="D509" s="848"/>
      <c r="E509" s="848"/>
      <c r="F509" s="848"/>
      <c r="G509" s="848"/>
      <c r="H509" s="848"/>
      <c r="I509" s="848"/>
      <c r="J509" s="848"/>
      <c r="K509" s="848"/>
      <c r="L509" s="678"/>
      <c r="M509" s="525"/>
    </row>
    <row r="510" spans="1:13" s="77" customFormat="1" ht="30.6" x14ac:dyDescent="0.55000000000000004">
      <c r="A510" s="545"/>
      <c r="B510" s="546"/>
      <c r="C510" s="95">
        <v>1</v>
      </c>
      <c r="D510" s="839" t="s">
        <v>1430</v>
      </c>
      <c r="E510" s="840"/>
      <c r="F510" s="841"/>
      <c r="G510" s="641" t="s">
        <v>1432</v>
      </c>
      <c r="H510" s="806" t="s">
        <v>97</v>
      </c>
      <c r="I510" s="95">
        <v>1</v>
      </c>
      <c r="J510" s="95">
        <v>0.5</v>
      </c>
      <c r="K510" s="537">
        <f>SUM(I510*J510)</f>
        <v>0.5</v>
      </c>
      <c r="L510" s="642" t="s">
        <v>423</v>
      </c>
      <c r="M510" s="654" t="s">
        <v>1694</v>
      </c>
    </row>
    <row r="511" spans="1:13" s="77" customFormat="1" ht="30.6" x14ac:dyDescent="0.55000000000000004">
      <c r="A511" s="545"/>
      <c r="B511" s="546"/>
      <c r="C511" s="95">
        <v>2</v>
      </c>
      <c r="D511" s="839" t="s">
        <v>1696</v>
      </c>
      <c r="E511" s="840"/>
      <c r="F511" s="841"/>
      <c r="G511" s="641" t="s">
        <v>1431</v>
      </c>
      <c r="H511" s="808"/>
      <c r="I511" s="95">
        <v>1</v>
      </c>
      <c r="J511" s="95">
        <v>0.5</v>
      </c>
      <c r="K511" s="537">
        <f>SUM(I511*J511)</f>
        <v>0.5</v>
      </c>
      <c r="L511" s="642" t="s">
        <v>423</v>
      </c>
      <c r="M511" s="654" t="s">
        <v>1695</v>
      </c>
    </row>
    <row r="512" spans="1:13" s="77" customFormat="1" ht="20.100000000000001" customHeight="1" x14ac:dyDescent="0.55000000000000004">
      <c r="A512" s="545"/>
      <c r="B512" s="546"/>
      <c r="C512" s="122"/>
      <c r="D512" s="842" t="s">
        <v>358</v>
      </c>
      <c r="E512" s="843"/>
      <c r="F512" s="844"/>
      <c r="G512" s="876"/>
      <c r="H512" s="877"/>
      <c r="I512" s="95">
        <f>SUM(I510:I511)</f>
        <v>2</v>
      </c>
      <c r="J512" s="95"/>
      <c r="K512" s="532">
        <f>SUM(K510:K511)</f>
        <v>1</v>
      </c>
      <c r="L512" s="508"/>
      <c r="M512" s="509"/>
    </row>
    <row r="513" spans="1:13" s="77" customFormat="1" ht="20.100000000000001" customHeight="1" x14ac:dyDescent="0.55000000000000004">
      <c r="A513" s="545"/>
      <c r="B513" s="546"/>
      <c r="C513" s="847" t="s">
        <v>644</v>
      </c>
      <c r="D513" s="848"/>
      <c r="E513" s="848"/>
      <c r="F513" s="848"/>
      <c r="G513" s="848"/>
      <c r="H513" s="848"/>
      <c r="I513" s="848"/>
      <c r="J513" s="848"/>
      <c r="K513" s="848"/>
      <c r="L513" s="678"/>
      <c r="M513" s="525"/>
    </row>
    <row r="514" spans="1:13" s="77" customFormat="1" ht="43.5" customHeight="1" x14ac:dyDescent="0.55000000000000004">
      <c r="A514" s="545"/>
      <c r="B514" s="546"/>
      <c r="C514" s="95">
        <v>1</v>
      </c>
      <c r="D514" s="839" t="s">
        <v>1441</v>
      </c>
      <c r="E514" s="840"/>
      <c r="F514" s="841"/>
      <c r="G514" s="641" t="s">
        <v>1433</v>
      </c>
      <c r="H514" s="806" t="s">
        <v>97</v>
      </c>
      <c r="I514" s="95">
        <v>1</v>
      </c>
      <c r="J514" s="95">
        <v>0.5</v>
      </c>
      <c r="K514" s="537">
        <f>SUM(I514*J514)</f>
        <v>0.5</v>
      </c>
      <c r="L514" s="642" t="s">
        <v>423</v>
      </c>
      <c r="M514" s="654" t="s">
        <v>1697</v>
      </c>
    </row>
    <row r="515" spans="1:13" s="77" customFormat="1" ht="41.25" customHeight="1" x14ac:dyDescent="0.55000000000000004">
      <c r="A515" s="545"/>
      <c r="B515" s="546"/>
      <c r="C515" s="95">
        <v>2</v>
      </c>
      <c r="D515" s="839" t="s">
        <v>1439</v>
      </c>
      <c r="E515" s="840"/>
      <c r="F515" s="841"/>
      <c r="G515" s="683" t="s">
        <v>1440</v>
      </c>
      <c r="H515" s="808"/>
      <c r="I515" s="95">
        <v>1</v>
      </c>
      <c r="J515" s="95">
        <v>0.5</v>
      </c>
      <c r="K515" s="537">
        <f>SUM(I515*J515)</f>
        <v>0.5</v>
      </c>
      <c r="L515" s="642" t="s">
        <v>423</v>
      </c>
      <c r="M515" s="654" t="s">
        <v>1698</v>
      </c>
    </row>
    <row r="516" spans="1:13" s="77" customFormat="1" ht="20.100000000000001" customHeight="1" x14ac:dyDescent="0.55000000000000004">
      <c r="A516" s="545"/>
      <c r="B516" s="546"/>
      <c r="C516" s="122"/>
      <c r="D516" s="842" t="s">
        <v>358</v>
      </c>
      <c r="E516" s="843"/>
      <c r="F516" s="844"/>
      <c r="G516" s="876"/>
      <c r="H516" s="877"/>
      <c r="I516" s="95">
        <f>SUM(I514:I515)</f>
        <v>2</v>
      </c>
      <c r="J516" s="95"/>
      <c r="K516" s="532">
        <f>SUM(K514:K515)</f>
        <v>1</v>
      </c>
      <c r="L516" s="508"/>
      <c r="M516" s="509"/>
    </row>
    <row r="517" spans="1:13" s="77" customFormat="1" ht="20.100000000000001" customHeight="1" x14ac:dyDescent="0.55000000000000004">
      <c r="A517" s="545"/>
      <c r="B517" s="546"/>
      <c r="C517" s="847" t="s">
        <v>645</v>
      </c>
      <c r="D517" s="848"/>
      <c r="E517" s="848"/>
      <c r="F517" s="848"/>
      <c r="G517" s="848"/>
      <c r="H517" s="848"/>
      <c r="I517" s="848"/>
      <c r="J517" s="848"/>
      <c r="K517" s="848"/>
      <c r="L517" s="678"/>
      <c r="M517" s="525"/>
    </row>
    <row r="518" spans="1:13" s="77" customFormat="1" ht="41.25" customHeight="1" x14ac:dyDescent="0.55000000000000004">
      <c r="A518" s="545"/>
      <c r="B518" s="546"/>
      <c r="C518" s="95">
        <v>1</v>
      </c>
      <c r="D518" s="839" t="s">
        <v>1436</v>
      </c>
      <c r="E518" s="840"/>
      <c r="F518" s="841"/>
      <c r="G518" s="641" t="s">
        <v>1434</v>
      </c>
      <c r="H518" s="806" t="s">
        <v>97</v>
      </c>
      <c r="I518" s="95">
        <v>1</v>
      </c>
      <c r="J518" s="95">
        <v>0.5</v>
      </c>
      <c r="K518" s="537">
        <f>SUM(I518*J518)</f>
        <v>0.5</v>
      </c>
      <c r="L518" s="642" t="s">
        <v>423</v>
      </c>
      <c r="M518" s="654" t="s">
        <v>1699</v>
      </c>
    </row>
    <row r="519" spans="1:13" s="77" customFormat="1" ht="30.6" x14ac:dyDescent="0.55000000000000004">
      <c r="A519" s="547"/>
      <c r="B519" s="548"/>
      <c r="C519" s="95">
        <v>2</v>
      </c>
      <c r="D519" s="839" t="s">
        <v>1435</v>
      </c>
      <c r="E519" s="840"/>
      <c r="F519" s="841"/>
      <c r="G519" s="641" t="s">
        <v>657</v>
      </c>
      <c r="H519" s="807"/>
      <c r="I519" s="95">
        <v>1</v>
      </c>
      <c r="J519" s="95">
        <v>0.5</v>
      </c>
      <c r="K519" s="537">
        <f>SUM(I519*J519)</f>
        <v>0.5</v>
      </c>
      <c r="L519" s="642" t="s">
        <v>423</v>
      </c>
      <c r="M519" s="654" t="s">
        <v>1700</v>
      </c>
    </row>
    <row r="520" spans="1:13" s="77" customFormat="1" ht="42" customHeight="1" x14ac:dyDescent="0.55000000000000004">
      <c r="A520" s="547"/>
      <c r="B520" s="548"/>
      <c r="C520" s="95">
        <v>3</v>
      </c>
      <c r="D520" s="839" t="s">
        <v>1437</v>
      </c>
      <c r="E520" s="840"/>
      <c r="F520" s="841"/>
      <c r="G520" s="641" t="s">
        <v>669</v>
      </c>
      <c r="H520" s="807"/>
      <c r="I520" s="95">
        <v>1</v>
      </c>
      <c r="J520" s="95">
        <v>0.5</v>
      </c>
      <c r="K520" s="537">
        <f>SUM(I520*J520)</f>
        <v>0.5</v>
      </c>
      <c r="L520" s="642" t="s">
        <v>423</v>
      </c>
      <c r="M520" s="654" t="s">
        <v>1701</v>
      </c>
    </row>
    <row r="521" spans="1:13" s="77" customFormat="1" ht="42" customHeight="1" x14ac:dyDescent="0.55000000000000004">
      <c r="A521" s="547"/>
      <c r="B521" s="548"/>
      <c r="C521" s="95">
        <v>4</v>
      </c>
      <c r="D521" s="839" t="s">
        <v>660</v>
      </c>
      <c r="E521" s="840"/>
      <c r="F521" s="841"/>
      <c r="G521" s="641" t="s">
        <v>1438</v>
      </c>
      <c r="H521" s="808"/>
      <c r="I521" s="95">
        <v>1</v>
      </c>
      <c r="J521" s="95">
        <v>0.5</v>
      </c>
      <c r="K521" s="537">
        <f>SUM(I521*J521)</f>
        <v>0.5</v>
      </c>
      <c r="L521" s="642" t="s">
        <v>423</v>
      </c>
      <c r="M521" s="654" t="s">
        <v>1702</v>
      </c>
    </row>
    <row r="522" spans="1:13" s="77" customFormat="1" ht="20.100000000000001" customHeight="1" x14ac:dyDescent="0.55000000000000004">
      <c r="A522" s="545"/>
      <c r="B522" s="546"/>
      <c r="C522" s="122"/>
      <c r="D522" s="842" t="s">
        <v>358</v>
      </c>
      <c r="E522" s="843"/>
      <c r="F522" s="844"/>
      <c r="G522" s="876"/>
      <c r="H522" s="877"/>
      <c r="I522" s="95">
        <f>SUM(I518:I521)</f>
        <v>4</v>
      </c>
      <c r="J522" s="95"/>
      <c r="K522" s="532">
        <f>SUM(K518:K521)</f>
        <v>2</v>
      </c>
      <c r="L522" s="508"/>
      <c r="M522" s="509"/>
    </row>
    <row r="523" spans="1:13" s="77" customFormat="1" ht="20.100000000000001" customHeight="1" x14ac:dyDescent="0.55000000000000004">
      <c r="A523" s="545"/>
      <c r="B523" s="546"/>
      <c r="C523" s="847" t="s">
        <v>646</v>
      </c>
      <c r="D523" s="848"/>
      <c r="E523" s="848"/>
      <c r="F523" s="848"/>
      <c r="G523" s="848"/>
      <c r="H523" s="848"/>
      <c r="I523" s="848"/>
      <c r="J523" s="848"/>
      <c r="K523" s="848"/>
      <c r="L523" s="678"/>
      <c r="M523" s="525"/>
    </row>
    <row r="524" spans="1:13" s="77" customFormat="1" ht="41.25" customHeight="1" x14ac:dyDescent="0.55000000000000004">
      <c r="A524" s="545"/>
      <c r="B524" s="546"/>
      <c r="C524" s="95">
        <v>1</v>
      </c>
      <c r="D524" s="839" t="s">
        <v>1442</v>
      </c>
      <c r="E524" s="840"/>
      <c r="F524" s="841"/>
      <c r="G524" s="683" t="s">
        <v>670</v>
      </c>
      <c r="H524" s="120" t="s">
        <v>97</v>
      </c>
      <c r="I524" s="95">
        <v>1</v>
      </c>
      <c r="J524" s="95">
        <v>0.5</v>
      </c>
      <c r="K524" s="537">
        <f>SUM(I524*J524)</f>
        <v>0.5</v>
      </c>
      <c r="L524" s="642" t="s">
        <v>423</v>
      </c>
      <c r="M524" s="654" t="s">
        <v>1703</v>
      </c>
    </row>
    <row r="525" spans="1:13" s="77" customFormat="1" ht="20.100000000000001" customHeight="1" x14ac:dyDescent="0.55000000000000004">
      <c r="A525" s="545"/>
      <c r="B525" s="546"/>
      <c r="C525" s="122"/>
      <c r="D525" s="842" t="s">
        <v>358</v>
      </c>
      <c r="E525" s="843"/>
      <c r="F525" s="844"/>
      <c r="G525" s="876"/>
      <c r="H525" s="877"/>
      <c r="I525" s="95">
        <f>SUM(I524:I524)</f>
        <v>1</v>
      </c>
      <c r="J525" s="95"/>
      <c r="K525" s="532">
        <f>SUM(K524:K524)</f>
        <v>0.5</v>
      </c>
      <c r="L525" s="508"/>
      <c r="M525" s="509"/>
    </row>
    <row r="526" spans="1:13" s="77" customFormat="1" ht="20.100000000000001" customHeight="1" x14ac:dyDescent="0.55000000000000004">
      <c r="A526" s="545"/>
      <c r="B526" s="546"/>
      <c r="C526" s="847" t="s">
        <v>648</v>
      </c>
      <c r="D526" s="848"/>
      <c r="E526" s="848"/>
      <c r="F526" s="848"/>
      <c r="G526" s="848"/>
      <c r="H526" s="848"/>
      <c r="I526" s="848"/>
      <c r="J526" s="848"/>
      <c r="K526" s="848"/>
      <c r="L526" s="678"/>
      <c r="M526" s="525"/>
    </row>
    <row r="527" spans="1:13" s="77" customFormat="1" ht="40.5" customHeight="1" x14ac:dyDescent="0.55000000000000004">
      <c r="A527" s="545"/>
      <c r="B527" s="546"/>
      <c r="C527" s="95">
        <v>1</v>
      </c>
      <c r="D527" s="839" t="s">
        <v>1443</v>
      </c>
      <c r="E527" s="840"/>
      <c r="F527" s="841"/>
      <c r="G527" s="641" t="s">
        <v>1444</v>
      </c>
      <c r="H527" s="830" t="s">
        <v>97</v>
      </c>
      <c r="I527" s="95">
        <v>1</v>
      </c>
      <c r="J527" s="95">
        <v>0.5</v>
      </c>
      <c r="K527" s="537">
        <f>SUM(I527*J527)</f>
        <v>0.5</v>
      </c>
      <c r="L527" s="642" t="s">
        <v>423</v>
      </c>
      <c r="M527" s="654" t="s">
        <v>1704</v>
      </c>
    </row>
    <row r="528" spans="1:13" s="77" customFormat="1" ht="40.5" customHeight="1" x14ac:dyDescent="0.55000000000000004">
      <c r="A528" s="545"/>
      <c r="B528" s="546"/>
      <c r="C528" s="95">
        <v>2</v>
      </c>
      <c r="D528" s="839" t="s">
        <v>1445</v>
      </c>
      <c r="E528" s="840"/>
      <c r="F528" s="841"/>
      <c r="G528" s="641" t="s">
        <v>658</v>
      </c>
      <c r="H528" s="913"/>
      <c r="I528" s="95">
        <v>1</v>
      </c>
      <c r="J528" s="95">
        <v>0.5</v>
      </c>
      <c r="K528" s="537">
        <f>SUM(I528*J528)</f>
        <v>0.5</v>
      </c>
      <c r="L528" s="642" t="s">
        <v>423</v>
      </c>
      <c r="M528" s="654" t="s">
        <v>1705</v>
      </c>
    </row>
    <row r="529" spans="1:13" s="77" customFormat="1" ht="40.5" customHeight="1" x14ac:dyDescent="0.55000000000000004">
      <c r="A529" s="545"/>
      <c r="B529" s="546"/>
      <c r="C529" s="95">
        <v>3</v>
      </c>
      <c r="D529" s="839" t="s">
        <v>1446</v>
      </c>
      <c r="E529" s="840"/>
      <c r="F529" s="841"/>
      <c r="G529" s="641" t="s">
        <v>1447</v>
      </c>
      <c r="H529" s="913"/>
      <c r="I529" s="95">
        <v>1</v>
      </c>
      <c r="J529" s="95">
        <v>0.5</v>
      </c>
      <c r="K529" s="537">
        <f>SUM(I529*J529)</f>
        <v>0.5</v>
      </c>
      <c r="L529" s="642" t="s">
        <v>423</v>
      </c>
      <c r="M529" s="654" t="s">
        <v>1706</v>
      </c>
    </row>
    <row r="530" spans="1:13" s="77" customFormat="1" ht="40.5" customHeight="1" x14ac:dyDescent="0.55000000000000004">
      <c r="A530" s="545"/>
      <c r="B530" s="546"/>
      <c r="C530" s="95">
        <v>4</v>
      </c>
      <c r="D530" s="839" t="s">
        <v>1448</v>
      </c>
      <c r="E530" s="840"/>
      <c r="F530" s="841"/>
      <c r="G530" s="641" t="s">
        <v>1449</v>
      </c>
      <c r="H530" s="914"/>
      <c r="I530" s="95">
        <v>1</v>
      </c>
      <c r="J530" s="95">
        <v>0.5</v>
      </c>
      <c r="K530" s="537">
        <f>SUM(I530*J530)</f>
        <v>0.5</v>
      </c>
      <c r="L530" s="642" t="s">
        <v>423</v>
      </c>
      <c r="M530" s="654" t="s">
        <v>1707</v>
      </c>
    </row>
    <row r="531" spans="1:13" s="77" customFormat="1" ht="20.100000000000001" customHeight="1" x14ac:dyDescent="0.55000000000000004">
      <c r="A531" s="545"/>
      <c r="B531" s="546"/>
      <c r="C531" s="122"/>
      <c r="D531" s="842" t="s">
        <v>358</v>
      </c>
      <c r="E531" s="843"/>
      <c r="F531" s="844"/>
      <c r="G531" s="876"/>
      <c r="H531" s="877"/>
      <c r="I531" s="95">
        <f>SUM(I527:I530)</f>
        <v>4</v>
      </c>
      <c r="J531" s="95"/>
      <c r="K531" s="532">
        <f>SUM(K527:K530)</f>
        <v>2</v>
      </c>
      <c r="L531" s="508"/>
      <c r="M531" s="509"/>
    </row>
    <row r="532" spans="1:13" s="77" customFormat="1" ht="20.100000000000001" customHeight="1" x14ac:dyDescent="0.55000000000000004">
      <c r="A532" s="545"/>
      <c r="B532" s="546"/>
      <c r="C532" s="847" t="s">
        <v>1165</v>
      </c>
      <c r="D532" s="848"/>
      <c r="E532" s="848"/>
      <c r="F532" s="848"/>
      <c r="G532" s="848"/>
      <c r="H532" s="848"/>
      <c r="I532" s="848"/>
      <c r="J532" s="848"/>
      <c r="K532" s="848"/>
      <c r="L532" s="678"/>
      <c r="M532" s="525"/>
    </row>
    <row r="533" spans="1:13" s="77" customFormat="1" ht="41.25" customHeight="1" x14ac:dyDescent="0.55000000000000004">
      <c r="A533" s="545"/>
      <c r="B533" s="546"/>
      <c r="C533" s="95">
        <v>1</v>
      </c>
      <c r="D533" s="839" t="s">
        <v>1450</v>
      </c>
      <c r="E533" s="840"/>
      <c r="F533" s="841"/>
      <c r="G533" s="641" t="s">
        <v>1451</v>
      </c>
      <c r="H533" s="806" t="s">
        <v>97</v>
      </c>
      <c r="I533" s="95">
        <v>1</v>
      </c>
      <c r="J533" s="95">
        <v>0.5</v>
      </c>
      <c r="K533" s="537">
        <f>SUM(I533*J533)</f>
        <v>0.5</v>
      </c>
      <c r="L533" s="642" t="s">
        <v>423</v>
      </c>
      <c r="M533" s="654" t="s">
        <v>1708</v>
      </c>
    </row>
    <row r="534" spans="1:13" s="77" customFormat="1" ht="30.6" x14ac:dyDescent="0.55000000000000004">
      <c r="A534" s="547"/>
      <c r="B534" s="548"/>
      <c r="C534" s="95">
        <v>2</v>
      </c>
      <c r="D534" s="839" t="s">
        <v>1452</v>
      </c>
      <c r="E534" s="840"/>
      <c r="F534" s="841"/>
      <c r="G534" s="641" t="s">
        <v>1453</v>
      </c>
      <c r="H534" s="807"/>
      <c r="I534" s="95">
        <v>1</v>
      </c>
      <c r="J534" s="95">
        <v>0.5</v>
      </c>
      <c r="K534" s="537">
        <f>SUM(I534*J534)</f>
        <v>0.5</v>
      </c>
      <c r="L534" s="642" t="s">
        <v>423</v>
      </c>
      <c r="M534" s="654" t="s">
        <v>1709</v>
      </c>
    </row>
    <row r="535" spans="1:13" s="77" customFormat="1" ht="42" customHeight="1" x14ac:dyDescent="0.55000000000000004">
      <c r="A535" s="547"/>
      <c r="B535" s="548"/>
      <c r="C535" s="95">
        <v>3</v>
      </c>
      <c r="D535" s="839" t="s">
        <v>1454</v>
      </c>
      <c r="E535" s="840"/>
      <c r="F535" s="841"/>
      <c r="G535" s="641" t="s">
        <v>1455</v>
      </c>
      <c r="H535" s="807"/>
      <c r="I535" s="95">
        <v>1</v>
      </c>
      <c r="J535" s="95">
        <v>0.5</v>
      </c>
      <c r="K535" s="537">
        <f>SUM(I535*J535)</f>
        <v>0.5</v>
      </c>
      <c r="L535" s="642" t="s">
        <v>423</v>
      </c>
      <c r="M535" s="654" t="s">
        <v>1710</v>
      </c>
    </row>
    <row r="536" spans="1:13" s="77" customFormat="1" ht="20.100000000000001" customHeight="1" x14ac:dyDescent="0.55000000000000004">
      <c r="A536" s="545"/>
      <c r="B536" s="546"/>
      <c r="C536" s="122"/>
      <c r="D536" s="842" t="s">
        <v>358</v>
      </c>
      <c r="E536" s="843"/>
      <c r="F536" s="844"/>
      <c r="G536" s="876"/>
      <c r="H536" s="877"/>
      <c r="I536" s="95">
        <f>SUM(I533:I535)</f>
        <v>3</v>
      </c>
      <c r="J536" s="95"/>
      <c r="K536" s="532">
        <f>SUM(K533:K535)</f>
        <v>1.5</v>
      </c>
      <c r="L536" s="508"/>
      <c r="M536" s="509"/>
    </row>
    <row r="537" spans="1:13" s="77" customFormat="1" ht="20.100000000000001" customHeight="1" x14ac:dyDescent="0.55000000000000004">
      <c r="A537" s="545"/>
      <c r="B537" s="546"/>
      <c r="C537" s="847" t="s">
        <v>1302</v>
      </c>
      <c r="D537" s="848"/>
      <c r="E537" s="848"/>
      <c r="F537" s="848"/>
      <c r="G537" s="848"/>
      <c r="H537" s="848"/>
      <c r="I537" s="848"/>
      <c r="J537" s="848"/>
      <c r="K537" s="848"/>
      <c r="L537" s="678"/>
      <c r="M537" s="525"/>
    </row>
    <row r="538" spans="1:13" s="77" customFormat="1" ht="40.5" customHeight="1" x14ac:dyDescent="0.55000000000000004">
      <c r="A538" s="545"/>
      <c r="B538" s="546"/>
      <c r="C538" s="95">
        <v>1</v>
      </c>
      <c r="D538" s="839" t="s">
        <v>1456</v>
      </c>
      <c r="E538" s="840"/>
      <c r="F538" s="841"/>
      <c r="G538" s="641" t="s">
        <v>1297</v>
      </c>
      <c r="H538" s="830" t="s">
        <v>97</v>
      </c>
      <c r="I538" s="95">
        <v>1</v>
      </c>
      <c r="J538" s="95">
        <v>0.5</v>
      </c>
      <c r="K538" s="537">
        <f>SUM(I538*J538)</f>
        <v>0.5</v>
      </c>
      <c r="L538" s="642" t="s">
        <v>423</v>
      </c>
      <c r="M538" s="654" t="s">
        <v>1711</v>
      </c>
    </row>
    <row r="539" spans="1:13" s="77" customFormat="1" ht="40.5" customHeight="1" x14ac:dyDescent="0.55000000000000004">
      <c r="A539" s="545"/>
      <c r="B539" s="546"/>
      <c r="C539" s="95">
        <v>2</v>
      </c>
      <c r="D539" s="839" t="s">
        <v>1457</v>
      </c>
      <c r="E539" s="840"/>
      <c r="F539" s="841"/>
      <c r="G539" s="641" t="s">
        <v>1458</v>
      </c>
      <c r="H539" s="914"/>
      <c r="I539" s="95">
        <v>1</v>
      </c>
      <c r="J539" s="95">
        <v>0.5</v>
      </c>
      <c r="K539" s="537">
        <f>SUM(I539*J539)</f>
        <v>0.5</v>
      </c>
      <c r="L539" s="642" t="s">
        <v>423</v>
      </c>
      <c r="M539" s="654" t="s">
        <v>1712</v>
      </c>
    </row>
    <row r="540" spans="1:13" s="77" customFormat="1" ht="20.100000000000001" customHeight="1" x14ac:dyDescent="0.55000000000000004">
      <c r="A540" s="545"/>
      <c r="B540" s="546"/>
      <c r="C540" s="122"/>
      <c r="D540" s="842" t="s">
        <v>358</v>
      </c>
      <c r="E540" s="843"/>
      <c r="F540" s="844"/>
      <c r="G540" s="876"/>
      <c r="H540" s="877"/>
      <c r="I540" s="95">
        <f>SUM(I538:I539)</f>
        <v>2</v>
      </c>
      <c r="J540" s="95"/>
      <c r="K540" s="532">
        <f>SUM(K538:K539)</f>
        <v>1</v>
      </c>
      <c r="L540" s="508"/>
      <c r="M540" s="509"/>
    </row>
    <row r="541" spans="1:13" s="72" customFormat="1" ht="21.6" customHeight="1" x14ac:dyDescent="0.5">
      <c r="A541" s="527"/>
      <c r="B541" s="90" t="s">
        <v>98</v>
      </c>
      <c r="C541" s="867" t="s">
        <v>99</v>
      </c>
      <c r="D541" s="868"/>
      <c r="E541" s="868"/>
      <c r="F541" s="868"/>
      <c r="G541" s="868"/>
      <c r="H541" s="868"/>
      <c r="I541" s="868"/>
      <c r="J541" s="869"/>
      <c r="K541" s="522">
        <f>K542</f>
        <v>24</v>
      </c>
      <c r="L541" s="508"/>
      <c r="M541" s="509"/>
    </row>
    <row r="542" spans="1:13" s="530" customFormat="1" ht="20.100000000000001" customHeight="1" x14ac:dyDescent="0.5">
      <c r="A542" s="528"/>
      <c r="B542" s="528"/>
      <c r="C542" s="850" t="s">
        <v>315</v>
      </c>
      <c r="D542" s="851"/>
      <c r="E542" s="851"/>
      <c r="F542" s="871"/>
      <c r="G542" s="572"/>
      <c r="H542" s="447"/>
      <c r="I542" s="573"/>
      <c r="J542" s="573"/>
      <c r="K542" s="575">
        <f>K548+K550+K552+K554+K556+K558+K560+K562+K564+K566+K568+K572</f>
        <v>24</v>
      </c>
      <c r="L542" s="508"/>
      <c r="M542" s="509"/>
    </row>
    <row r="543" spans="1:13" s="77" customFormat="1" ht="20.100000000000001" customHeight="1" x14ac:dyDescent="0.55000000000000004">
      <c r="A543" s="458"/>
      <c r="B543" s="127"/>
      <c r="C543" s="681" t="s">
        <v>1459</v>
      </c>
      <c r="D543" s="682"/>
      <c r="E543" s="682"/>
      <c r="F543" s="682"/>
      <c r="G543" s="682"/>
      <c r="H543" s="682"/>
      <c r="I543" s="682"/>
      <c r="J543" s="682"/>
      <c r="K543" s="682"/>
      <c r="L543" s="682"/>
      <c r="M543" s="637"/>
    </row>
    <row r="544" spans="1:13" s="77" customFormat="1" ht="45" customHeight="1" x14ac:dyDescent="0.55000000000000004">
      <c r="A544" s="458"/>
      <c r="B544" s="127"/>
      <c r="C544" s="122">
        <v>1</v>
      </c>
      <c r="D544" s="839" t="s">
        <v>1466</v>
      </c>
      <c r="E544" s="840"/>
      <c r="F544" s="841"/>
      <c r="G544" s="685" t="s">
        <v>1467</v>
      </c>
      <c r="H544" s="537" t="s">
        <v>311</v>
      </c>
      <c r="I544" s="537">
        <v>1</v>
      </c>
      <c r="J544" s="537">
        <v>2</v>
      </c>
      <c r="K544" s="539">
        <v>2</v>
      </c>
      <c r="L544" s="836" t="s">
        <v>1461</v>
      </c>
      <c r="M544" s="921" t="s">
        <v>1713</v>
      </c>
    </row>
    <row r="545" spans="1:13" s="77" customFormat="1" ht="20.100000000000001" customHeight="1" x14ac:dyDescent="0.55000000000000004">
      <c r="A545" s="458"/>
      <c r="B545" s="127"/>
      <c r="C545" s="681" t="s">
        <v>1460</v>
      </c>
      <c r="D545" s="682"/>
      <c r="E545" s="682"/>
      <c r="F545" s="682"/>
      <c r="G545" s="682"/>
      <c r="H545" s="682"/>
      <c r="I545" s="682"/>
      <c r="J545" s="682"/>
      <c r="K545" s="682"/>
      <c r="L545" s="837"/>
      <c r="M545" s="922"/>
    </row>
    <row r="546" spans="1:13" s="77" customFormat="1" ht="45" customHeight="1" x14ac:dyDescent="0.55000000000000004">
      <c r="A546" s="458"/>
      <c r="B546" s="127"/>
      <c r="C546" s="122">
        <v>1</v>
      </c>
      <c r="D546" s="839" t="s">
        <v>1466</v>
      </c>
      <c r="E546" s="840"/>
      <c r="F546" s="841"/>
      <c r="G546" s="685" t="s">
        <v>1467</v>
      </c>
      <c r="H546" s="537" t="s">
        <v>311</v>
      </c>
      <c r="I546" s="537">
        <v>1</v>
      </c>
      <c r="J546" s="537">
        <v>2</v>
      </c>
      <c r="K546" s="539">
        <v>2</v>
      </c>
      <c r="L546" s="838"/>
      <c r="M546" s="923"/>
    </row>
    <row r="547" spans="1:13" s="77" customFormat="1" ht="20.100000000000001" customHeight="1" x14ac:dyDescent="0.55000000000000004">
      <c r="A547" s="458"/>
      <c r="B547" s="127"/>
      <c r="C547" s="681" t="s">
        <v>843</v>
      </c>
      <c r="D547" s="682"/>
      <c r="E547" s="682"/>
      <c r="F547" s="682"/>
      <c r="G547" s="682"/>
      <c r="H547" s="682"/>
      <c r="I547" s="682"/>
      <c r="J547" s="682"/>
      <c r="K547" s="682"/>
      <c r="L547" s="682"/>
      <c r="M547" s="637"/>
    </row>
    <row r="548" spans="1:13" s="77" customFormat="1" ht="45" customHeight="1" x14ac:dyDescent="0.55000000000000004">
      <c r="A548" s="458"/>
      <c r="B548" s="127"/>
      <c r="C548" s="122">
        <v>1</v>
      </c>
      <c r="D548" s="839" t="s">
        <v>1468</v>
      </c>
      <c r="E548" s="840"/>
      <c r="F548" s="841"/>
      <c r="G548" s="686" t="s">
        <v>571</v>
      </c>
      <c r="H548" s="537" t="s">
        <v>311</v>
      </c>
      <c r="I548" s="537">
        <v>1</v>
      </c>
      <c r="J548" s="537">
        <v>2</v>
      </c>
      <c r="K548" s="539">
        <v>2</v>
      </c>
      <c r="L548" s="836" t="s">
        <v>557</v>
      </c>
      <c r="M548" s="833" t="s">
        <v>1714</v>
      </c>
    </row>
    <row r="549" spans="1:13" s="77" customFormat="1" ht="20.100000000000001" customHeight="1" x14ac:dyDescent="0.55000000000000004">
      <c r="A549" s="458"/>
      <c r="B549" s="127"/>
      <c r="C549" s="681" t="s">
        <v>844</v>
      </c>
      <c r="D549" s="682"/>
      <c r="E549" s="682"/>
      <c r="F549" s="682"/>
      <c r="G549" s="682"/>
      <c r="H549" s="682"/>
      <c r="I549" s="682"/>
      <c r="J549" s="682"/>
      <c r="K549" s="682"/>
      <c r="L549" s="837"/>
      <c r="M549" s="910"/>
    </row>
    <row r="550" spans="1:13" s="77" customFormat="1" ht="45" customHeight="1" x14ac:dyDescent="0.55000000000000004">
      <c r="A550" s="458"/>
      <c r="B550" s="127"/>
      <c r="C550" s="122">
        <v>1</v>
      </c>
      <c r="D550" s="839" t="s">
        <v>1468</v>
      </c>
      <c r="E550" s="840"/>
      <c r="F550" s="841"/>
      <c r="G550" s="686" t="s">
        <v>571</v>
      </c>
      <c r="H550" s="537" t="s">
        <v>311</v>
      </c>
      <c r="I550" s="537">
        <v>1</v>
      </c>
      <c r="J550" s="537">
        <v>2</v>
      </c>
      <c r="K550" s="539">
        <v>2</v>
      </c>
      <c r="L550" s="838"/>
      <c r="M550" s="911"/>
    </row>
    <row r="551" spans="1:13" s="77" customFormat="1" ht="20.100000000000001" customHeight="1" x14ac:dyDescent="0.55000000000000004">
      <c r="A551" s="458"/>
      <c r="B551" s="127"/>
      <c r="C551" s="681" t="s">
        <v>845</v>
      </c>
      <c r="D551" s="682"/>
      <c r="E551" s="682"/>
      <c r="F551" s="682"/>
      <c r="G551" s="682"/>
      <c r="H551" s="682"/>
      <c r="I551" s="682"/>
      <c r="J551" s="682"/>
      <c r="K551" s="682"/>
      <c r="L551" s="682"/>
      <c r="M551" s="637"/>
    </row>
    <row r="552" spans="1:13" s="77" customFormat="1" ht="45" customHeight="1" x14ac:dyDescent="0.55000000000000004">
      <c r="A552" s="458"/>
      <c r="B552" s="127"/>
      <c r="C552" s="122">
        <v>1</v>
      </c>
      <c r="D552" s="839" t="s">
        <v>1469</v>
      </c>
      <c r="E552" s="840"/>
      <c r="F552" s="841"/>
      <c r="G552" s="686" t="s">
        <v>570</v>
      </c>
      <c r="H552" s="537" t="s">
        <v>311</v>
      </c>
      <c r="I552" s="537">
        <v>1</v>
      </c>
      <c r="J552" s="537">
        <v>2</v>
      </c>
      <c r="K552" s="539">
        <v>2</v>
      </c>
      <c r="L552" s="836" t="s">
        <v>558</v>
      </c>
      <c r="M552" s="833" t="s">
        <v>1715</v>
      </c>
    </row>
    <row r="553" spans="1:13" s="77" customFormat="1" ht="20.100000000000001" customHeight="1" x14ac:dyDescent="0.55000000000000004">
      <c r="A553" s="458"/>
      <c r="B553" s="127"/>
      <c r="C553" s="681" t="s">
        <v>1406</v>
      </c>
      <c r="D553" s="682"/>
      <c r="E553" s="682"/>
      <c r="F553" s="682"/>
      <c r="G553" s="682"/>
      <c r="H553" s="682"/>
      <c r="I553" s="682"/>
      <c r="J553" s="682"/>
      <c r="K553" s="682"/>
      <c r="L553" s="837"/>
      <c r="M553" s="910"/>
    </row>
    <row r="554" spans="1:13" s="77" customFormat="1" ht="45" customHeight="1" x14ac:dyDescent="0.55000000000000004">
      <c r="A554" s="458"/>
      <c r="B554" s="127"/>
      <c r="C554" s="122">
        <v>1</v>
      </c>
      <c r="D554" s="839" t="s">
        <v>1469</v>
      </c>
      <c r="E554" s="840"/>
      <c r="F554" s="841"/>
      <c r="G554" s="686" t="s">
        <v>570</v>
      </c>
      <c r="H554" s="537" t="s">
        <v>311</v>
      </c>
      <c r="I554" s="537">
        <v>1</v>
      </c>
      <c r="J554" s="537">
        <v>2</v>
      </c>
      <c r="K554" s="539">
        <v>2</v>
      </c>
      <c r="L554" s="838"/>
      <c r="M554" s="911"/>
    </row>
    <row r="555" spans="1:13" s="77" customFormat="1" ht="20.100000000000001" customHeight="1" x14ac:dyDescent="0.55000000000000004">
      <c r="A555" s="458"/>
      <c r="B555" s="127"/>
      <c r="C555" s="681" t="s">
        <v>846</v>
      </c>
      <c r="D555" s="682"/>
      <c r="E555" s="682"/>
      <c r="F555" s="682"/>
      <c r="G555" s="682"/>
      <c r="H555" s="682"/>
      <c r="I555" s="682"/>
      <c r="J555" s="682"/>
      <c r="K555" s="682"/>
      <c r="L555" s="682"/>
      <c r="M555" s="637"/>
    </row>
    <row r="556" spans="1:13" s="77" customFormat="1" ht="45" customHeight="1" x14ac:dyDescent="0.55000000000000004">
      <c r="A556" s="458"/>
      <c r="B556" s="127"/>
      <c r="C556" s="122">
        <v>1</v>
      </c>
      <c r="D556" s="839" t="s">
        <v>1470</v>
      </c>
      <c r="E556" s="840"/>
      <c r="F556" s="841"/>
      <c r="G556" s="686" t="s">
        <v>569</v>
      </c>
      <c r="H556" s="537" t="s">
        <v>311</v>
      </c>
      <c r="I556" s="537">
        <v>1</v>
      </c>
      <c r="J556" s="537">
        <v>2</v>
      </c>
      <c r="K556" s="539">
        <v>2</v>
      </c>
      <c r="L556" s="836" t="s">
        <v>559</v>
      </c>
      <c r="M556" s="833" t="s">
        <v>1716</v>
      </c>
    </row>
    <row r="557" spans="1:13" s="77" customFormat="1" ht="20.100000000000001" customHeight="1" x14ac:dyDescent="0.55000000000000004">
      <c r="A557" s="458"/>
      <c r="B557" s="127"/>
      <c r="C557" s="681" t="s">
        <v>1462</v>
      </c>
      <c r="D557" s="682"/>
      <c r="E557" s="682"/>
      <c r="F557" s="682"/>
      <c r="G557" s="682"/>
      <c r="H557" s="682"/>
      <c r="I557" s="682"/>
      <c r="J557" s="682"/>
      <c r="K557" s="682"/>
      <c r="L557" s="837"/>
      <c r="M557" s="910"/>
    </row>
    <row r="558" spans="1:13" s="77" customFormat="1" ht="45" customHeight="1" x14ac:dyDescent="0.55000000000000004">
      <c r="A558" s="458"/>
      <c r="B558" s="127"/>
      <c r="C558" s="122">
        <v>1</v>
      </c>
      <c r="D558" s="839" t="s">
        <v>1470</v>
      </c>
      <c r="E558" s="840"/>
      <c r="F558" s="841"/>
      <c r="G558" s="686" t="s">
        <v>569</v>
      </c>
      <c r="H558" s="537" t="s">
        <v>311</v>
      </c>
      <c r="I558" s="537">
        <v>1</v>
      </c>
      <c r="J558" s="537">
        <v>2</v>
      </c>
      <c r="K558" s="539">
        <v>2</v>
      </c>
      <c r="L558" s="838"/>
      <c r="M558" s="911"/>
    </row>
    <row r="559" spans="1:13" s="77" customFormat="1" ht="20.100000000000001" customHeight="1" x14ac:dyDescent="0.55000000000000004">
      <c r="A559" s="458"/>
      <c r="B559" s="127"/>
      <c r="C559" s="681" t="s">
        <v>643</v>
      </c>
      <c r="D559" s="682"/>
      <c r="E559" s="682"/>
      <c r="F559" s="682"/>
      <c r="G559" s="682"/>
      <c r="H559" s="682"/>
      <c r="I559" s="682"/>
      <c r="J559" s="682"/>
      <c r="K559" s="682"/>
      <c r="L559" s="682"/>
      <c r="M559" s="697"/>
    </row>
    <row r="560" spans="1:13" s="77" customFormat="1" ht="40.799999999999997" x14ac:dyDescent="0.55000000000000004">
      <c r="A560" s="458"/>
      <c r="B560" s="127"/>
      <c r="C560" s="122">
        <v>1</v>
      </c>
      <c r="D560" s="839" t="s">
        <v>1471</v>
      </c>
      <c r="E560" s="840"/>
      <c r="F560" s="841"/>
      <c r="G560" s="686" t="s">
        <v>568</v>
      </c>
      <c r="H560" s="537" t="s">
        <v>311</v>
      </c>
      <c r="I560" s="537">
        <v>1</v>
      </c>
      <c r="J560" s="537">
        <v>2</v>
      </c>
      <c r="K560" s="537">
        <v>2</v>
      </c>
      <c r="L560" s="640" t="s">
        <v>560</v>
      </c>
      <c r="M560" s="698" t="s">
        <v>1717</v>
      </c>
    </row>
    <row r="561" spans="1:13" s="77" customFormat="1" ht="20.100000000000001" customHeight="1" x14ac:dyDescent="0.55000000000000004">
      <c r="A561" s="458"/>
      <c r="B561" s="127"/>
      <c r="C561" s="681" t="s">
        <v>641</v>
      </c>
      <c r="D561" s="682"/>
      <c r="E561" s="682"/>
      <c r="F561" s="682"/>
      <c r="G561" s="682"/>
      <c r="H561" s="682"/>
      <c r="I561" s="682"/>
      <c r="J561" s="682"/>
      <c r="K561" s="682"/>
      <c r="L561" s="682"/>
      <c r="M561" s="697"/>
    </row>
    <row r="562" spans="1:13" s="77" customFormat="1" ht="42" customHeight="1" x14ac:dyDescent="0.55000000000000004">
      <c r="A562" s="458"/>
      <c r="B562" s="127"/>
      <c r="C562" s="122">
        <v>1</v>
      </c>
      <c r="D562" s="839" t="s">
        <v>1471</v>
      </c>
      <c r="E562" s="840"/>
      <c r="F562" s="841"/>
      <c r="G562" s="686" t="s">
        <v>555</v>
      </c>
      <c r="H562" s="537" t="s">
        <v>311</v>
      </c>
      <c r="I562" s="537">
        <v>1</v>
      </c>
      <c r="J562" s="537">
        <v>2</v>
      </c>
      <c r="K562" s="537">
        <v>2</v>
      </c>
      <c r="L562" s="640" t="s">
        <v>563</v>
      </c>
      <c r="M562" s="698" t="s">
        <v>1718</v>
      </c>
    </row>
    <row r="563" spans="1:13" s="77" customFormat="1" ht="20.100000000000001" customHeight="1" x14ac:dyDescent="0.55000000000000004">
      <c r="A563" s="458"/>
      <c r="B563" s="127"/>
      <c r="C563" s="681" t="s">
        <v>1463</v>
      </c>
      <c r="D563" s="682"/>
      <c r="E563" s="682"/>
      <c r="F563" s="682"/>
      <c r="G563" s="682"/>
      <c r="H563" s="682"/>
      <c r="I563" s="682"/>
      <c r="J563" s="682"/>
      <c r="K563" s="682"/>
      <c r="L563" s="682"/>
      <c r="M563" s="697"/>
    </row>
    <row r="564" spans="1:13" s="77" customFormat="1" ht="45" customHeight="1" x14ac:dyDescent="0.55000000000000004">
      <c r="A564" s="458"/>
      <c r="B564" s="127"/>
      <c r="C564" s="122">
        <v>1</v>
      </c>
      <c r="D564" s="839" t="s">
        <v>1472</v>
      </c>
      <c r="E564" s="840"/>
      <c r="F564" s="841"/>
      <c r="G564" s="686" t="s">
        <v>567</v>
      </c>
      <c r="H564" s="537" t="s">
        <v>311</v>
      </c>
      <c r="I564" s="537">
        <v>1</v>
      </c>
      <c r="J564" s="537">
        <v>2</v>
      </c>
      <c r="K564" s="537">
        <v>2</v>
      </c>
      <c r="L564" s="640" t="s">
        <v>561</v>
      </c>
      <c r="M564" s="698" t="s">
        <v>1719</v>
      </c>
    </row>
    <row r="565" spans="1:13" s="77" customFormat="1" ht="20.100000000000001" customHeight="1" x14ac:dyDescent="0.55000000000000004">
      <c r="A565" s="458"/>
      <c r="B565" s="127"/>
      <c r="C565" s="681" t="s">
        <v>1464</v>
      </c>
      <c r="D565" s="682"/>
      <c r="E565" s="682"/>
      <c r="F565" s="682"/>
      <c r="G565" s="682"/>
      <c r="H565" s="682"/>
      <c r="I565" s="682"/>
      <c r="J565" s="682"/>
      <c r="K565" s="682"/>
      <c r="L565" s="682"/>
      <c r="M565" s="697"/>
    </row>
    <row r="566" spans="1:13" s="77" customFormat="1" ht="30.6" x14ac:dyDescent="0.55000000000000004">
      <c r="A566" s="458"/>
      <c r="B566" s="127"/>
      <c r="C566" s="122">
        <v>1</v>
      </c>
      <c r="D566" s="839" t="s">
        <v>1473</v>
      </c>
      <c r="E566" s="840"/>
      <c r="F566" s="841"/>
      <c r="G566" s="686" t="s">
        <v>566</v>
      </c>
      <c r="H566" s="537" t="s">
        <v>311</v>
      </c>
      <c r="I566" s="537">
        <v>1</v>
      </c>
      <c r="J566" s="537">
        <v>2</v>
      </c>
      <c r="K566" s="537">
        <v>2</v>
      </c>
      <c r="L566" s="640" t="s">
        <v>562</v>
      </c>
      <c r="M566" s="698" t="s">
        <v>1720</v>
      </c>
    </row>
    <row r="567" spans="1:13" s="77" customFormat="1" ht="20.100000000000001" customHeight="1" x14ac:dyDescent="0.55000000000000004">
      <c r="A567" s="458"/>
      <c r="B567" s="127"/>
      <c r="C567" s="681" t="s">
        <v>1465</v>
      </c>
      <c r="D567" s="682"/>
      <c r="E567" s="682"/>
      <c r="F567" s="682"/>
      <c r="G567" s="682"/>
      <c r="H567" s="682"/>
      <c r="I567" s="682"/>
      <c r="J567" s="682"/>
      <c r="K567" s="682"/>
      <c r="L567" s="682"/>
      <c r="M567" s="697"/>
    </row>
    <row r="568" spans="1:13" s="77" customFormat="1" ht="64.5" customHeight="1" x14ac:dyDescent="0.55000000000000004">
      <c r="A568" s="458"/>
      <c r="B568" s="127"/>
      <c r="C568" s="122">
        <v>1</v>
      </c>
      <c r="D568" s="839" t="s">
        <v>1474</v>
      </c>
      <c r="E568" s="840"/>
      <c r="F568" s="841"/>
      <c r="G568" s="685" t="s">
        <v>565</v>
      </c>
      <c r="H568" s="537" t="s">
        <v>311</v>
      </c>
      <c r="I568" s="537">
        <v>1</v>
      </c>
      <c r="J568" s="537">
        <v>2</v>
      </c>
      <c r="K568" s="537">
        <v>2</v>
      </c>
      <c r="L568" s="640" t="s">
        <v>564</v>
      </c>
      <c r="M568" s="698" t="s">
        <v>1721</v>
      </c>
    </row>
    <row r="569" spans="1:13" s="77" customFormat="1" ht="20.100000000000001" customHeight="1" x14ac:dyDescent="0.55000000000000004">
      <c r="A569" s="458"/>
      <c r="B569" s="127"/>
      <c r="C569" s="681" t="s">
        <v>648</v>
      </c>
      <c r="D569" s="682"/>
      <c r="E569" s="682"/>
      <c r="F569" s="682"/>
      <c r="G569" s="682"/>
      <c r="H569" s="682"/>
      <c r="I569" s="682"/>
      <c r="J569" s="682"/>
      <c r="K569" s="682"/>
      <c r="L569" s="682"/>
      <c r="M569" s="697"/>
    </row>
    <row r="570" spans="1:13" s="77" customFormat="1" ht="63" customHeight="1" x14ac:dyDescent="0.55000000000000004">
      <c r="A570" s="458"/>
      <c r="B570" s="127"/>
      <c r="C570" s="122">
        <v>1</v>
      </c>
      <c r="D570" s="839" t="s">
        <v>1475</v>
      </c>
      <c r="E570" s="840"/>
      <c r="F570" s="841"/>
      <c r="G570" s="686" t="s">
        <v>573</v>
      </c>
      <c r="H570" s="537" t="s">
        <v>311</v>
      </c>
      <c r="I570" s="537">
        <v>1</v>
      </c>
      <c r="J570" s="537">
        <v>2</v>
      </c>
      <c r="K570" s="537">
        <v>2</v>
      </c>
      <c r="L570" s="640" t="s">
        <v>572</v>
      </c>
      <c r="M570" s="698" t="s">
        <v>1722</v>
      </c>
    </row>
    <row r="571" spans="1:13" s="77" customFormat="1" ht="20.100000000000001" customHeight="1" x14ac:dyDescent="0.55000000000000004">
      <c r="A571" s="458"/>
      <c r="B571" s="127"/>
      <c r="C571" s="681" t="s">
        <v>1165</v>
      </c>
      <c r="D571" s="682"/>
      <c r="E571" s="682"/>
      <c r="F571" s="682"/>
      <c r="G571" s="682"/>
      <c r="H571" s="682"/>
      <c r="I571" s="682"/>
      <c r="J571" s="682"/>
      <c r="K571" s="682"/>
      <c r="L571" s="682"/>
      <c r="M571" s="697"/>
    </row>
    <row r="572" spans="1:13" s="77" customFormat="1" ht="52.5" customHeight="1" x14ac:dyDescent="0.55000000000000004">
      <c r="A572" s="458"/>
      <c r="B572" s="127"/>
      <c r="C572" s="122">
        <v>1</v>
      </c>
      <c r="D572" s="839" t="s">
        <v>1478</v>
      </c>
      <c r="E572" s="840"/>
      <c r="F572" s="841"/>
      <c r="G572" s="685" t="s">
        <v>1476</v>
      </c>
      <c r="H572" s="537" t="s">
        <v>311</v>
      </c>
      <c r="I572" s="537">
        <v>1</v>
      </c>
      <c r="J572" s="537">
        <v>2</v>
      </c>
      <c r="K572" s="537">
        <v>2</v>
      </c>
      <c r="L572" s="640" t="s">
        <v>1477</v>
      </c>
      <c r="M572" s="698" t="s">
        <v>1723</v>
      </c>
    </row>
    <row r="573" spans="1:13" s="72" customFormat="1" ht="20.100000000000001" customHeight="1" x14ac:dyDescent="0.5">
      <c r="A573" s="527"/>
      <c r="B573" s="571" t="s">
        <v>16</v>
      </c>
      <c r="C573" s="867" t="s">
        <v>101</v>
      </c>
      <c r="D573" s="868"/>
      <c r="E573" s="868"/>
      <c r="F573" s="868"/>
      <c r="G573" s="868"/>
      <c r="H573" s="868"/>
      <c r="I573" s="868"/>
      <c r="J573" s="869"/>
      <c r="K573" s="250">
        <v>0</v>
      </c>
      <c r="L573" s="536"/>
      <c r="M573" s="526"/>
    </row>
    <row r="574" spans="1:13" s="72" customFormat="1" ht="37.15" customHeight="1" x14ac:dyDescent="0.5">
      <c r="A574" s="458"/>
      <c r="B574" s="121"/>
      <c r="C574" s="759" t="s">
        <v>102</v>
      </c>
      <c r="D574" s="757"/>
      <c r="E574" s="757"/>
      <c r="F574" s="758"/>
      <c r="G574" s="146"/>
      <c r="H574" s="95"/>
      <c r="I574" s="78"/>
      <c r="J574" s="134"/>
      <c r="K574" s="134"/>
      <c r="L574" s="508"/>
      <c r="M574" s="509"/>
    </row>
    <row r="575" spans="1:13" s="72" customFormat="1" ht="20.100000000000001" customHeight="1" x14ac:dyDescent="0.5">
      <c r="A575" s="527"/>
      <c r="B575" s="252" t="s">
        <v>103</v>
      </c>
      <c r="C575" s="867" t="s">
        <v>104</v>
      </c>
      <c r="D575" s="868"/>
      <c r="E575" s="868"/>
      <c r="F575" s="868"/>
      <c r="G575" s="868"/>
      <c r="H575" s="868"/>
      <c r="I575" s="868"/>
      <c r="J575" s="869"/>
      <c r="K575" s="250">
        <v>0</v>
      </c>
      <c r="L575" s="567"/>
      <c r="M575" s="568"/>
    </row>
    <row r="576" spans="1:13" s="72" customFormat="1" ht="20.100000000000001" customHeight="1" x14ac:dyDescent="0.5">
      <c r="A576" s="458"/>
      <c r="B576" s="127"/>
      <c r="C576" s="543">
        <v>1</v>
      </c>
      <c r="D576" s="759" t="s">
        <v>105</v>
      </c>
      <c r="E576" s="757"/>
      <c r="F576" s="758"/>
      <c r="G576" s="146"/>
      <c r="H576" s="95"/>
      <c r="I576" s="78"/>
      <c r="J576" s="134"/>
      <c r="K576" s="134"/>
      <c r="L576" s="508"/>
      <c r="M576" s="509"/>
    </row>
    <row r="577" spans="1:13" s="72" customFormat="1" ht="45.6" customHeight="1" x14ac:dyDescent="0.5">
      <c r="A577" s="550"/>
      <c r="B577" s="254"/>
      <c r="C577" s="543">
        <v>2</v>
      </c>
      <c r="D577" s="759" t="s">
        <v>192</v>
      </c>
      <c r="E577" s="757"/>
      <c r="F577" s="758"/>
      <c r="G577" s="146"/>
      <c r="H577" s="95"/>
      <c r="I577" s="78"/>
      <c r="J577" s="134"/>
      <c r="K577" s="134"/>
      <c r="L577" s="508"/>
      <c r="M577" s="509"/>
    </row>
    <row r="578" spans="1:13" s="72" customFormat="1" ht="20.100000000000001" customHeight="1" x14ac:dyDescent="0.5">
      <c r="A578" s="549"/>
      <c r="B578" s="252" t="s">
        <v>5</v>
      </c>
      <c r="C578" s="867" t="s">
        <v>106</v>
      </c>
      <c r="D578" s="868"/>
      <c r="E578" s="868"/>
      <c r="F578" s="868"/>
      <c r="G578" s="868"/>
      <c r="H578" s="868"/>
      <c r="I578" s="868"/>
      <c r="J578" s="869"/>
      <c r="K578" s="250">
        <v>0</v>
      </c>
      <c r="L578" s="508"/>
      <c r="M578" s="509"/>
    </row>
    <row r="579" spans="1:13" s="72" customFormat="1" ht="37.9" customHeight="1" x14ac:dyDescent="0.5">
      <c r="A579" s="458"/>
      <c r="B579" s="121"/>
      <c r="C579" s="320"/>
      <c r="D579" s="759" t="s">
        <v>107</v>
      </c>
      <c r="E579" s="757"/>
      <c r="F579" s="758"/>
      <c r="G579" s="146"/>
      <c r="H579" s="95"/>
      <c r="I579" s="78"/>
      <c r="J579" s="134"/>
      <c r="K579" s="134"/>
      <c r="L579" s="508"/>
      <c r="M579" s="509"/>
    </row>
    <row r="580" spans="1:13" s="72" customFormat="1" ht="13.2" x14ac:dyDescent="0.5">
      <c r="A580" s="549"/>
      <c r="B580" s="255" t="s">
        <v>108</v>
      </c>
      <c r="C580" s="867" t="s">
        <v>109</v>
      </c>
      <c r="D580" s="868"/>
      <c r="E580" s="868"/>
      <c r="F580" s="868"/>
      <c r="G580" s="868"/>
      <c r="H580" s="868"/>
      <c r="I580" s="868"/>
      <c r="J580" s="869"/>
      <c r="K580" s="522">
        <f>SUM(K581:K604)</f>
        <v>24</v>
      </c>
      <c r="L580" s="536"/>
      <c r="M580" s="526"/>
    </row>
    <row r="581" spans="1:13" s="72" customFormat="1" ht="20.100000000000001" customHeight="1" x14ac:dyDescent="0.5">
      <c r="A581" s="550"/>
      <c r="B581" s="127"/>
      <c r="C581" s="95">
        <v>1</v>
      </c>
      <c r="D581" s="759" t="s">
        <v>110</v>
      </c>
      <c r="E581" s="757"/>
      <c r="F581" s="758"/>
      <c r="G581" s="146"/>
      <c r="H581" s="95"/>
      <c r="I581" s="78"/>
      <c r="J581" s="134"/>
      <c r="K581" s="134"/>
      <c r="L581" s="508"/>
      <c r="M581" s="509"/>
    </row>
    <row r="582" spans="1:13" s="72" customFormat="1" ht="30.6" customHeight="1" x14ac:dyDescent="0.5">
      <c r="A582" s="550"/>
      <c r="B582" s="542"/>
      <c r="C582" s="543">
        <v>2</v>
      </c>
      <c r="D582" s="759" t="s">
        <v>111</v>
      </c>
      <c r="E582" s="757"/>
      <c r="F582" s="758"/>
      <c r="G582" s="146"/>
      <c r="H582" s="95"/>
      <c r="I582" s="78"/>
      <c r="J582" s="134"/>
      <c r="K582" s="134"/>
      <c r="L582" s="508"/>
      <c r="M582" s="509"/>
    </row>
    <row r="583" spans="1:13" s="72" customFormat="1" ht="46.9" customHeight="1" x14ac:dyDescent="0.5">
      <c r="A583" s="551"/>
      <c r="B583" s="127"/>
      <c r="C583" s="543">
        <v>3</v>
      </c>
      <c r="D583" s="759" t="s">
        <v>112</v>
      </c>
      <c r="E583" s="757"/>
      <c r="F583" s="758"/>
      <c r="G583" s="146"/>
      <c r="H583" s="95"/>
      <c r="I583" s="78"/>
      <c r="J583" s="134"/>
      <c r="K583" s="134"/>
      <c r="L583" s="508"/>
      <c r="M583" s="509"/>
    </row>
    <row r="584" spans="1:13" s="72" customFormat="1" ht="35.5" customHeight="1" x14ac:dyDescent="0.5">
      <c r="A584" s="483"/>
      <c r="B584" s="127"/>
      <c r="C584" s="95">
        <v>4</v>
      </c>
      <c r="D584" s="759" t="s">
        <v>113</v>
      </c>
      <c r="E584" s="757"/>
      <c r="F584" s="758"/>
      <c r="G584" s="146"/>
      <c r="H584" s="95"/>
      <c r="I584" s="78"/>
      <c r="J584" s="134"/>
      <c r="K584" s="134"/>
      <c r="L584" s="508"/>
      <c r="M584" s="509"/>
    </row>
    <row r="585" spans="1:13" s="72" customFormat="1" ht="20.100000000000001" customHeight="1" x14ac:dyDescent="0.5">
      <c r="A585" s="483"/>
      <c r="B585" s="552"/>
      <c r="C585" s="95">
        <v>5</v>
      </c>
      <c r="D585" s="759" t="s">
        <v>114</v>
      </c>
      <c r="E585" s="757"/>
      <c r="F585" s="758"/>
      <c r="G585" s="146"/>
      <c r="H585" s="95"/>
      <c r="I585" s="78"/>
      <c r="J585" s="134"/>
      <c r="K585" s="134"/>
      <c r="L585" s="508"/>
      <c r="M585" s="509"/>
    </row>
    <row r="586" spans="1:13" s="72" customFormat="1" ht="48" customHeight="1" x14ac:dyDescent="0.5">
      <c r="A586" s="551"/>
      <c r="B586" s="127"/>
      <c r="C586" s="95">
        <v>6</v>
      </c>
      <c r="D586" s="759" t="s">
        <v>187</v>
      </c>
      <c r="E586" s="757"/>
      <c r="F586" s="758"/>
      <c r="G586" s="146"/>
      <c r="H586" s="95"/>
      <c r="I586" s="78"/>
      <c r="J586" s="134"/>
      <c r="K586" s="134"/>
      <c r="L586" s="508"/>
      <c r="M586" s="509"/>
    </row>
    <row r="587" spans="1:13" s="72" customFormat="1" ht="48" customHeight="1" x14ac:dyDescent="0.5">
      <c r="A587" s="553"/>
      <c r="B587" s="127"/>
      <c r="C587" s="537">
        <v>7</v>
      </c>
      <c r="D587" s="897" t="s">
        <v>271</v>
      </c>
      <c r="E587" s="898"/>
      <c r="F587" s="899"/>
      <c r="G587" s="539"/>
      <c r="H587" s="537"/>
      <c r="I587" s="554"/>
      <c r="J587" s="555"/>
      <c r="K587" s="556"/>
      <c r="L587" s="557"/>
      <c r="M587" s="558"/>
    </row>
    <row r="588" spans="1:13" s="72" customFormat="1" ht="60.75" customHeight="1" x14ac:dyDescent="0.5">
      <c r="A588" s="559"/>
      <c r="B588" s="127"/>
      <c r="C588" s="121">
        <v>8</v>
      </c>
      <c r="D588" s="759" t="s">
        <v>483</v>
      </c>
      <c r="E588" s="757"/>
      <c r="F588" s="758"/>
      <c r="G588" s="149"/>
      <c r="H588" s="121"/>
      <c r="I588" s="163"/>
      <c r="J588" s="464"/>
      <c r="K588" s="134"/>
      <c r="L588" s="508"/>
      <c r="M588" s="509"/>
    </row>
    <row r="589" spans="1:13" s="77" customFormat="1" ht="20.100000000000001" customHeight="1" x14ac:dyDescent="0.55000000000000004">
      <c r="A589" s="458"/>
      <c r="B589" s="127"/>
      <c r="D589" s="681" t="s">
        <v>1725</v>
      </c>
      <c r="E589" s="682"/>
      <c r="F589" s="682"/>
      <c r="G589" s="682"/>
      <c r="H589" s="682"/>
      <c r="I589" s="682"/>
      <c r="J589" s="682"/>
      <c r="K589" s="682"/>
      <c r="L589" s="682"/>
      <c r="M589" s="697"/>
    </row>
    <row r="590" spans="1:13" s="72" customFormat="1" ht="72.75" customHeight="1" x14ac:dyDescent="0.5">
      <c r="A590" s="559"/>
      <c r="B590" s="127"/>
      <c r="C590" s="121"/>
      <c r="D590" s="759" t="s">
        <v>703</v>
      </c>
      <c r="E590" s="757"/>
      <c r="F590" s="758"/>
      <c r="G590" s="560" t="s">
        <v>1727</v>
      </c>
      <c r="H590" s="149" t="s">
        <v>359</v>
      </c>
      <c r="I590" s="163">
        <v>1</v>
      </c>
      <c r="J590" s="163">
        <v>3</v>
      </c>
      <c r="K590" s="163">
        <f>SUM(I590*J590)</f>
        <v>3</v>
      </c>
      <c r="L590" s="836" t="s">
        <v>574</v>
      </c>
      <c r="M590" s="833" t="s">
        <v>1724</v>
      </c>
    </row>
    <row r="591" spans="1:13" s="77" customFormat="1" ht="20.100000000000001" customHeight="1" x14ac:dyDescent="0.55000000000000004">
      <c r="A591" s="458"/>
      <c r="B591" s="127"/>
      <c r="D591" s="681" t="s">
        <v>1726</v>
      </c>
      <c r="E591" s="682"/>
      <c r="F591" s="682"/>
      <c r="G591" s="682"/>
      <c r="H591" s="682"/>
      <c r="I591" s="682"/>
      <c r="J591" s="682"/>
      <c r="K591" s="682"/>
      <c r="L591" s="837"/>
      <c r="M591" s="834"/>
    </row>
    <row r="592" spans="1:13" s="72" customFormat="1" ht="72.75" customHeight="1" x14ac:dyDescent="0.5">
      <c r="A592" s="559"/>
      <c r="B592" s="127"/>
      <c r="C592" s="121"/>
      <c r="D592" s="759" t="s">
        <v>703</v>
      </c>
      <c r="E592" s="757"/>
      <c r="F592" s="758"/>
      <c r="G592" s="560" t="s">
        <v>1728</v>
      </c>
      <c r="H592" s="149" t="s">
        <v>359</v>
      </c>
      <c r="I592" s="163">
        <v>1</v>
      </c>
      <c r="J592" s="163">
        <v>3</v>
      </c>
      <c r="K592" s="163">
        <f t="shared" ref="K592:K600" si="61">SUM(I592*J592)</f>
        <v>3</v>
      </c>
      <c r="L592" s="837"/>
      <c r="M592" s="834"/>
    </row>
    <row r="593" spans="1:13" s="77" customFormat="1" ht="20.100000000000001" customHeight="1" x14ac:dyDescent="0.55000000000000004">
      <c r="A593" s="458"/>
      <c r="B593" s="127"/>
      <c r="D593" s="681" t="s">
        <v>1729</v>
      </c>
      <c r="E593" s="682"/>
      <c r="F593" s="682"/>
      <c r="G593" s="682"/>
      <c r="H593" s="682"/>
      <c r="I593" s="682"/>
      <c r="J593" s="682"/>
      <c r="K593" s="682"/>
      <c r="L593" s="837"/>
      <c r="M593" s="834"/>
    </row>
    <row r="594" spans="1:13" s="72" customFormat="1" ht="72.75" customHeight="1" x14ac:dyDescent="0.5">
      <c r="A594" s="559"/>
      <c r="B594" s="127"/>
      <c r="C594" s="121"/>
      <c r="D594" s="759" t="s">
        <v>703</v>
      </c>
      <c r="E594" s="757"/>
      <c r="F594" s="758"/>
      <c r="G594" s="560" t="s">
        <v>541</v>
      </c>
      <c r="H594" s="149" t="s">
        <v>359</v>
      </c>
      <c r="I594" s="163">
        <v>1</v>
      </c>
      <c r="J594" s="163">
        <v>3</v>
      </c>
      <c r="K594" s="163">
        <f t="shared" si="61"/>
        <v>3</v>
      </c>
      <c r="L594" s="837"/>
      <c r="M594" s="834"/>
    </row>
    <row r="595" spans="1:13" s="77" customFormat="1" ht="20.100000000000001" customHeight="1" x14ac:dyDescent="0.55000000000000004">
      <c r="A595" s="458"/>
      <c r="B595" s="127"/>
      <c r="D595" s="681" t="s">
        <v>1730</v>
      </c>
      <c r="E595" s="682"/>
      <c r="F595" s="682"/>
      <c r="G595" s="682"/>
      <c r="H595" s="682"/>
      <c r="I595" s="682"/>
      <c r="J595" s="682"/>
      <c r="K595" s="682"/>
      <c r="L595" s="837"/>
      <c r="M595" s="834"/>
    </row>
    <row r="596" spans="1:13" s="72" customFormat="1" ht="72.75" customHeight="1" x14ac:dyDescent="0.5">
      <c r="A596" s="559"/>
      <c r="B596" s="127"/>
      <c r="C596" s="121"/>
      <c r="D596" s="759" t="s">
        <v>703</v>
      </c>
      <c r="E596" s="757"/>
      <c r="F596" s="758"/>
      <c r="G596" s="560" t="s">
        <v>540</v>
      </c>
      <c r="H596" s="149" t="s">
        <v>359</v>
      </c>
      <c r="I596" s="163">
        <v>1</v>
      </c>
      <c r="J596" s="163">
        <v>3</v>
      </c>
      <c r="K596" s="163">
        <f t="shared" si="61"/>
        <v>3</v>
      </c>
      <c r="L596" s="837"/>
      <c r="M596" s="834"/>
    </row>
    <row r="597" spans="1:13" s="77" customFormat="1" ht="20.100000000000001" customHeight="1" x14ac:dyDescent="0.55000000000000004">
      <c r="A597" s="458"/>
      <c r="B597" s="127"/>
      <c r="D597" s="681" t="s">
        <v>1731</v>
      </c>
      <c r="E597" s="682"/>
      <c r="F597" s="682"/>
      <c r="G597" s="682"/>
      <c r="H597" s="682"/>
      <c r="I597" s="682"/>
      <c r="J597" s="682"/>
      <c r="K597" s="682"/>
      <c r="L597" s="837"/>
      <c r="M597" s="834"/>
    </row>
    <row r="598" spans="1:13" s="72" customFormat="1" ht="72.75" customHeight="1" x14ac:dyDescent="0.5">
      <c r="A598" s="559"/>
      <c r="B598" s="127"/>
      <c r="C598" s="121"/>
      <c r="D598" s="759" t="s">
        <v>703</v>
      </c>
      <c r="E598" s="757"/>
      <c r="F598" s="758"/>
      <c r="G598" s="560" t="s">
        <v>832</v>
      </c>
      <c r="H598" s="149" t="s">
        <v>359</v>
      </c>
      <c r="I598" s="163">
        <v>1</v>
      </c>
      <c r="J598" s="163">
        <v>3</v>
      </c>
      <c r="K598" s="163">
        <f t="shared" si="61"/>
        <v>3</v>
      </c>
      <c r="L598" s="837"/>
      <c r="M598" s="834"/>
    </row>
    <row r="599" spans="1:13" s="77" customFormat="1" ht="20.100000000000001" customHeight="1" x14ac:dyDescent="0.55000000000000004">
      <c r="A599" s="458"/>
      <c r="B599" s="127"/>
      <c r="D599" s="681" t="s">
        <v>1732</v>
      </c>
      <c r="E599" s="682"/>
      <c r="F599" s="682"/>
      <c r="G599" s="682"/>
      <c r="H599" s="682"/>
      <c r="I599" s="682"/>
      <c r="J599" s="682"/>
      <c r="K599" s="682"/>
      <c r="L599" s="837"/>
      <c r="M599" s="834"/>
    </row>
    <row r="600" spans="1:13" s="72" customFormat="1" ht="72.75" customHeight="1" x14ac:dyDescent="0.5">
      <c r="A600" s="559"/>
      <c r="B600" s="127"/>
      <c r="C600" s="121"/>
      <c r="D600" s="759" t="s">
        <v>703</v>
      </c>
      <c r="E600" s="757"/>
      <c r="F600" s="758"/>
      <c r="G600" s="560" t="s">
        <v>544</v>
      </c>
      <c r="H600" s="149" t="s">
        <v>359</v>
      </c>
      <c r="I600" s="163">
        <v>1</v>
      </c>
      <c r="J600" s="163">
        <v>3</v>
      </c>
      <c r="K600" s="163">
        <f t="shared" si="61"/>
        <v>3</v>
      </c>
      <c r="L600" s="837"/>
      <c r="M600" s="834"/>
    </row>
    <row r="601" spans="1:13" s="77" customFormat="1" ht="20.100000000000001" customHeight="1" x14ac:dyDescent="0.55000000000000004">
      <c r="A601" s="458"/>
      <c r="B601" s="127"/>
      <c r="D601" s="681" t="s">
        <v>1733</v>
      </c>
      <c r="E601" s="682"/>
      <c r="F601" s="682"/>
      <c r="G601" s="682"/>
      <c r="H601" s="682"/>
      <c r="I601" s="682"/>
      <c r="J601" s="682"/>
      <c r="K601" s="682"/>
      <c r="L601" s="837"/>
      <c r="M601" s="834"/>
    </row>
    <row r="602" spans="1:13" s="72" customFormat="1" ht="72.75" customHeight="1" x14ac:dyDescent="0.5">
      <c r="A602" s="559"/>
      <c r="B602" s="127"/>
      <c r="C602" s="121"/>
      <c r="D602" s="759" t="s">
        <v>703</v>
      </c>
      <c r="E602" s="757"/>
      <c r="F602" s="758"/>
      <c r="G602" s="560" t="s">
        <v>1735</v>
      </c>
      <c r="H602" s="149" t="s">
        <v>359</v>
      </c>
      <c r="I602" s="163">
        <v>1</v>
      </c>
      <c r="J602" s="163">
        <v>3</v>
      </c>
      <c r="K602" s="163">
        <f>SUM(I602*J602)</f>
        <v>3</v>
      </c>
      <c r="L602" s="837"/>
      <c r="M602" s="834"/>
    </row>
    <row r="603" spans="1:13" s="77" customFormat="1" ht="20.100000000000001" customHeight="1" x14ac:dyDescent="0.55000000000000004">
      <c r="A603" s="458"/>
      <c r="B603" s="127"/>
      <c r="D603" s="681" t="s">
        <v>1734</v>
      </c>
      <c r="E603" s="682"/>
      <c r="F603" s="682"/>
      <c r="G603" s="682"/>
      <c r="H603" s="682"/>
      <c r="I603" s="682"/>
      <c r="J603" s="682"/>
      <c r="K603" s="682"/>
      <c r="L603" s="837"/>
      <c r="M603" s="834"/>
    </row>
    <row r="604" spans="1:13" s="72" customFormat="1" ht="72.75" customHeight="1" x14ac:dyDescent="0.5">
      <c r="A604" s="559"/>
      <c r="B604" s="127"/>
      <c r="C604" s="121"/>
      <c r="D604" s="759" t="s">
        <v>703</v>
      </c>
      <c r="E604" s="757"/>
      <c r="F604" s="758"/>
      <c r="G604" s="560" t="s">
        <v>1270</v>
      </c>
      <c r="H604" s="149" t="s">
        <v>359</v>
      </c>
      <c r="I604" s="163">
        <v>1</v>
      </c>
      <c r="J604" s="163">
        <v>3</v>
      </c>
      <c r="K604" s="163">
        <f>SUM(I604*J604)</f>
        <v>3</v>
      </c>
      <c r="L604" s="838"/>
      <c r="M604" s="835"/>
    </row>
    <row r="605" spans="1:13" s="72" customFormat="1" ht="21.6" customHeight="1" x14ac:dyDescent="0.5">
      <c r="A605" s="561"/>
      <c r="B605" s="252" t="s">
        <v>117</v>
      </c>
      <c r="C605" s="867" t="s">
        <v>118</v>
      </c>
      <c r="D605" s="868"/>
      <c r="E605" s="868"/>
      <c r="F605" s="868"/>
      <c r="G605" s="868"/>
      <c r="H605" s="868"/>
      <c r="I605" s="868"/>
      <c r="J605" s="869"/>
      <c r="K605" s="250">
        <v>0</v>
      </c>
      <c r="L605" s="508"/>
      <c r="M605" s="509"/>
    </row>
    <row r="606" spans="1:13" s="72" customFormat="1" ht="20.100000000000001" customHeight="1" x14ac:dyDescent="0.5">
      <c r="A606" s="523"/>
      <c r="B606" s="127"/>
      <c r="C606" s="543">
        <v>1</v>
      </c>
      <c r="D606" s="759" t="s">
        <v>119</v>
      </c>
      <c r="E606" s="757"/>
      <c r="F606" s="758"/>
      <c r="G606" s="146"/>
      <c r="H606" s="95"/>
      <c r="I606" s="78"/>
      <c r="J606" s="134"/>
      <c r="K606" s="134"/>
      <c r="L606" s="508"/>
      <c r="M606" s="509"/>
    </row>
    <row r="607" spans="1:13" s="72" customFormat="1" ht="20.100000000000001" customHeight="1" x14ac:dyDescent="0.5">
      <c r="A607" s="523"/>
      <c r="B607" s="254"/>
      <c r="C607" s="95">
        <v>2</v>
      </c>
      <c r="D607" s="759" t="s">
        <v>120</v>
      </c>
      <c r="E607" s="757"/>
      <c r="F607" s="758"/>
      <c r="G607" s="146"/>
      <c r="H607" s="95"/>
      <c r="I607" s="78"/>
      <c r="J607" s="134"/>
      <c r="K607" s="452"/>
      <c r="L607" s="562"/>
      <c r="M607" s="515"/>
    </row>
    <row r="608" spans="1:13" s="72" customFormat="1" ht="20.100000000000001" customHeight="1" x14ac:dyDescent="0.5">
      <c r="A608" s="563"/>
      <c r="B608" s="252" t="s">
        <v>121</v>
      </c>
      <c r="C608" s="867" t="s">
        <v>122</v>
      </c>
      <c r="D608" s="868"/>
      <c r="E608" s="868"/>
      <c r="F608" s="868"/>
      <c r="G608" s="868"/>
      <c r="H608" s="868"/>
      <c r="I608" s="868"/>
      <c r="J608" s="869"/>
      <c r="K608" s="250">
        <v>0</v>
      </c>
      <c r="L608" s="508"/>
      <c r="M608" s="509"/>
    </row>
    <row r="609" spans="1:13" s="72" customFormat="1" ht="20.100000000000001" customHeight="1" x14ac:dyDescent="0.5">
      <c r="A609" s="523"/>
      <c r="B609" s="127"/>
      <c r="C609" s="95">
        <v>1</v>
      </c>
      <c r="D609" s="759" t="s">
        <v>123</v>
      </c>
      <c r="E609" s="757"/>
      <c r="F609" s="758"/>
      <c r="G609" s="146"/>
      <c r="H609" s="95"/>
      <c r="I609" s="78"/>
      <c r="J609" s="134"/>
      <c r="K609" s="134"/>
      <c r="L609" s="508"/>
      <c r="M609" s="509"/>
    </row>
    <row r="610" spans="1:13" s="72" customFormat="1" ht="20.100000000000001" customHeight="1" x14ac:dyDescent="0.5">
      <c r="A610" s="523"/>
      <c r="B610" s="254"/>
      <c r="C610" s="543">
        <v>2</v>
      </c>
      <c r="D610" s="759" t="s">
        <v>124</v>
      </c>
      <c r="E610" s="757"/>
      <c r="F610" s="758"/>
      <c r="G610" s="146"/>
      <c r="H610" s="95"/>
      <c r="I610" s="78"/>
      <c r="J610" s="134"/>
      <c r="K610" s="465"/>
      <c r="L610" s="564"/>
      <c r="M610" s="565"/>
    </row>
    <row r="611" spans="1:13" s="72" customFormat="1" ht="20.100000000000001" customHeight="1" x14ac:dyDescent="0.5">
      <c r="A611" s="563"/>
      <c r="B611" s="252" t="s">
        <v>132</v>
      </c>
      <c r="C611" s="872" t="s">
        <v>193</v>
      </c>
      <c r="D611" s="873"/>
      <c r="E611" s="873"/>
      <c r="F611" s="873"/>
      <c r="G611" s="873"/>
      <c r="H611" s="873"/>
      <c r="I611" s="873"/>
      <c r="J611" s="874"/>
      <c r="K611" s="250">
        <v>0</v>
      </c>
      <c r="L611" s="564"/>
      <c r="M611" s="565"/>
    </row>
    <row r="612" spans="1:13" s="72" customFormat="1" ht="20.100000000000001" customHeight="1" x14ac:dyDescent="0.5">
      <c r="A612" s="523"/>
      <c r="B612" s="127"/>
      <c r="C612" s="566" t="s">
        <v>20</v>
      </c>
      <c r="D612" s="821" t="s">
        <v>125</v>
      </c>
      <c r="E612" s="822"/>
      <c r="F612" s="823"/>
      <c r="G612" s="149"/>
      <c r="H612" s="121"/>
      <c r="I612" s="163"/>
      <c r="J612" s="465"/>
      <c r="K612" s="465"/>
      <c r="L612" s="564"/>
      <c r="M612" s="565"/>
    </row>
    <row r="613" spans="1:13" s="72" customFormat="1" ht="20.100000000000001" customHeight="1" x14ac:dyDescent="0.5">
      <c r="A613" s="523"/>
      <c r="B613" s="252"/>
      <c r="C613" s="566" t="s">
        <v>22</v>
      </c>
      <c r="D613" s="821" t="s">
        <v>126</v>
      </c>
      <c r="E613" s="822"/>
      <c r="F613" s="823"/>
      <c r="G613" s="149"/>
      <c r="H613" s="121"/>
      <c r="I613" s="163"/>
      <c r="J613" s="465"/>
      <c r="K613" s="449"/>
      <c r="L613" s="567"/>
      <c r="M613" s="568"/>
    </row>
    <row r="614" spans="1:13" s="72" customFormat="1" ht="20.100000000000001" customHeight="1" x14ac:dyDescent="0.5">
      <c r="A614" s="523"/>
      <c r="B614" s="127"/>
      <c r="C614" s="154" t="s">
        <v>28</v>
      </c>
      <c r="D614" s="821" t="s">
        <v>127</v>
      </c>
      <c r="E614" s="822"/>
      <c r="F614" s="823"/>
      <c r="G614" s="146"/>
      <c r="H614" s="95"/>
      <c r="I614" s="78"/>
      <c r="J614" s="449"/>
      <c r="K614" s="449"/>
      <c r="L614" s="567"/>
      <c r="M614" s="568"/>
    </row>
    <row r="615" spans="1:13" s="72" customFormat="1" ht="20.100000000000001" customHeight="1" x14ac:dyDescent="0.5">
      <c r="A615" s="523"/>
      <c r="B615" s="127"/>
      <c r="C615" s="154" t="s">
        <v>38</v>
      </c>
      <c r="D615" s="821" t="s">
        <v>128</v>
      </c>
      <c r="E615" s="822"/>
      <c r="F615" s="823"/>
      <c r="G615" s="146"/>
      <c r="H615" s="95"/>
      <c r="I615" s="78"/>
      <c r="J615" s="449"/>
      <c r="K615" s="449"/>
      <c r="L615" s="567"/>
      <c r="M615" s="568"/>
    </row>
    <row r="616" spans="1:13" s="72" customFormat="1" ht="20.100000000000001" customHeight="1" x14ac:dyDescent="0.5">
      <c r="A616" s="523"/>
      <c r="B616" s="450"/>
      <c r="C616" s="154" t="s">
        <v>40</v>
      </c>
      <c r="D616" s="821" t="s">
        <v>129</v>
      </c>
      <c r="E616" s="822"/>
      <c r="F616" s="823"/>
      <c r="G616" s="146"/>
      <c r="H616" s="95"/>
      <c r="I616" s="78"/>
      <c r="J616" s="449"/>
      <c r="K616" s="449"/>
      <c r="L616" s="567"/>
      <c r="M616" s="568"/>
    </row>
    <row r="617" spans="1:13" s="72" customFormat="1" ht="20.100000000000001" customHeight="1" x14ac:dyDescent="0.5">
      <c r="A617" s="523"/>
      <c r="B617" s="458"/>
      <c r="C617" s="154" t="s">
        <v>42</v>
      </c>
      <c r="D617" s="821" t="s">
        <v>130</v>
      </c>
      <c r="E617" s="822"/>
      <c r="F617" s="823"/>
      <c r="G617" s="146"/>
      <c r="H617" s="95"/>
      <c r="I617" s="78"/>
      <c r="J617" s="449"/>
      <c r="K617" s="449"/>
      <c r="L617" s="567"/>
      <c r="M617" s="568"/>
    </row>
    <row r="618" spans="1:13" s="72" customFormat="1" ht="20.100000000000001" customHeight="1" x14ac:dyDescent="0.5">
      <c r="A618" s="569"/>
      <c r="B618" s="483"/>
      <c r="C618" s="154" t="s">
        <v>44</v>
      </c>
      <c r="D618" s="821" t="s">
        <v>131</v>
      </c>
      <c r="E618" s="822"/>
      <c r="F618" s="823"/>
      <c r="G618" s="146"/>
      <c r="H618" s="95"/>
      <c r="I618" s="78"/>
      <c r="J618" s="449"/>
      <c r="K618" s="256"/>
      <c r="L618" s="508"/>
      <c r="M618" s="509"/>
    </row>
    <row r="619" spans="1:13" s="72" customFormat="1" ht="20.100000000000001" customHeight="1" x14ac:dyDescent="0.5">
      <c r="A619" s="570"/>
      <c r="B619" s="464"/>
      <c r="C619" s="878" t="s">
        <v>221</v>
      </c>
      <c r="D619" s="879"/>
      <c r="E619" s="879"/>
      <c r="F619" s="879"/>
      <c r="G619" s="879"/>
      <c r="H619" s="879"/>
      <c r="I619" s="879"/>
      <c r="J619" s="880"/>
      <c r="K619" s="576">
        <f>K26</f>
        <v>391.64</v>
      </c>
      <c r="L619" s="508"/>
      <c r="M619" s="509"/>
    </row>
    <row r="620" spans="1:13" ht="20.100000000000001" customHeight="1" x14ac:dyDescent="0.5">
      <c r="B620" s="368"/>
      <c r="C620" s="356"/>
      <c r="D620" s="356"/>
      <c r="E620" s="354"/>
      <c r="F620" s="354"/>
      <c r="G620" s="356"/>
      <c r="H620" s="357"/>
      <c r="I620" s="369"/>
      <c r="J620" s="356"/>
      <c r="K620" s="370"/>
      <c r="L620" s="371"/>
      <c r="M620" s="372"/>
    </row>
    <row r="621" spans="1:13" s="72" customFormat="1" ht="20.100000000000001" customHeight="1" x14ac:dyDescent="0.5">
      <c r="B621" s="77"/>
      <c r="C621" s="77" t="s">
        <v>302</v>
      </c>
      <c r="D621" s="75"/>
      <c r="E621" s="75"/>
      <c r="F621" s="75"/>
      <c r="G621" s="76"/>
      <c r="H621" s="76"/>
      <c r="I621" s="470"/>
      <c r="J621" s="470"/>
      <c r="K621" s="71"/>
      <c r="L621" s="415"/>
      <c r="M621" s="416"/>
    </row>
    <row r="622" spans="1:13" ht="20.100000000000001" customHeight="1" x14ac:dyDescent="0.5">
      <c r="B622" s="354"/>
      <c r="C622" s="354"/>
      <c r="D622" s="373"/>
      <c r="E622" s="373"/>
      <c r="F622" s="373"/>
      <c r="G622" s="357"/>
      <c r="H622" s="357"/>
      <c r="I622" s="370"/>
      <c r="J622" s="370"/>
      <c r="K622" s="356"/>
      <c r="L622" s="358"/>
      <c r="M622" s="359"/>
    </row>
    <row r="623" spans="1:13" ht="13.2" x14ac:dyDescent="0.5">
      <c r="B623" s="354"/>
      <c r="C623" s="373"/>
      <c r="D623" s="373"/>
      <c r="E623" s="373"/>
      <c r="F623" s="373"/>
      <c r="G623" s="357"/>
      <c r="H623" s="357"/>
      <c r="J623" s="800" t="s">
        <v>1773</v>
      </c>
      <c r="K623" s="800"/>
      <c r="L623" s="800"/>
      <c r="M623" s="800"/>
    </row>
    <row r="624" spans="1:13" ht="13.2" x14ac:dyDescent="0.5">
      <c r="B624" s="354"/>
      <c r="C624" s="356"/>
      <c r="D624" s="356"/>
      <c r="E624" s="354"/>
      <c r="F624" s="354"/>
      <c r="G624" s="356"/>
      <c r="H624" s="357"/>
      <c r="J624" s="72" t="s">
        <v>1774</v>
      </c>
      <c r="K624" s="73"/>
      <c r="L624" s="418"/>
      <c r="M624" s="419"/>
    </row>
    <row r="625" spans="2:13" ht="13.2" x14ac:dyDescent="0.5">
      <c r="B625" s="354"/>
      <c r="C625" s="356"/>
      <c r="D625" s="356"/>
      <c r="E625" s="354"/>
      <c r="F625" s="354"/>
      <c r="G625" s="356"/>
      <c r="H625" s="357"/>
      <c r="J625" s="72" t="s">
        <v>500</v>
      </c>
      <c r="K625" s="73"/>
      <c r="L625" s="418"/>
      <c r="M625" s="419"/>
    </row>
    <row r="626" spans="2:13" ht="13.2" x14ac:dyDescent="0.5">
      <c r="B626" s="354"/>
      <c r="C626" s="356"/>
      <c r="H626" s="357"/>
      <c r="J626" s="72"/>
      <c r="K626" s="71"/>
      <c r="L626" s="415"/>
      <c r="M626" s="416"/>
    </row>
    <row r="627" spans="2:13" ht="13.2" x14ac:dyDescent="0.5">
      <c r="B627" s="354"/>
      <c r="C627" s="356"/>
      <c r="H627" s="357"/>
      <c r="J627" s="72"/>
      <c r="K627" s="71"/>
      <c r="L627" s="415"/>
      <c r="M627" s="416"/>
    </row>
    <row r="628" spans="2:13" ht="13.2" x14ac:dyDescent="0.5">
      <c r="B628" s="354"/>
      <c r="C628" s="356"/>
      <c r="H628" s="357"/>
      <c r="J628" s="72"/>
      <c r="K628" s="71"/>
      <c r="L628" s="415"/>
      <c r="M628" s="416"/>
    </row>
    <row r="629" spans="2:13" ht="13.2" x14ac:dyDescent="0.5">
      <c r="B629" s="354"/>
      <c r="C629" s="356"/>
      <c r="D629" s="356"/>
      <c r="E629" s="354"/>
      <c r="F629" s="354"/>
      <c r="G629" s="356"/>
      <c r="H629" s="357"/>
      <c r="J629" s="72"/>
      <c r="K629" s="71"/>
      <c r="L629" s="415"/>
      <c r="M629" s="416"/>
    </row>
    <row r="630" spans="2:13" ht="13.2" x14ac:dyDescent="0.5">
      <c r="B630" s="354"/>
      <c r="C630" s="356"/>
      <c r="D630" s="356"/>
      <c r="E630" s="354"/>
      <c r="F630" s="354"/>
      <c r="G630" s="356"/>
      <c r="H630" s="357"/>
      <c r="J630" s="72"/>
      <c r="K630" s="245"/>
      <c r="L630" s="420"/>
      <c r="M630" s="421"/>
    </row>
    <row r="631" spans="2:13" ht="13.2" x14ac:dyDescent="0.5">
      <c r="B631" s="354"/>
      <c r="C631" s="356"/>
      <c r="D631" s="356"/>
      <c r="E631" s="354"/>
      <c r="F631" s="354"/>
      <c r="G631" s="356"/>
      <c r="H631" s="357"/>
      <c r="J631" s="870" t="s">
        <v>1222</v>
      </c>
      <c r="K631" s="870"/>
      <c r="L631" s="870"/>
      <c r="M631" s="870"/>
    </row>
    <row r="632" spans="2:13" ht="13.2" x14ac:dyDescent="0.5">
      <c r="B632" s="354"/>
      <c r="J632" s="875" t="s">
        <v>583</v>
      </c>
      <c r="K632" s="800"/>
      <c r="L632" s="800"/>
      <c r="M632" s="800"/>
    </row>
    <row r="633" spans="2:13" ht="20.100000000000001" customHeight="1" x14ac:dyDescent="0.5">
      <c r="B633" s="354"/>
      <c r="M633" s="375"/>
    </row>
    <row r="634" spans="2:13" ht="20.100000000000001" customHeight="1" x14ac:dyDescent="0.5">
      <c r="B634" s="354"/>
      <c r="M634" s="375"/>
    </row>
    <row r="635" spans="2:13" ht="20.100000000000001" customHeight="1" x14ac:dyDescent="0.5">
      <c r="B635" s="354"/>
      <c r="M635" s="375"/>
    </row>
    <row r="636" spans="2:13" ht="20.100000000000001" customHeight="1" x14ac:dyDescent="0.5">
      <c r="B636" s="354"/>
      <c r="M636" s="375"/>
    </row>
    <row r="637" spans="2:13" ht="20.100000000000001" customHeight="1" x14ac:dyDescent="0.5">
      <c r="M637" s="375"/>
    </row>
    <row r="638" spans="2:13" ht="20.100000000000001" customHeight="1" x14ac:dyDescent="0.5">
      <c r="M638" s="375"/>
    </row>
    <row r="639" spans="2:13" ht="20.100000000000001" customHeight="1" x14ac:dyDescent="0.5">
      <c r="M639" s="375"/>
    </row>
    <row r="640" spans="2:13" ht="20.100000000000001" customHeight="1" x14ac:dyDescent="0.5">
      <c r="M640" s="375"/>
    </row>
    <row r="641" spans="13:13" ht="20.100000000000001" customHeight="1" x14ac:dyDescent="0.5">
      <c r="M641" s="375"/>
    </row>
    <row r="642" spans="13:13" ht="20.100000000000001" customHeight="1" x14ac:dyDescent="0.5">
      <c r="M642" s="375"/>
    </row>
    <row r="643" spans="13:13" ht="20.100000000000001" customHeight="1" x14ac:dyDescent="0.5">
      <c r="M643" s="375"/>
    </row>
    <row r="644" spans="13:13" ht="20.100000000000001" customHeight="1" x14ac:dyDescent="0.5">
      <c r="M644" s="375"/>
    </row>
    <row r="645" spans="13:13" ht="20.100000000000001" customHeight="1" x14ac:dyDescent="0.5">
      <c r="M645" s="375"/>
    </row>
    <row r="646" spans="13:13" ht="20.100000000000001" customHeight="1" x14ac:dyDescent="0.5">
      <c r="M646" s="375"/>
    </row>
    <row r="647" spans="13:13" ht="20.100000000000001" customHeight="1" x14ac:dyDescent="0.5">
      <c r="M647" s="375"/>
    </row>
    <row r="648" spans="13:13" ht="20.100000000000001" customHeight="1" x14ac:dyDescent="0.5">
      <c r="M648" s="375"/>
    </row>
    <row r="649" spans="13:13" ht="20.100000000000001" customHeight="1" x14ac:dyDescent="0.5">
      <c r="M649" s="375"/>
    </row>
    <row r="650" spans="13:13" ht="20.100000000000001" customHeight="1" x14ac:dyDescent="0.5">
      <c r="M650" s="375"/>
    </row>
    <row r="651" spans="13:13" ht="20.100000000000001" customHeight="1" x14ac:dyDescent="0.5">
      <c r="M651" s="375"/>
    </row>
    <row r="652" spans="13:13" ht="20.100000000000001" customHeight="1" x14ac:dyDescent="0.5">
      <c r="M652" s="375"/>
    </row>
    <row r="653" spans="13:13" ht="20.100000000000001" customHeight="1" x14ac:dyDescent="0.5">
      <c r="M653" s="375"/>
    </row>
    <row r="654" spans="13:13" ht="20.100000000000001" customHeight="1" x14ac:dyDescent="0.5">
      <c r="M654" s="375"/>
    </row>
    <row r="655" spans="13:13" ht="20.100000000000001" customHeight="1" x14ac:dyDescent="0.5">
      <c r="M655" s="375"/>
    </row>
    <row r="656" spans="13:13" ht="20.100000000000001" customHeight="1" x14ac:dyDescent="0.5">
      <c r="M656" s="375"/>
    </row>
    <row r="657" spans="13:13" ht="20.100000000000001" customHeight="1" x14ac:dyDescent="0.5">
      <c r="M657" s="375"/>
    </row>
    <row r="658" spans="13:13" ht="20.100000000000001" customHeight="1" x14ac:dyDescent="0.5">
      <c r="M658" s="375"/>
    </row>
    <row r="659" spans="13:13" ht="20.100000000000001" customHeight="1" x14ac:dyDescent="0.5">
      <c r="M659" s="375"/>
    </row>
    <row r="660" spans="13:13" ht="20.100000000000001" customHeight="1" x14ac:dyDescent="0.5">
      <c r="M660" s="375"/>
    </row>
    <row r="661" spans="13:13" ht="20.100000000000001" customHeight="1" x14ac:dyDescent="0.5">
      <c r="M661" s="375"/>
    </row>
    <row r="662" spans="13:13" ht="20.100000000000001" customHeight="1" x14ac:dyDescent="0.5">
      <c r="M662" s="375"/>
    </row>
    <row r="663" spans="13:13" ht="20.100000000000001" customHeight="1" x14ac:dyDescent="0.5">
      <c r="M663" s="375"/>
    </row>
    <row r="664" spans="13:13" ht="20.100000000000001" customHeight="1" x14ac:dyDescent="0.5">
      <c r="M664" s="375"/>
    </row>
    <row r="665" spans="13:13" ht="20.100000000000001" customHeight="1" x14ac:dyDescent="0.5">
      <c r="M665" s="375"/>
    </row>
    <row r="666" spans="13:13" ht="20.100000000000001" customHeight="1" x14ac:dyDescent="0.5">
      <c r="M666" s="375"/>
    </row>
    <row r="667" spans="13:13" ht="20.100000000000001" customHeight="1" x14ac:dyDescent="0.5">
      <c r="M667" s="375"/>
    </row>
    <row r="668" spans="13:13" ht="20.100000000000001" customHeight="1" x14ac:dyDescent="0.5">
      <c r="M668" s="375"/>
    </row>
    <row r="669" spans="13:13" ht="20.100000000000001" customHeight="1" x14ac:dyDescent="0.5">
      <c r="M669" s="375"/>
    </row>
    <row r="670" spans="13:13" ht="20.100000000000001" customHeight="1" x14ac:dyDescent="0.5">
      <c r="M670" s="375"/>
    </row>
    <row r="671" spans="13:13" ht="20.100000000000001" customHeight="1" x14ac:dyDescent="0.5">
      <c r="M671" s="375"/>
    </row>
    <row r="672" spans="13:13" ht="20.100000000000001" customHeight="1" x14ac:dyDescent="0.5">
      <c r="M672" s="375"/>
    </row>
    <row r="673" spans="13:13" ht="20.100000000000001" customHeight="1" x14ac:dyDescent="0.5">
      <c r="M673" s="375"/>
    </row>
    <row r="674" spans="13:13" ht="20.100000000000001" customHeight="1" x14ac:dyDescent="0.5">
      <c r="M674" s="375"/>
    </row>
    <row r="675" spans="13:13" ht="20.100000000000001" customHeight="1" x14ac:dyDescent="0.5">
      <c r="M675" s="375"/>
    </row>
    <row r="676" spans="13:13" ht="20.100000000000001" customHeight="1" x14ac:dyDescent="0.5">
      <c r="M676" s="375"/>
    </row>
    <row r="677" spans="13:13" ht="20.100000000000001" customHeight="1" x14ac:dyDescent="0.5">
      <c r="M677" s="375"/>
    </row>
    <row r="678" spans="13:13" ht="20.100000000000001" customHeight="1" x14ac:dyDescent="0.5">
      <c r="M678" s="375"/>
    </row>
    <row r="679" spans="13:13" ht="20.100000000000001" customHeight="1" x14ac:dyDescent="0.5">
      <c r="M679" s="375"/>
    </row>
    <row r="680" spans="13:13" ht="20.100000000000001" customHeight="1" x14ac:dyDescent="0.5">
      <c r="M680" s="375"/>
    </row>
    <row r="681" spans="13:13" ht="20.100000000000001" customHeight="1" x14ac:dyDescent="0.5">
      <c r="M681" s="375"/>
    </row>
    <row r="682" spans="13:13" ht="20.100000000000001" customHeight="1" x14ac:dyDescent="0.5">
      <c r="M682" s="375"/>
    </row>
    <row r="683" spans="13:13" ht="20.100000000000001" customHeight="1" x14ac:dyDescent="0.5">
      <c r="M683" s="375"/>
    </row>
    <row r="684" spans="13:13" ht="20.100000000000001" customHeight="1" x14ac:dyDescent="0.5">
      <c r="M684" s="375"/>
    </row>
    <row r="685" spans="13:13" ht="20.100000000000001" customHeight="1" x14ac:dyDescent="0.5">
      <c r="M685" s="375"/>
    </row>
    <row r="686" spans="13:13" ht="20.100000000000001" customHeight="1" x14ac:dyDescent="0.5">
      <c r="M686" s="375"/>
    </row>
    <row r="687" spans="13:13" ht="20.100000000000001" customHeight="1" x14ac:dyDescent="0.5">
      <c r="M687" s="375"/>
    </row>
    <row r="688" spans="13:13" ht="20.100000000000001" customHeight="1" x14ac:dyDescent="0.5">
      <c r="M688" s="375"/>
    </row>
    <row r="689" spans="13:13" ht="20.100000000000001" customHeight="1" x14ac:dyDescent="0.5">
      <c r="M689" s="375"/>
    </row>
    <row r="690" spans="13:13" ht="20.100000000000001" customHeight="1" x14ac:dyDescent="0.5">
      <c r="M690" s="375"/>
    </row>
    <row r="691" spans="13:13" ht="20.100000000000001" customHeight="1" x14ac:dyDescent="0.5">
      <c r="M691" s="375"/>
    </row>
    <row r="692" spans="13:13" ht="20.100000000000001" customHeight="1" x14ac:dyDescent="0.5">
      <c r="M692" s="375"/>
    </row>
    <row r="693" spans="13:13" ht="20.100000000000001" customHeight="1" x14ac:dyDescent="0.5">
      <c r="M693" s="375"/>
    </row>
    <row r="694" spans="13:13" ht="20.100000000000001" customHeight="1" x14ac:dyDescent="0.5">
      <c r="M694" s="375"/>
    </row>
    <row r="695" spans="13:13" ht="20.100000000000001" customHeight="1" x14ac:dyDescent="0.5">
      <c r="M695" s="375"/>
    </row>
    <row r="696" spans="13:13" ht="20.100000000000001" customHeight="1" x14ac:dyDescent="0.5">
      <c r="M696" s="375"/>
    </row>
    <row r="697" spans="13:13" ht="20.100000000000001" customHeight="1" x14ac:dyDescent="0.5">
      <c r="M697" s="375"/>
    </row>
    <row r="698" spans="13:13" ht="20.100000000000001" customHeight="1" x14ac:dyDescent="0.5">
      <c r="M698" s="375"/>
    </row>
    <row r="699" spans="13:13" ht="20.100000000000001" customHeight="1" x14ac:dyDescent="0.5">
      <c r="M699" s="375"/>
    </row>
    <row r="700" spans="13:13" ht="20.100000000000001" customHeight="1" x14ac:dyDescent="0.5">
      <c r="M700" s="375"/>
    </row>
    <row r="701" spans="13:13" ht="20.100000000000001" customHeight="1" x14ac:dyDescent="0.5">
      <c r="M701" s="375"/>
    </row>
    <row r="702" spans="13:13" ht="20.100000000000001" customHeight="1" x14ac:dyDescent="0.5">
      <c r="M702" s="375"/>
    </row>
    <row r="703" spans="13:13" ht="20.100000000000001" customHeight="1" x14ac:dyDescent="0.5">
      <c r="M703" s="375"/>
    </row>
    <row r="704" spans="13:13" ht="20.100000000000001" customHeight="1" x14ac:dyDescent="0.5">
      <c r="M704" s="375"/>
    </row>
    <row r="705" spans="13:13" ht="20.100000000000001" customHeight="1" x14ac:dyDescent="0.5">
      <c r="M705" s="375"/>
    </row>
    <row r="706" spans="13:13" ht="20.100000000000001" customHeight="1" x14ac:dyDescent="0.5">
      <c r="M706" s="375"/>
    </row>
    <row r="707" spans="13:13" ht="20.100000000000001" customHeight="1" x14ac:dyDescent="0.5">
      <c r="M707" s="375"/>
    </row>
    <row r="708" spans="13:13" ht="20.100000000000001" customHeight="1" x14ac:dyDescent="0.5">
      <c r="M708" s="375"/>
    </row>
    <row r="709" spans="13:13" ht="20.100000000000001" customHeight="1" x14ac:dyDescent="0.5">
      <c r="M709" s="375"/>
    </row>
    <row r="710" spans="13:13" ht="20.100000000000001" customHeight="1" x14ac:dyDescent="0.5">
      <c r="M710" s="375"/>
    </row>
    <row r="711" spans="13:13" ht="20.100000000000001" customHeight="1" x14ac:dyDescent="0.5">
      <c r="M711" s="375"/>
    </row>
    <row r="712" spans="13:13" ht="20.100000000000001" customHeight="1" x14ac:dyDescent="0.5">
      <c r="M712" s="375"/>
    </row>
    <row r="713" spans="13:13" ht="20.100000000000001" customHeight="1" x14ac:dyDescent="0.5">
      <c r="M713" s="375"/>
    </row>
    <row r="714" spans="13:13" ht="20.100000000000001" customHeight="1" x14ac:dyDescent="0.5">
      <c r="M714" s="375"/>
    </row>
    <row r="715" spans="13:13" ht="20.100000000000001" customHeight="1" x14ac:dyDescent="0.5">
      <c r="M715" s="375"/>
    </row>
    <row r="716" spans="13:13" ht="20.100000000000001" customHeight="1" x14ac:dyDescent="0.5">
      <c r="M716" s="375"/>
    </row>
    <row r="717" spans="13:13" ht="20.100000000000001" customHeight="1" x14ac:dyDescent="0.5">
      <c r="M717" s="375"/>
    </row>
    <row r="718" spans="13:13" ht="20.100000000000001" customHeight="1" x14ac:dyDescent="0.5">
      <c r="M718" s="375"/>
    </row>
    <row r="719" spans="13:13" ht="20.100000000000001" customHeight="1" x14ac:dyDescent="0.5">
      <c r="M719" s="375"/>
    </row>
    <row r="720" spans="13:13" ht="20.100000000000001" customHeight="1" x14ac:dyDescent="0.5">
      <c r="M720" s="375"/>
    </row>
    <row r="721" spans="13:13" ht="20.100000000000001" customHeight="1" x14ac:dyDescent="0.5">
      <c r="M721" s="375"/>
    </row>
    <row r="722" spans="13:13" ht="20.100000000000001" customHeight="1" x14ac:dyDescent="0.5">
      <c r="M722" s="375"/>
    </row>
    <row r="723" spans="13:13" ht="20.100000000000001" customHeight="1" x14ac:dyDescent="0.5">
      <c r="M723" s="375"/>
    </row>
    <row r="724" spans="13:13" ht="20.100000000000001" customHeight="1" x14ac:dyDescent="0.5">
      <c r="M724" s="375"/>
    </row>
    <row r="725" spans="13:13" ht="20.100000000000001" customHeight="1" x14ac:dyDescent="0.5">
      <c r="M725" s="375"/>
    </row>
    <row r="726" spans="13:13" ht="20.100000000000001" customHeight="1" x14ac:dyDescent="0.5">
      <c r="M726" s="375"/>
    </row>
    <row r="727" spans="13:13" ht="20.100000000000001" customHeight="1" x14ac:dyDescent="0.5">
      <c r="M727" s="375"/>
    </row>
    <row r="728" spans="13:13" ht="20.100000000000001" customHeight="1" x14ac:dyDescent="0.5">
      <c r="M728" s="375"/>
    </row>
    <row r="729" spans="13:13" ht="20.100000000000001" customHeight="1" x14ac:dyDescent="0.5">
      <c r="M729" s="375"/>
    </row>
    <row r="730" spans="13:13" ht="20.100000000000001" customHeight="1" x14ac:dyDescent="0.5">
      <c r="M730" s="375"/>
    </row>
    <row r="731" spans="13:13" ht="20.100000000000001" customHeight="1" x14ac:dyDescent="0.5">
      <c r="M731" s="375"/>
    </row>
    <row r="732" spans="13:13" ht="20.100000000000001" customHeight="1" x14ac:dyDescent="0.5">
      <c r="M732" s="375"/>
    </row>
    <row r="733" spans="13:13" ht="20.100000000000001" customHeight="1" x14ac:dyDescent="0.5">
      <c r="M733" s="375"/>
    </row>
    <row r="734" spans="13:13" ht="20.100000000000001" customHeight="1" x14ac:dyDescent="0.5">
      <c r="M734" s="375"/>
    </row>
    <row r="735" spans="13:13" ht="20.100000000000001" customHeight="1" x14ac:dyDescent="0.5">
      <c r="M735" s="375"/>
    </row>
    <row r="736" spans="13:13" ht="20.100000000000001" customHeight="1" x14ac:dyDescent="0.5">
      <c r="M736" s="375"/>
    </row>
    <row r="737" spans="13:13" ht="20.100000000000001" customHeight="1" x14ac:dyDescent="0.5">
      <c r="M737" s="375"/>
    </row>
    <row r="738" spans="13:13" ht="20.100000000000001" customHeight="1" x14ac:dyDescent="0.5">
      <c r="M738" s="375"/>
    </row>
    <row r="739" spans="13:13" ht="20.100000000000001" customHeight="1" x14ac:dyDescent="0.5">
      <c r="M739" s="375"/>
    </row>
    <row r="740" spans="13:13" ht="20.100000000000001" customHeight="1" x14ac:dyDescent="0.5">
      <c r="M740" s="375"/>
    </row>
    <row r="741" spans="13:13" ht="20.100000000000001" customHeight="1" x14ac:dyDescent="0.5">
      <c r="M741" s="375"/>
    </row>
    <row r="742" spans="13:13" ht="20.100000000000001" customHeight="1" x14ac:dyDescent="0.5">
      <c r="M742" s="375"/>
    </row>
    <row r="743" spans="13:13" ht="20.100000000000001" customHeight="1" x14ac:dyDescent="0.5">
      <c r="M743" s="375"/>
    </row>
    <row r="744" spans="13:13" ht="20.100000000000001" customHeight="1" x14ac:dyDescent="0.5">
      <c r="M744" s="375"/>
    </row>
    <row r="745" spans="13:13" ht="20.100000000000001" customHeight="1" x14ac:dyDescent="0.5">
      <c r="M745" s="375"/>
    </row>
    <row r="746" spans="13:13" ht="20.100000000000001" customHeight="1" x14ac:dyDescent="0.5">
      <c r="M746" s="375"/>
    </row>
    <row r="747" spans="13:13" ht="20.100000000000001" customHeight="1" x14ac:dyDescent="0.5">
      <c r="M747" s="375"/>
    </row>
    <row r="748" spans="13:13" ht="20.100000000000001" customHeight="1" x14ac:dyDescent="0.5">
      <c r="M748" s="375"/>
    </row>
    <row r="749" spans="13:13" ht="20.100000000000001" customHeight="1" x14ac:dyDescent="0.5">
      <c r="M749" s="375"/>
    </row>
    <row r="750" spans="13:13" ht="20.100000000000001" customHeight="1" x14ac:dyDescent="0.5">
      <c r="M750" s="375"/>
    </row>
    <row r="751" spans="13:13" ht="20.100000000000001" customHeight="1" x14ac:dyDescent="0.5">
      <c r="M751" s="375"/>
    </row>
    <row r="752" spans="13:13" ht="20.100000000000001" customHeight="1" x14ac:dyDescent="0.5">
      <c r="M752" s="375"/>
    </row>
    <row r="753" spans="13:13" ht="20.100000000000001" customHeight="1" x14ac:dyDescent="0.5">
      <c r="M753" s="375"/>
    </row>
    <row r="754" spans="13:13" ht="20.100000000000001" customHeight="1" x14ac:dyDescent="0.5">
      <c r="M754" s="375"/>
    </row>
    <row r="755" spans="13:13" ht="20.100000000000001" customHeight="1" x14ac:dyDescent="0.5">
      <c r="M755" s="375"/>
    </row>
    <row r="756" spans="13:13" ht="20.100000000000001" customHeight="1" x14ac:dyDescent="0.5">
      <c r="M756" s="375"/>
    </row>
    <row r="757" spans="13:13" ht="20.100000000000001" customHeight="1" x14ac:dyDescent="0.5">
      <c r="M757" s="375"/>
    </row>
    <row r="758" spans="13:13" ht="20.100000000000001" customHeight="1" x14ac:dyDescent="0.5">
      <c r="M758" s="375"/>
    </row>
    <row r="759" spans="13:13" ht="20.100000000000001" customHeight="1" x14ac:dyDescent="0.5">
      <c r="M759" s="375"/>
    </row>
    <row r="760" spans="13:13" ht="20.100000000000001" customHeight="1" x14ac:dyDescent="0.5">
      <c r="M760" s="375"/>
    </row>
    <row r="761" spans="13:13" ht="20.100000000000001" customHeight="1" x14ac:dyDescent="0.5">
      <c r="M761" s="375"/>
    </row>
    <row r="762" spans="13:13" ht="20.100000000000001" customHeight="1" x14ac:dyDescent="0.5">
      <c r="M762" s="375"/>
    </row>
    <row r="763" spans="13:13" ht="20.100000000000001" customHeight="1" x14ac:dyDescent="0.5">
      <c r="M763" s="375"/>
    </row>
    <row r="764" spans="13:13" ht="20.100000000000001" customHeight="1" x14ac:dyDescent="0.5">
      <c r="M764" s="375"/>
    </row>
    <row r="765" spans="13:13" ht="20.100000000000001" customHeight="1" x14ac:dyDescent="0.5">
      <c r="M765" s="375"/>
    </row>
    <row r="766" spans="13:13" ht="20.100000000000001" customHeight="1" x14ac:dyDescent="0.5">
      <c r="M766" s="375"/>
    </row>
    <row r="767" spans="13:13" ht="20.100000000000001" customHeight="1" x14ac:dyDescent="0.5">
      <c r="M767" s="375"/>
    </row>
    <row r="768" spans="13:13" ht="20.100000000000001" customHeight="1" x14ac:dyDescent="0.5">
      <c r="M768" s="375"/>
    </row>
    <row r="769" spans="13:13" ht="20.100000000000001" customHeight="1" x14ac:dyDescent="0.5">
      <c r="M769" s="375"/>
    </row>
    <row r="770" spans="13:13" ht="20.100000000000001" customHeight="1" x14ac:dyDescent="0.5">
      <c r="M770" s="375"/>
    </row>
    <row r="771" spans="13:13" ht="20.100000000000001" customHeight="1" x14ac:dyDescent="0.5">
      <c r="M771" s="375"/>
    </row>
    <row r="772" spans="13:13" ht="20.100000000000001" customHeight="1" x14ac:dyDescent="0.5">
      <c r="M772" s="375"/>
    </row>
    <row r="773" spans="13:13" ht="20.100000000000001" customHeight="1" x14ac:dyDescent="0.5">
      <c r="M773" s="375"/>
    </row>
    <row r="774" spans="13:13" ht="20.100000000000001" customHeight="1" x14ac:dyDescent="0.5">
      <c r="M774" s="375"/>
    </row>
    <row r="775" spans="13:13" ht="20.100000000000001" customHeight="1" x14ac:dyDescent="0.5">
      <c r="M775" s="375"/>
    </row>
    <row r="776" spans="13:13" ht="20.100000000000001" customHeight="1" x14ac:dyDescent="0.5">
      <c r="M776" s="375"/>
    </row>
    <row r="777" spans="13:13" ht="20.100000000000001" customHeight="1" x14ac:dyDescent="0.5">
      <c r="M777" s="375"/>
    </row>
    <row r="778" spans="13:13" ht="20.100000000000001" customHeight="1" x14ac:dyDescent="0.5">
      <c r="M778" s="375"/>
    </row>
    <row r="779" spans="13:13" ht="20.100000000000001" customHeight="1" x14ac:dyDescent="0.5">
      <c r="M779" s="375"/>
    </row>
    <row r="780" spans="13:13" ht="20.100000000000001" customHeight="1" x14ac:dyDescent="0.5">
      <c r="M780" s="375"/>
    </row>
    <row r="781" spans="13:13" ht="20.100000000000001" customHeight="1" x14ac:dyDescent="0.5">
      <c r="M781" s="375"/>
    </row>
    <row r="782" spans="13:13" ht="20.100000000000001" customHeight="1" x14ac:dyDescent="0.5">
      <c r="M782" s="375"/>
    </row>
    <row r="783" spans="13:13" ht="20.100000000000001" customHeight="1" x14ac:dyDescent="0.5">
      <c r="M783" s="375"/>
    </row>
    <row r="784" spans="13:13" ht="20.100000000000001" customHeight="1" x14ac:dyDescent="0.5">
      <c r="M784" s="375"/>
    </row>
    <row r="785" spans="13:13" ht="20.100000000000001" customHeight="1" x14ac:dyDescent="0.5">
      <c r="M785" s="375"/>
    </row>
    <row r="786" spans="13:13" ht="20.100000000000001" customHeight="1" x14ac:dyDescent="0.5">
      <c r="M786" s="375"/>
    </row>
    <row r="787" spans="13:13" ht="20.100000000000001" customHeight="1" x14ac:dyDescent="0.5">
      <c r="M787" s="375"/>
    </row>
    <row r="788" spans="13:13" ht="20.100000000000001" customHeight="1" x14ac:dyDescent="0.5">
      <c r="M788" s="375"/>
    </row>
    <row r="789" spans="13:13" ht="20.100000000000001" customHeight="1" x14ac:dyDescent="0.5">
      <c r="M789" s="375"/>
    </row>
    <row r="790" spans="13:13" ht="20.100000000000001" customHeight="1" x14ac:dyDescent="0.5">
      <c r="M790" s="375"/>
    </row>
    <row r="791" spans="13:13" ht="20.100000000000001" customHeight="1" x14ac:dyDescent="0.5">
      <c r="M791" s="375"/>
    </row>
    <row r="792" spans="13:13" ht="20.100000000000001" customHeight="1" x14ac:dyDescent="0.5">
      <c r="M792" s="375"/>
    </row>
    <row r="793" spans="13:13" ht="20.100000000000001" customHeight="1" x14ac:dyDescent="0.5">
      <c r="M793" s="375"/>
    </row>
    <row r="794" spans="13:13" ht="20.100000000000001" customHeight="1" x14ac:dyDescent="0.5">
      <c r="M794" s="375"/>
    </row>
    <row r="795" spans="13:13" ht="20.100000000000001" customHeight="1" x14ac:dyDescent="0.5">
      <c r="M795" s="375"/>
    </row>
    <row r="796" spans="13:13" ht="20.100000000000001" customHeight="1" x14ac:dyDescent="0.5">
      <c r="M796" s="375"/>
    </row>
    <row r="797" spans="13:13" ht="20.100000000000001" customHeight="1" x14ac:dyDescent="0.5">
      <c r="M797" s="375"/>
    </row>
    <row r="798" spans="13:13" ht="20.100000000000001" customHeight="1" x14ac:dyDescent="0.5">
      <c r="M798" s="375"/>
    </row>
    <row r="799" spans="13:13" ht="20.100000000000001" customHeight="1" x14ac:dyDescent="0.5">
      <c r="M799" s="375"/>
    </row>
    <row r="800" spans="13:13" ht="20.100000000000001" customHeight="1" x14ac:dyDescent="0.5">
      <c r="M800" s="375"/>
    </row>
    <row r="801" spans="13:13" ht="20.100000000000001" customHeight="1" x14ac:dyDescent="0.5">
      <c r="M801" s="375"/>
    </row>
    <row r="802" spans="13:13" ht="20.100000000000001" customHeight="1" x14ac:dyDescent="0.5">
      <c r="M802" s="375"/>
    </row>
    <row r="803" spans="13:13" ht="20.100000000000001" customHeight="1" x14ac:dyDescent="0.5">
      <c r="M803" s="375"/>
    </row>
    <row r="804" spans="13:13" ht="20.100000000000001" customHeight="1" x14ac:dyDescent="0.5">
      <c r="M804" s="375"/>
    </row>
    <row r="805" spans="13:13" ht="20.100000000000001" customHeight="1" x14ac:dyDescent="0.5">
      <c r="M805" s="375"/>
    </row>
    <row r="806" spans="13:13" ht="20.100000000000001" customHeight="1" x14ac:dyDescent="0.5">
      <c r="M806" s="375"/>
    </row>
    <row r="807" spans="13:13" ht="20.100000000000001" customHeight="1" x14ac:dyDescent="0.5">
      <c r="M807" s="375"/>
    </row>
    <row r="808" spans="13:13" ht="20.100000000000001" customHeight="1" x14ac:dyDescent="0.5">
      <c r="M808" s="375"/>
    </row>
    <row r="809" spans="13:13" ht="20.100000000000001" customHeight="1" x14ac:dyDescent="0.5">
      <c r="M809" s="375"/>
    </row>
    <row r="810" spans="13:13" ht="20.100000000000001" customHeight="1" x14ac:dyDescent="0.5">
      <c r="M810" s="375"/>
    </row>
    <row r="811" spans="13:13" ht="20.100000000000001" customHeight="1" x14ac:dyDescent="0.5">
      <c r="M811" s="375"/>
    </row>
    <row r="812" spans="13:13" ht="20.100000000000001" customHeight="1" x14ac:dyDescent="0.5">
      <c r="M812" s="375"/>
    </row>
    <row r="813" spans="13:13" ht="20.100000000000001" customHeight="1" x14ac:dyDescent="0.5">
      <c r="M813" s="375"/>
    </row>
    <row r="814" spans="13:13" ht="20.100000000000001" customHeight="1" x14ac:dyDescent="0.5">
      <c r="M814" s="375"/>
    </row>
    <row r="815" spans="13:13" ht="20.100000000000001" customHeight="1" x14ac:dyDescent="0.5">
      <c r="M815" s="375"/>
    </row>
    <row r="816" spans="13:13" ht="20.100000000000001" customHeight="1" x14ac:dyDescent="0.5">
      <c r="M816" s="375"/>
    </row>
    <row r="817" spans="13:13" ht="20.100000000000001" customHeight="1" x14ac:dyDescent="0.5">
      <c r="M817" s="375"/>
    </row>
    <row r="818" spans="13:13" ht="20.100000000000001" customHeight="1" x14ac:dyDescent="0.5">
      <c r="M818" s="375"/>
    </row>
    <row r="819" spans="13:13" ht="20.100000000000001" customHeight="1" x14ac:dyDescent="0.5">
      <c r="M819" s="375"/>
    </row>
    <row r="820" spans="13:13" ht="20.100000000000001" customHeight="1" x14ac:dyDescent="0.5">
      <c r="M820" s="375"/>
    </row>
    <row r="821" spans="13:13" ht="20.100000000000001" customHeight="1" x14ac:dyDescent="0.5">
      <c r="M821" s="375"/>
    </row>
    <row r="822" spans="13:13" ht="20.100000000000001" customHeight="1" x14ac:dyDescent="0.5">
      <c r="M822" s="375"/>
    </row>
    <row r="823" spans="13:13" ht="20.100000000000001" customHeight="1" x14ac:dyDescent="0.5">
      <c r="M823" s="375"/>
    </row>
    <row r="824" spans="13:13" ht="20.100000000000001" customHeight="1" x14ac:dyDescent="0.5">
      <c r="M824" s="375"/>
    </row>
    <row r="825" spans="13:13" ht="20.100000000000001" customHeight="1" x14ac:dyDescent="0.5">
      <c r="M825" s="375"/>
    </row>
    <row r="826" spans="13:13" ht="20.100000000000001" customHeight="1" x14ac:dyDescent="0.5">
      <c r="M826" s="375"/>
    </row>
    <row r="827" spans="13:13" ht="20.100000000000001" customHeight="1" x14ac:dyDescent="0.5">
      <c r="M827" s="375"/>
    </row>
    <row r="828" spans="13:13" ht="20.100000000000001" customHeight="1" x14ac:dyDescent="0.5">
      <c r="M828" s="375"/>
    </row>
    <row r="829" spans="13:13" ht="20.100000000000001" customHeight="1" x14ac:dyDescent="0.5">
      <c r="M829" s="375"/>
    </row>
    <row r="830" spans="13:13" ht="20.100000000000001" customHeight="1" x14ac:dyDescent="0.5">
      <c r="M830" s="375"/>
    </row>
    <row r="831" spans="13:13" ht="20.100000000000001" customHeight="1" x14ac:dyDescent="0.5">
      <c r="M831" s="375"/>
    </row>
    <row r="832" spans="13:13" ht="20.100000000000001" customHeight="1" x14ac:dyDescent="0.5">
      <c r="M832" s="375"/>
    </row>
    <row r="833" spans="13:13" ht="20.100000000000001" customHeight="1" x14ac:dyDescent="0.5">
      <c r="M833" s="375"/>
    </row>
    <row r="834" spans="13:13" ht="20.100000000000001" customHeight="1" x14ac:dyDescent="0.5">
      <c r="M834" s="375"/>
    </row>
    <row r="835" spans="13:13" ht="20.100000000000001" customHeight="1" x14ac:dyDescent="0.5">
      <c r="M835" s="375"/>
    </row>
    <row r="836" spans="13:13" ht="20.100000000000001" customHeight="1" x14ac:dyDescent="0.5">
      <c r="M836" s="375"/>
    </row>
    <row r="837" spans="13:13" ht="20.100000000000001" customHeight="1" x14ac:dyDescent="0.5">
      <c r="M837" s="375"/>
    </row>
    <row r="838" spans="13:13" ht="20.100000000000001" customHeight="1" x14ac:dyDescent="0.5">
      <c r="M838" s="375"/>
    </row>
    <row r="839" spans="13:13" ht="20.100000000000001" customHeight="1" x14ac:dyDescent="0.5">
      <c r="M839" s="375"/>
    </row>
    <row r="840" spans="13:13" ht="20.100000000000001" customHeight="1" x14ac:dyDescent="0.5">
      <c r="M840" s="375"/>
    </row>
    <row r="841" spans="13:13" ht="20.100000000000001" customHeight="1" x14ac:dyDescent="0.5">
      <c r="M841" s="375"/>
    </row>
    <row r="842" spans="13:13" ht="20.100000000000001" customHeight="1" x14ac:dyDescent="0.5">
      <c r="M842" s="375"/>
    </row>
    <row r="843" spans="13:13" ht="20.100000000000001" customHeight="1" x14ac:dyDescent="0.5">
      <c r="M843" s="375"/>
    </row>
    <row r="844" spans="13:13" ht="20.100000000000001" customHeight="1" x14ac:dyDescent="0.5">
      <c r="M844" s="375"/>
    </row>
    <row r="845" spans="13:13" ht="20.100000000000001" customHeight="1" x14ac:dyDescent="0.5">
      <c r="M845" s="375"/>
    </row>
    <row r="846" spans="13:13" ht="20.100000000000001" customHeight="1" x14ac:dyDescent="0.5">
      <c r="M846" s="375"/>
    </row>
    <row r="847" spans="13:13" ht="20.100000000000001" customHeight="1" x14ac:dyDescent="0.5">
      <c r="M847" s="375"/>
    </row>
    <row r="848" spans="13:13" ht="20.100000000000001" customHeight="1" x14ac:dyDescent="0.5">
      <c r="M848" s="375"/>
    </row>
    <row r="849" spans="13:13" ht="20.100000000000001" customHeight="1" x14ac:dyDescent="0.5">
      <c r="M849" s="375"/>
    </row>
    <row r="850" spans="13:13" ht="20.100000000000001" customHeight="1" x14ac:dyDescent="0.5">
      <c r="M850" s="375"/>
    </row>
    <row r="851" spans="13:13" ht="20.100000000000001" customHeight="1" x14ac:dyDescent="0.5">
      <c r="M851" s="375"/>
    </row>
    <row r="852" spans="13:13" ht="20.100000000000001" customHeight="1" x14ac:dyDescent="0.5">
      <c r="M852" s="375"/>
    </row>
    <row r="853" spans="13:13" ht="20.100000000000001" customHeight="1" x14ac:dyDescent="0.5">
      <c r="M853" s="375"/>
    </row>
    <row r="854" spans="13:13" ht="20.100000000000001" customHeight="1" x14ac:dyDescent="0.5">
      <c r="M854" s="375"/>
    </row>
    <row r="855" spans="13:13" ht="20.100000000000001" customHeight="1" x14ac:dyDescent="0.5">
      <c r="M855" s="375"/>
    </row>
    <row r="856" spans="13:13" ht="20.100000000000001" customHeight="1" x14ac:dyDescent="0.5">
      <c r="M856" s="375"/>
    </row>
    <row r="857" spans="13:13" ht="20.100000000000001" customHeight="1" x14ac:dyDescent="0.5">
      <c r="M857" s="375"/>
    </row>
    <row r="858" spans="13:13" ht="20.100000000000001" customHeight="1" x14ac:dyDescent="0.5">
      <c r="M858" s="375"/>
    </row>
    <row r="859" spans="13:13" ht="20.100000000000001" customHeight="1" x14ac:dyDescent="0.5">
      <c r="M859" s="375"/>
    </row>
    <row r="860" spans="13:13" ht="20.100000000000001" customHeight="1" x14ac:dyDescent="0.5">
      <c r="M860" s="375"/>
    </row>
    <row r="861" spans="13:13" ht="20.100000000000001" customHeight="1" x14ac:dyDescent="0.5">
      <c r="M861" s="375"/>
    </row>
    <row r="862" spans="13:13" ht="20.100000000000001" customHeight="1" x14ac:dyDescent="0.5">
      <c r="M862" s="375"/>
    </row>
    <row r="863" spans="13:13" ht="20.100000000000001" customHeight="1" x14ac:dyDescent="0.5">
      <c r="M863" s="375"/>
    </row>
    <row r="864" spans="13:13" ht="20.100000000000001" customHeight="1" x14ac:dyDescent="0.5">
      <c r="M864" s="375"/>
    </row>
    <row r="865" spans="13:13" ht="20.100000000000001" customHeight="1" x14ac:dyDescent="0.5">
      <c r="M865" s="375"/>
    </row>
    <row r="866" spans="13:13" ht="20.100000000000001" customHeight="1" x14ac:dyDescent="0.5">
      <c r="M866" s="375"/>
    </row>
    <row r="867" spans="13:13" ht="20.100000000000001" customHeight="1" x14ac:dyDescent="0.5">
      <c r="M867" s="375"/>
    </row>
    <row r="868" spans="13:13" ht="20.100000000000001" customHeight="1" x14ac:dyDescent="0.5">
      <c r="M868" s="375"/>
    </row>
    <row r="869" spans="13:13" ht="20.100000000000001" customHeight="1" x14ac:dyDescent="0.5">
      <c r="M869" s="375"/>
    </row>
    <row r="870" spans="13:13" ht="20.100000000000001" customHeight="1" x14ac:dyDescent="0.5">
      <c r="M870" s="375"/>
    </row>
    <row r="871" spans="13:13" ht="20.100000000000001" customHeight="1" x14ac:dyDescent="0.5">
      <c r="M871" s="375"/>
    </row>
    <row r="872" spans="13:13" ht="20.100000000000001" customHeight="1" x14ac:dyDescent="0.5">
      <c r="M872" s="375"/>
    </row>
    <row r="873" spans="13:13" ht="20.100000000000001" customHeight="1" x14ac:dyDescent="0.5">
      <c r="M873" s="375"/>
    </row>
    <row r="874" spans="13:13" ht="20.100000000000001" customHeight="1" x14ac:dyDescent="0.5">
      <c r="M874" s="375"/>
    </row>
    <row r="875" spans="13:13" ht="20.100000000000001" customHeight="1" x14ac:dyDescent="0.5">
      <c r="M875" s="375"/>
    </row>
    <row r="876" spans="13:13" ht="20.100000000000001" customHeight="1" x14ac:dyDescent="0.5">
      <c r="M876" s="375"/>
    </row>
    <row r="877" spans="13:13" ht="20.100000000000001" customHeight="1" x14ac:dyDescent="0.5">
      <c r="M877" s="375"/>
    </row>
    <row r="878" spans="13:13" ht="20.100000000000001" customHeight="1" x14ac:dyDescent="0.5">
      <c r="M878" s="375"/>
    </row>
    <row r="879" spans="13:13" ht="20.100000000000001" customHeight="1" x14ac:dyDescent="0.5">
      <c r="M879" s="375"/>
    </row>
    <row r="880" spans="13:13" ht="20.100000000000001" customHeight="1" x14ac:dyDescent="0.5">
      <c r="M880" s="375"/>
    </row>
    <row r="881" spans="13:13" ht="20.100000000000001" customHeight="1" x14ac:dyDescent="0.5">
      <c r="M881" s="375"/>
    </row>
    <row r="882" spans="13:13" ht="20.100000000000001" customHeight="1" x14ac:dyDescent="0.5">
      <c r="M882" s="375"/>
    </row>
    <row r="883" spans="13:13" ht="20.100000000000001" customHeight="1" x14ac:dyDescent="0.5">
      <c r="M883" s="375"/>
    </row>
    <row r="884" spans="13:13" ht="20.100000000000001" customHeight="1" x14ac:dyDescent="0.5">
      <c r="M884" s="375"/>
    </row>
    <row r="885" spans="13:13" ht="20.100000000000001" customHeight="1" x14ac:dyDescent="0.5">
      <c r="M885" s="375"/>
    </row>
    <row r="886" spans="13:13" ht="20.100000000000001" customHeight="1" x14ac:dyDescent="0.5">
      <c r="M886" s="375"/>
    </row>
    <row r="887" spans="13:13" ht="20.100000000000001" customHeight="1" x14ac:dyDescent="0.5">
      <c r="M887" s="375"/>
    </row>
    <row r="888" spans="13:13" ht="20.100000000000001" customHeight="1" x14ac:dyDescent="0.5">
      <c r="M888" s="375"/>
    </row>
    <row r="889" spans="13:13" ht="20.100000000000001" customHeight="1" x14ac:dyDescent="0.5">
      <c r="M889" s="375"/>
    </row>
    <row r="890" spans="13:13" ht="20.100000000000001" customHeight="1" x14ac:dyDescent="0.5">
      <c r="M890" s="375"/>
    </row>
    <row r="891" spans="13:13" ht="20.100000000000001" customHeight="1" x14ac:dyDescent="0.5">
      <c r="M891" s="375"/>
    </row>
    <row r="892" spans="13:13" ht="20.100000000000001" customHeight="1" x14ac:dyDescent="0.5">
      <c r="M892" s="375"/>
    </row>
    <row r="893" spans="13:13" ht="20.100000000000001" customHeight="1" x14ac:dyDescent="0.5">
      <c r="M893" s="375"/>
    </row>
    <row r="894" spans="13:13" ht="20.100000000000001" customHeight="1" x14ac:dyDescent="0.5">
      <c r="M894" s="375"/>
    </row>
    <row r="895" spans="13:13" ht="20.100000000000001" customHeight="1" x14ac:dyDescent="0.5">
      <c r="M895" s="375"/>
    </row>
    <row r="896" spans="13:13" ht="20.100000000000001" customHeight="1" x14ac:dyDescent="0.5">
      <c r="M896" s="375"/>
    </row>
    <row r="897" spans="13:13" ht="20.100000000000001" customHeight="1" x14ac:dyDescent="0.5">
      <c r="M897" s="375"/>
    </row>
    <row r="898" spans="13:13" ht="20.100000000000001" customHeight="1" x14ac:dyDescent="0.5">
      <c r="M898" s="375"/>
    </row>
    <row r="899" spans="13:13" ht="20.100000000000001" customHeight="1" x14ac:dyDescent="0.5">
      <c r="M899" s="375"/>
    </row>
    <row r="900" spans="13:13" ht="20.100000000000001" customHeight="1" x14ac:dyDescent="0.5">
      <c r="M900" s="375"/>
    </row>
    <row r="901" spans="13:13" ht="20.100000000000001" customHeight="1" x14ac:dyDescent="0.5">
      <c r="M901" s="375"/>
    </row>
    <row r="902" spans="13:13" ht="20.100000000000001" customHeight="1" x14ac:dyDescent="0.5">
      <c r="M902" s="375"/>
    </row>
    <row r="903" spans="13:13" ht="20.100000000000001" customHeight="1" x14ac:dyDescent="0.5">
      <c r="M903" s="375"/>
    </row>
    <row r="904" spans="13:13" ht="20.100000000000001" customHeight="1" x14ac:dyDescent="0.5">
      <c r="M904" s="375"/>
    </row>
    <row r="905" spans="13:13" ht="20.100000000000001" customHeight="1" x14ac:dyDescent="0.5">
      <c r="M905" s="375"/>
    </row>
    <row r="906" spans="13:13" ht="20.100000000000001" customHeight="1" x14ac:dyDescent="0.5">
      <c r="M906" s="375"/>
    </row>
    <row r="907" spans="13:13" ht="20.100000000000001" customHeight="1" x14ac:dyDescent="0.5">
      <c r="M907" s="375"/>
    </row>
    <row r="908" spans="13:13" ht="20.100000000000001" customHeight="1" x14ac:dyDescent="0.5">
      <c r="M908" s="375"/>
    </row>
    <row r="909" spans="13:13" ht="20.100000000000001" customHeight="1" x14ac:dyDescent="0.5">
      <c r="M909" s="375"/>
    </row>
    <row r="910" spans="13:13" ht="20.100000000000001" customHeight="1" x14ac:dyDescent="0.5">
      <c r="M910" s="375"/>
    </row>
    <row r="911" spans="13:13" ht="20.100000000000001" customHeight="1" x14ac:dyDescent="0.5">
      <c r="M911" s="375"/>
    </row>
    <row r="912" spans="13:13" ht="20.100000000000001" customHeight="1" x14ac:dyDescent="0.5">
      <c r="M912" s="375"/>
    </row>
    <row r="913" spans="13:13" ht="20.100000000000001" customHeight="1" x14ac:dyDescent="0.5">
      <c r="M913" s="375"/>
    </row>
    <row r="914" spans="13:13" ht="20.100000000000001" customHeight="1" x14ac:dyDescent="0.5">
      <c r="M914" s="375"/>
    </row>
    <row r="915" spans="13:13" ht="20.100000000000001" customHeight="1" x14ac:dyDescent="0.5">
      <c r="M915" s="375"/>
    </row>
    <row r="916" spans="13:13" ht="20.100000000000001" customHeight="1" x14ac:dyDescent="0.5">
      <c r="M916" s="375"/>
    </row>
    <row r="917" spans="13:13" ht="20.100000000000001" customHeight="1" x14ac:dyDescent="0.5">
      <c r="M917" s="375"/>
    </row>
    <row r="918" spans="13:13" ht="20.100000000000001" customHeight="1" x14ac:dyDescent="0.5">
      <c r="M918" s="375"/>
    </row>
    <row r="919" spans="13:13" ht="20.100000000000001" customHeight="1" x14ac:dyDescent="0.5">
      <c r="M919" s="375"/>
    </row>
    <row r="920" spans="13:13" ht="20.100000000000001" customHeight="1" x14ac:dyDescent="0.5">
      <c r="M920" s="375"/>
    </row>
    <row r="921" spans="13:13" ht="20.100000000000001" customHeight="1" x14ac:dyDescent="0.5">
      <c r="M921" s="375"/>
    </row>
    <row r="922" spans="13:13" ht="20.100000000000001" customHeight="1" x14ac:dyDescent="0.5">
      <c r="M922" s="375"/>
    </row>
    <row r="923" spans="13:13" ht="20.100000000000001" customHeight="1" x14ac:dyDescent="0.5">
      <c r="M923" s="375"/>
    </row>
    <row r="924" spans="13:13" ht="20.100000000000001" customHeight="1" x14ac:dyDescent="0.5">
      <c r="M924" s="375"/>
    </row>
    <row r="925" spans="13:13" ht="20.100000000000001" customHeight="1" x14ac:dyDescent="0.5">
      <c r="M925" s="375"/>
    </row>
    <row r="926" spans="13:13" ht="20.100000000000001" customHeight="1" x14ac:dyDescent="0.5">
      <c r="M926" s="375"/>
    </row>
    <row r="927" spans="13:13" ht="20.100000000000001" customHeight="1" x14ac:dyDescent="0.5">
      <c r="M927" s="375"/>
    </row>
    <row r="928" spans="13:13" ht="20.100000000000001" customHeight="1" x14ac:dyDescent="0.5">
      <c r="M928" s="375"/>
    </row>
    <row r="929" spans="13:13" ht="20.100000000000001" customHeight="1" x14ac:dyDescent="0.5">
      <c r="M929" s="375"/>
    </row>
    <row r="930" spans="13:13" ht="20.100000000000001" customHeight="1" x14ac:dyDescent="0.5">
      <c r="M930" s="375"/>
    </row>
    <row r="931" spans="13:13" ht="20.100000000000001" customHeight="1" x14ac:dyDescent="0.5">
      <c r="M931" s="375"/>
    </row>
    <row r="932" spans="13:13" ht="20.100000000000001" customHeight="1" x14ac:dyDescent="0.5">
      <c r="M932" s="375"/>
    </row>
    <row r="933" spans="13:13" ht="20.100000000000001" customHeight="1" x14ac:dyDescent="0.5">
      <c r="M933" s="375"/>
    </row>
    <row r="934" spans="13:13" ht="20.100000000000001" customHeight="1" x14ac:dyDescent="0.5">
      <c r="M934" s="375"/>
    </row>
    <row r="935" spans="13:13" ht="20.100000000000001" customHeight="1" x14ac:dyDescent="0.5">
      <c r="M935" s="375"/>
    </row>
    <row r="936" spans="13:13" ht="20.100000000000001" customHeight="1" x14ac:dyDescent="0.5">
      <c r="M936" s="375"/>
    </row>
    <row r="937" spans="13:13" ht="20.100000000000001" customHeight="1" x14ac:dyDescent="0.5">
      <c r="M937" s="375"/>
    </row>
    <row r="938" spans="13:13" ht="20.100000000000001" customHeight="1" x14ac:dyDescent="0.5">
      <c r="M938" s="375"/>
    </row>
    <row r="939" spans="13:13" ht="20.100000000000001" customHeight="1" x14ac:dyDescent="0.5">
      <c r="M939" s="375"/>
    </row>
    <row r="940" spans="13:13" ht="20.100000000000001" customHeight="1" x14ac:dyDescent="0.5">
      <c r="M940" s="375"/>
    </row>
    <row r="941" spans="13:13" ht="20.100000000000001" customHeight="1" x14ac:dyDescent="0.5">
      <c r="M941" s="375"/>
    </row>
    <row r="942" spans="13:13" ht="20.100000000000001" customHeight="1" x14ac:dyDescent="0.5">
      <c r="M942" s="375"/>
    </row>
    <row r="943" spans="13:13" ht="20.100000000000001" customHeight="1" x14ac:dyDescent="0.5">
      <c r="M943" s="375"/>
    </row>
    <row r="944" spans="13:13" ht="20.100000000000001" customHeight="1" x14ac:dyDescent="0.5">
      <c r="M944" s="375"/>
    </row>
    <row r="945" spans="13:13" ht="20.100000000000001" customHeight="1" x14ac:dyDescent="0.5">
      <c r="M945" s="375"/>
    </row>
    <row r="946" spans="13:13" ht="20.100000000000001" customHeight="1" x14ac:dyDescent="0.5">
      <c r="M946" s="375"/>
    </row>
    <row r="947" spans="13:13" ht="20.100000000000001" customHeight="1" x14ac:dyDescent="0.5">
      <c r="M947" s="375"/>
    </row>
    <row r="948" spans="13:13" ht="20.100000000000001" customHeight="1" x14ac:dyDescent="0.5">
      <c r="M948" s="375"/>
    </row>
    <row r="949" spans="13:13" ht="20.100000000000001" customHeight="1" x14ac:dyDescent="0.5">
      <c r="M949" s="375"/>
    </row>
    <row r="950" spans="13:13" ht="20.100000000000001" customHeight="1" x14ac:dyDescent="0.5">
      <c r="M950" s="375"/>
    </row>
    <row r="951" spans="13:13" ht="20.100000000000001" customHeight="1" x14ac:dyDescent="0.5">
      <c r="M951" s="375"/>
    </row>
    <row r="952" spans="13:13" ht="20.100000000000001" customHeight="1" x14ac:dyDescent="0.5">
      <c r="M952" s="375"/>
    </row>
    <row r="953" spans="13:13" ht="20.100000000000001" customHeight="1" x14ac:dyDescent="0.5">
      <c r="M953" s="375"/>
    </row>
    <row r="954" spans="13:13" ht="20.100000000000001" customHeight="1" x14ac:dyDescent="0.5">
      <c r="M954" s="375"/>
    </row>
    <row r="955" spans="13:13" ht="20.100000000000001" customHeight="1" x14ac:dyDescent="0.5">
      <c r="M955" s="375"/>
    </row>
    <row r="956" spans="13:13" ht="20.100000000000001" customHeight="1" x14ac:dyDescent="0.5">
      <c r="M956" s="375"/>
    </row>
    <row r="957" spans="13:13" ht="20.100000000000001" customHeight="1" x14ac:dyDescent="0.5">
      <c r="M957" s="375"/>
    </row>
    <row r="958" spans="13:13" ht="20.100000000000001" customHeight="1" x14ac:dyDescent="0.5">
      <c r="M958" s="375"/>
    </row>
    <row r="959" spans="13:13" ht="20.100000000000001" customHeight="1" x14ac:dyDescent="0.5">
      <c r="M959" s="375"/>
    </row>
    <row r="960" spans="13:13" ht="20.100000000000001" customHeight="1" x14ac:dyDescent="0.5">
      <c r="M960" s="375"/>
    </row>
    <row r="961" spans="13:13" ht="20.100000000000001" customHeight="1" x14ac:dyDescent="0.5">
      <c r="M961" s="375"/>
    </row>
    <row r="962" spans="13:13" ht="20.100000000000001" customHeight="1" x14ac:dyDescent="0.5">
      <c r="M962" s="375"/>
    </row>
    <row r="963" spans="13:13" ht="20.100000000000001" customHeight="1" x14ac:dyDescent="0.5">
      <c r="M963" s="375"/>
    </row>
    <row r="964" spans="13:13" ht="20.100000000000001" customHeight="1" x14ac:dyDescent="0.5">
      <c r="M964" s="375"/>
    </row>
    <row r="965" spans="13:13" ht="20.100000000000001" customHeight="1" x14ac:dyDescent="0.5">
      <c r="M965" s="375"/>
    </row>
    <row r="966" spans="13:13" ht="20.100000000000001" customHeight="1" x14ac:dyDescent="0.5">
      <c r="M966" s="375"/>
    </row>
    <row r="967" spans="13:13" ht="20.100000000000001" customHeight="1" x14ac:dyDescent="0.5">
      <c r="M967" s="375"/>
    </row>
    <row r="968" spans="13:13" ht="20.100000000000001" customHeight="1" x14ac:dyDescent="0.5">
      <c r="M968" s="375"/>
    </row>
    <row r="969" spans="13:13" ht="20.100000000000001" customHeight="1" x14ac:dyDescent="0.5">
      <c r="M969" s="375"/>
    </row>
    <row r="970" spans="13:13" ht="20.100000000000001" customHeight="1" x14ac:dyDescent="0.5">
      <c r="M970" s="375"/>
    </row>
    <row r="971" spans="13:13" ht="20.100000000000001" customHeight="1" x14ac:dyDescent="0.5">
      <c r="M971" s="375"/>
    </row>
    <row r="972" spans="13:13" ht="20.100000000000001" customHeight="1" x14ac:dyDescent="0.5">
      <c r="M972" s="375"/>
    </row>
    <row r="973" spans="13:13" ht="20.100000000000001" customHeight="1" x14ac:dyDescent="0.5">
      <c r="M973" s="375"/>
    </row>
    <row r="974" spans="13:13" ht="20.100000000000001" customHeight="1" x14ac:dyDescent="0.5">
      <c r="M974" s="375"/>
    </row>
    <row r="975" spans="13:13" ht="20.100000000000001" customHeight="1" x14ac:dyDescent="0.5">
      <c r="M975" s="375"/>
    </row>
    <row r="976" spans="13:13" ht="20.100000000000001" customHeight="1" x14ac:dyDescent="0.5">
      <c r="M976" s="375"/>
    </row>
    <row r="977" spans="13:13" ht="20.100000000000001" customHeight="1" x14ac:dyDescent="0.5">
      <c r="M977" s="375"/>
    </row>
    <row r="978" spans="13:13" ht="20.100000000000001" customHeight="1" x14ac:dyDescent="0.5">
      <c r="M978" s="375"/>
    </row>
    <row r="979" spans="13:13" ht="20.100000000000001" customHeight="1" x14ac:dyDescent="0.5">
      <c r="M979" s="375"/>
    </row>
    <row r="980" spans="13:13" ht="20.100000000000001" customHeight="1" x14ac:dyDescent="0.5">
      <c r="M980" s="375"/>
    </row>
    <row r="981" spans="13:13" ht="20.100000000000001" customHeight="1" x14ac:dyDescent="0.5">
      <c r="M981" s="375"/>
    </row>
    <row r="982" spans="13:13" ht="20.100000000000001" customHeight="1" x14ac:dyDescent="0.5">
      <c r="M982" s="375"/>
    </row>
    <row r="983" spans="13:13" ht="20.100000000000001" customHeight="1" x14ac:dyDescent="0.5">
      <c r="M983" s="375"/>
    </row>
    <row r="984" spans="13:13" ht="20.100000000000001" customHeight="1" x14ac:dyDescent="0.5">
      <c r="M984" s="375"/>
    </row>
    <row r="985" spans="13:13" ht="20.100000000000001" customHeight="1" x14ac:dyDescent="0.5">
      <c r="M985" s="375"/>
    </row>
    <row r="986" spans="13:13" ht="20.100000000000001" customHeight="1" x14ac:dyDescent="0.5">
      <c r="M986" s="375"/>
    </row>
    <row r="987" spans="13:13" ht="20.100000000000001" customHeight="1" x14ac:dyDescent="0.5">
      <c r="M987" s="375"/>
    </row>
    <row r="988" spans="13:13" ht="20.100000000000001" customHeight="1" x14ac:dyDescent="0.5">
      <c r="M988" s="375"/>
    </row>
    <row r="989" spans="13:13" ht="20.100000000000001" customHeight="1" x14ac:dyDescent="0.5">
      <c r="M989" s="375"/>
    </row>
    <row r="990" spans="13:13" ht="20.100000000000001" customHeight="1" x14ac:dyDescent="0.5">
      <c r="M990" s="375"/>
    </row>
    <row r="991" spans="13:13" ht="20.100000000000001" customHeight="1" x14ac:dyDescent="0.5">
      <c r="M991" s="375"/>
    </row>
    <row r="992" spans="13:13" ht="20.100000000000001" customHeight="1" x14ac:dyDescent="0.5">
      <c r="M992" s="375"/>
    </row>
    <row r="993" spans="13:13" ht="20.100000000000001" customHeight="1" x14ac:dyDescent="0.5">
      <c r="M993" s="375"/>
    </row>
    <row r="994" spans="13:13" ht="20.100000000000001" customHeight="1" x14ac:dyDescent="0.5">
      <c r="M994" s="375"/>
    </row>
    <row r="995" spans="13:13" ht="20.100000000000001" customHeight="1" x14ac:dyDescent="0.5">
      <c r="M995" s="375"/>
    </row>
    <row r="996" spans="13:13" ht="20.100000000000001" customHeight="1" x14ac:dyDescent="0.5">
      <c r="M996" s="375"/>
    </row>
    <row r="997" spans="13:13" ht="20.100000000000001" customHeight="1" x14ac:dyDescent="0.5">
      <c r="M997" s="375"/>
    </row>
    <row r="998" spans="13:13" ht="20.100000000000001" customHeight="1" x14ac:dyDescent="0.5">
      <c r="M998" s="375"/>
    </row>
    <row r="999" spans="13:13" ht="20.100000000000001" customHeight="1" x14ac:dyDescent="0.5">
      <c r="M999" s="375"/>
    </row>
    <row r="1000" spans="13:13" ht="20.100000000000001" customHeight="1" x14ac:dyDescent="0.5">
      <c r="M1000" s="375"/>
    </row>
    <row r="1001" spans="13:13" ht="20.100000000000001" customHeight="1" x14ac:dyDescent="0.5">
      <c r="M1001" s="375"/>
    </row>
    <row r="1002" spans="13:13" ht="20.100000000000001" customHeight="1" x14ac:dyDescent="0.5">
      <c r="M1002" s="375"/>
    </row>
    <row r="1003" spans="13:13" ht="20.100000000000001" customHeight="1" x14ac:dyDescent="0.5">
      <c r="M1003" s="375"/>
    </row>
    <row r="1004" spans="13:13" ht="20.100000000000001" customHeight="1" x14ac:dyDescent="0.5">
      <c r="M1004" s="375"/>
    </row>
    <row r="1005" spans="13:13" ht="20.100000000000001" customHeight="1" x14ac:dyDescent="0.5">
      <c r="M1005" s="375"/>
    </row>
    <row r="1006" spans="13:13" ht="20.100000000000001" customHeight="1" x14ac:dyDescent="0.5">
      <c r="M1006" s="375"/>
    </row>
    <row r="1007" spans="13:13" ht="20.100000000000001" customHeight="1" x14ac:dyDescent="0.5">
      <c r="M1007" s="375"/>
    </row>
    <row r="1008" spans="13:13" ht="20.100000000000001" customHeight="1" x14ac:dyDescent="0.5">
      <c r="M1008" s="375"/>
    </row>
    <row r="1009" spans="13:13" ht="20.100000000000001" customHeight="1" x14ac:dyDescent="0.5">
      <c r="M1009" s="375"/>
    </row>
    <row r="1010" spans="13:13" ht="20.100000000000001" customHeight="1" x14ac:dyDescent="0.5">
      <c r="M1010" s="375"/>
    </row>
    <row r="1011" spans="13:13" ht="20.100000000000001" customHeight="1" x14ac:dyDescent="0.5">
      <c r="M1011" s="375"/>
    </row>
    <row r="1012" spans="13:13" ht="20.100000000000001" customHeight="1" x14ac:dyDescent="0.5">
      <c r="M1012" s="375"/>
    </row>
    <row r="1013" spans="13:13" ht="20.100000000000001" customHeight="1" x14ac:dyDescent="0.5">
      <c r="M1013" s="375"/>
    </row>
    <row r="1014" spans="13:13" ht="20.100000000000001" customHeight="1" x14ac:dyDescent="0.5">
      <c r="M1014" s="375"/>
    </row>
    <row r="1015" spans="13:13" ht="20.100000000000001" customHeight="1" x14ac:dyDescent="0.5">
      <c r="M1015" s="375"/>
    </row>
    <row r="1016" spans="13:13" ht="20.100000000000001" customHeight="1" x14ac:dyDescent="0.5">
      <c r="M1016" s="375"/>
    </row>
    <row r="1017" spans="13:13" ht="20.100000000000001" customHeight="1" x14ac:dyDescent="0.5">
      <c r="M1017" s="375"/>
    </row>
    <row r="1018" spans="13:13" ht="20.100000000000001" customHeight="1" x14ac:dyDescent="0.5">
      <c r="M1018" s="375"/>
    </row>
    <row r="1019" spans="13:13" ht="20.100000000000001" customHeight="1" x14ac:dyDescent="0.5">
      <c r="M1019" s="375"/>
    </row>
    <row r="1020" spans="13:13" ht="20.100000000000001" customHeight="1" x14ac:dyDescent="0.5">
      <c r="M1020" s="375"/>
    </row>
    <row r="1021" spans="13:13" ht="20.100000000000001" customHeight="1" x14ac:dyDescent="0.5">
      <c r="M1021" s="375"/>
    </row>
    <row r="1022" spans="13:13" ht="20.100000000000001" customHeight="1" x14ac:dyDescent="0.5">
      <c r="M1022" s="375"/>
    </row>
    <row r="1023" spans="13:13" ht="20.100000000000001" customHeight="1" x14ac:dyDescent="0.5">
      <c r="M1023" s="375"/>
    </row>
    <row r="1024" spans="13:13" ht="20.100000000000001" customHeight="1" x14ac:dyDescent="0.5">
      <c r="M1024" s="375"/>
    </row>
    <row r="1025" spans="13:13" ht="20.100000000000001" customHeight="1" x14ac:dyDescent="0.5">
      <c r="M1025" s="375"/>
    </row>
    <row r="1026" spans="13:13" ht="20.100000000000001" customHeight="1" x14ac:dyDescent="0.5">
      <c r="M1026" s="375"/>
    </row>
    <row r="1027" spans="13:13" ht="20.100000000000001" customHeight="1" x14ac:dyDescent="0.5">
      <c r="M1027" s="375"/>
    </row>
    <row r="1028" spans="13:13" ht="20.100000000000001" customHeight="1" x14ac:dyDescent="0.5">
      <c r="M1028" s="375"/>
    </row>
    <row r="1029" spans="13:13" ht="20.100000000000001" customHeight="1" x14ac:dyDescent="0.5">
      <c r="M1029" s="375"/>
    </row>
    <row r="1030" spans="13:13" ht="20.100000000000001" customHeight="1" x14ac:dyDescent="0.5">
      <c r="M1030" s="375"/>
    </row>
    <row r="1031" spans="13:13" ht="20.100000000000001" customHeight="1" x14ac:dyDescent="0.5">
      <c r="M1031" s="375"/>
    </row>
    <row r="1032" spans="13:13" ht="20.100000000000001" customHeight="1" x14ac:dyDescent="0.5">
      <c r="M1032" s="375"/>
    </row>
    <row r="1033" spans="13:13" ht="20.100000000000001" customHeight="1" x14ac:dyDescent="0.5">
      <c r="M1033" s="375"/>
    </row>
    <row r="1034" spans="13:13" ht="20.100000000000001" customHeight="1" x14ac:dyDescent="0.5">
      <c r="M1034" s="375"/>
    </row>
    <row r="1035" spans="13:13" ht="20.100000000000001" customHeight="1" x14ac:dyDescent="0.5">
      <c r="M1035" s="375"/>
    </row>
    <row r="1036" spans="13:13" ht="20.100000000000001" customHeight="1" x14ac:dyDescent="0.5">
      <c r="M1036" s="375"/>
    </row>
    <row r="1037" spans="13:13" ht="20.100000000000001" customHeight="1" x14ac:dyDescent="0.5">
      <c r="M1037" s="375"/>
    </row>
    <row r="1038" spans="13:13" ht="20.100000000000001" customHeight="1" x14ac:dyDescent="0.5">
      <c r="M1038" s="375"/>
    </row>
    <row r="1039" spans="13:13" ht="20.100000000000001" customHeight="1" x14ac:dyDescent="0.5">
      <c r="M1039" s="375"/>
    </row>
    <row r="1040" spans="13:13" ht="20.100000000000001" customHeight="1" x14ac:dyDescent="0.5">
      <c r="M1040" s="375"/>
    </row>
    <row r="1041" spans="13:13" ht="20.100000000000001" customHeight="1" x14ac:dyDescent="0.5">
      <c r="M1041" s="375"/>
    </row>
    <row r="1042" spans="13:13" ht="20.100000000000001" customHeight="1" x14ac:dyDescent="0.5">
      <c r="M1042" s="375"/>
    </row>
    <row r="1043" spans="13:13" ht="20.100000000000001" customHeight="1" x14ac:dyDescent="0.5">
      <c r="M1043" s="375"/>
    </row>
    <row r="1044" spans="13:13" ht="20.100000000000001" customHeight="1" x14ac:dyDescent="0.5">
      <c r="M1044" s="375"/>
    </row>
    <row r="1045" spans="13:13" ht="20.100000000000001" customHeight="1" x14ac:dyDescent="0.5">
      <c r="M1045" s="375"/>
    </row>
    <row r="1046" spans="13:13" ht="20.100000000000001" customHeight="1" x14ac:dyDescent="0.5">
      <c r="M1046" s="375"/>
    </row>
    <row r="1047" spans="13:13" ht="20.100000000000001" customHeight="1" x14ac:dyDescent="0.5">
      <c r="M1047" s="375"/>
    </row>
    <row r="1048" spans="13:13" ht="20.100000000000001" customHeight="1" x14ac:dyDescent="0.5">
      <c r="M1048" s="375"/>
    </row>
    <row r="1049" spans="13:13" ht="20.100000000000001" customHeight="1" x14ac:dyDescent="0.5">
      <c r="M1049" s="375"/>
    </row>
    <row r="1050" spans="13:13" ht="20.100000000000001" customHeight="1" x14ac:dyDescent="0.5">
      <c r="M1050" s="375"/>
    </row>
    <row r="1051" spans="13:13" ht="20.100000000000001" customHeight="1" x14ac:dyDescent="0.5">
      <c r="M1051" s="375"/>
    </row>
    <row r="1052" spans="13:13" ht="20.100000000000001" customHeight="1" x14ac:dyDescent="0.5">
      <c r="M1052" s="375"/>
    </row>
    <row r="1053" spans="13:13" ht="20.100000000000001" customHeight="1" x14ac:dyDescent="0.5">
      <c r="M1053" s="375"/>
    </row>
    <row r="1054" spans="13:13" ht="20.100000000000001" customHeight="1" x14ac:dyDescent="0.5">
      <c r="M1054" s="375"/>
    </row>
    <row r="1055" spans="13:13" ht="20.100000000000001" customHeight="1" x14ac:dyDescent="0.5">
      <c r="M1055" s="375"/>
    </row>
    <row r="1056" spans="13:13" ht="20.100000000000001" customHeight="1" x14ac:dyDescent="0.5">
      <c r="M1056" s="375"/>
    </row>
    <row r="1057" spans="13:13" ht="20.100000000000001" customHeight="1" x14ac:dyDescent="0.5">
      <c r="M1057" s="375"/>
    </row>
    <row r="1058" spans="13:13" ht="20.100000000000001" customHeight="1" x14ac:dyDescent="0.5">
      <c r="M1058" s="375"/>
    </row>
    <row r="1059" spans="13:13" ht="20.100000000000001" customHeight="1" x14ac:dyDescent="0.5">
      <c r="M1059" s="375"/>
    </row>
    <row r="1060" spans="13:13" ht="20.100000000000001" customHeight="1" x14ac:dyDescent="0.5">
      <c r="M1060" s="375"/>
    </row>
    <row r="1061" spans="13:13" ht="20.100000000000001" customHeight="1" x14ac:dyDescent="0.5">
      <c r="M1061" s="375"/>
    </row>
    <row r="1062" spans="13:13" ht="20.100000000000001" customHeight="1" x14ac:dyDescent="0.5">
      <c r="M1062" s="375"/>
    </row>
    <row r="1063" spans="13:13" ht="20.100000000000001" customHeight="1" x14ac:dyDescent="0.5">
      <c r="M1063" s="375"/>
    </row>
    <row r="1064" spans="13:13" ht="20.100000000000001" customHeight="1" x14ac:dyDescent="0.5">
      <c r="M1064" s="375"/>
    </row>
    <row r="1065" spans="13:13" ht="20.100000000000001" customHeight="1" x14ac:dyDescent="0.5">
      <c r="M1065" s="375"/>
    </row>
    <row r="1066" spans="13:13" ht="20.100000000000001" customHeight="1" x14ac:dyDescent="0.5">
      <c r="M1066" s="375"/>
    </row>
    <row r="1067" spans="13:13" ht="20.100000000000001" customHeight="1" x14ac:dyDescent="0.5">
      <c r="M1067" s="375"/>
    </row>
    <row r="1068" spans="13:13" ht="20.100000000000001" customHeight="1" x14ac:dyDescent="0.5">
      <c r="M1068" s="375"/>
    </row>
    <row r="1069" spans="13:13" ht="20.100000000000001" customHeight="1" x14ac:dyDescent="0.5">
      <c r="M1069" s="375"/>
    </row>
    <row r="1070" spans="13:13" ht="20.100000000000001" customHeight="1" x14ac:dyDescent="0.5">
      <c r="M1070" s="375"/>
    </row>
    <row r="1071" spans="13:13" ht="20.100000000000001" customHeight="1" x14ac:dyDescent="0.5">
      <c r="M1071" s="375"/>
    </row>
    <row r="1072" spans="13:13" ht="20.100000000000001" customHeight="1" x14ac:dyDescent="0.5">
      <c r="M1072" s="375"/>
    </row>
    <row r="1073" spans="13:13" ht="20.100000000000001" customHeight="1" x14ac:dyDescent="0.5">
      <c r="M1073" s="375"/>
    </row>
    <row r="1074" spans="13:13" ht="20.100000000000001" customHeight="1" x14ac:dyDescent="0.5">
      <c r="M1074" s="375"/>
    </row>
    <row r="1075" spans="13:13" ht="20.100000000000001" customHeight="1" x14ac:dyDescent="0.5">
      <c r="M1075" s="375"/>
    </row>
    <row r="1076" spans="13:13" ht="20.100000000000001" customHeight="1" x14ac:dyDescent="0.5">
      <c r="M1076" s="375"/>
    </row>
    <row r="1077" spans="13:13" ht="20.100000000000001" customHeight="1" x14ac:dyDescent="0.5">
      <c r="M1077" s="375"/>
    </row>
    <row r="1078" spans="13:13" ht="20.100000000000001" customHeight="1" x14ac:dyDescent="0.5">
      <c r="M1078" s="375"/>
    </row>
    <row r="1079" spans="13:13" ht="20.100000000000001" customHeight="1" x14ac:dyDescent="0.5">
      <c r="M1079" s="375"/>
    </row>
    <row r="1080" spans="13:13" ht="20.100000000000001" customHeight="1" x14ac:dyDescent="0.5">
      <c r="M1080" s="375"/>
    </row>
    <row r="1081" spans="13:13" ht="20.100000000000001" customHeight="1" x14ac:dyDescent="0.5">
      <c r="M1081" s="375"/>
    </row>
    <row r="1082" spans="13:13" ht="20.100000000000001" customHeight="1" x14ac:dyDescent="0.5">
      <c r="M1082" s="375"/>
    </row>
    <row r="1083" spans="13:13" ht="20.100000000000001" customHeight="1" x14ac:dyDescent="0.5">
      <c r="M1083" s="375"/>
    </row>
    <row r="1084" spans="13:13" ht="20.100000000000001" customHeight="1" x14ac:dyDescent="0.5">
      <c r="M1084" s="375"/>
    </row>
    <row r="1085" spans="13:13" ht="20.100000000000001" customHeight="1" x14ac:dyDescent="0.5">
      <c r="M1085" s="375"/>
    </row>
    <row r="1086" spans="13:13" ht="20.100000000000001" customHeight="1" x14ac:dyDescent="0.5">
      <c r="M1086" s="375"/>
    </row>
    <row r="1087" spans="13:13" ht="20.100000000000001" customHeight="1" x14ac:dyDescent="0.5">
      <c r="M1087" s="375"/>
    </row>
    <row r="1088" spans="13:13" ht="20.100000000000001" customHeight="1" x14ac:dyDescent="0.5">
      <c r="M1088" s="375"/>
    </row>
    <row r="1089" spans="13:13" ht="20.100000000000001" customHeight="1" x14ac:dyDescent="0.5">
      <c r="M1089" s="375"/>
    </row>
    <row r="1090" spans="13:13" ht="20.100000000000001" customHeight="1" x14ac:dyDescent="0.5">
      <c r="M1090" s="375"/>
    </row>
    <row r="1091" spans="13:13" ht="20.100000000000001" customHeight="1" x14ac:dyDescent="0.5">
      <c r="M1091" s="375"/>
    </row>
    <row r="1092" spans="13:13" ht="20.100000000000001" customHeight="1" x14ac:dyDescent="0.5">
      <c r="M1092" s="375"/>
    </row>
    <row r="1093" spans="13:13" ht="20.100000000000001" customHeight="1" x14ac:dyDescent="0.5">
      <c r="M1093" s="375"/>
    </row>
    <row r="1094" spans="13:13" ht="20.100000000000001" customHeight="1" x14ac:dyDescent="0.5">
      <c r="M1094" s="375"/>
    </row>
    <row r="1095" spans="13:13" ht="20.100000000000001" customHeight="1" x14ac:dyDescent="0.5">
      <c r="M1095" s="375"/>
    </row>
    <row r="1096" spans="13:13" ht="20.100000000000001" customHeight="1" x14ac:dyDescent="0.5">
      <c r="M1096" s="375"/>
    </row>
    <row r="1097" spans="13:13" ht="20.100000000000001" customHeight="1" x14ac:dyDescent="0.5">
      <c r="M1097" s="375"/>
    </row>
    <row r="1098" spans="13:13" ht="20.100000000000001" customHeight="1" x14ac:dyDescent="0.5">
      <c r="M1098" s="375"/>
    </row>
    <row r="1099" spans="13:13" ht="20.100000000000001" customHeight="1" x14ac:dyDescent="0.5">
      <c r="M1099" s="375"/>
    </row>
    <row r="1100" spans="13:13" ht="20.100000000000001" customHeight="1" x14ac:dyDescent="0.5">
      <c r="M1100" s="375"/>
    </row>
    <row r="1101" spans="13:13" ht="20.100000000000001" customHeight="1" x14ac:dyDescent="0.5">
      <c r="M1101" s="375"/>
    </row>
    <row r="1102" spans="13:13" ht="20.100000000000001" customHeight="1" x14ac:dyDescent="0.5">
      <c r="M1102" s="375"/>
    </row>
    <row r="1103" spans="13:13" ht="20.100000000000001" customHeight="1" x14ac:dyDescent="0.5">
      <c r="M1103" s="375"/>
    </row>
    <row r="1104" spans="13:13" ht="20.100000000000001" customHeight="1" x14ac:dyDescent="0.5">
      <c r="M1104" s="375"/>
    </row>
    <row r="1105" spans="13:13" ht="20.100000000000001" customHeight="1" x14ac:dyDescent="0.5">
      <c r="M1105" s="375"/>
    </row>
    <row r="1106" spans="13:13" ht="20.100000000000001" customHeight="1" x14ac:dyDescent="0.5">
      <c r="M1106" s="375"/>
    </row>
    <row r="1107" spans="13:13" ht="20.100000000000001" customHeight="1" x14ac:dyDescent="0.5">
      <c r="M1107" s="375"/>
    </row>
    <row r="1108" spans="13:13" ht="20.100000000000001" customHeight="1" x14ac:dyDescent="0.5">
      <c r="M1108" s="375"/>
    </row>
    <row r="1109" spans="13:13" ht="20.100000000000001" customHeight="1" x14ac:dyDescent="0.5">
      <c r="M1109" s="375"/>
    </row>
    <row r="1110" spans="13:13" ht="20.100000000000001" customHeight="1" x14ac:dyDescent="0.5">
      <c r="M1110" s="375"/>
    </row>
    <row r="1111" spans="13:13" ht="20.100000000000001" customHeight="1" x14ac:dyDescent="0.5">
      <c r="M1111" s="375"/>
    </row>
    <row r="1112" spans="13:13" ht="20.100000000000001" customHeight="1" x14ac:dyDescent="0.5">
      <c r="M1112" s="375"/>
    </row>
    <row r="1113" spans="13:13" ht="20.100000000000001" customHeight="1" x14ac:dyDescent="0.5">
      <c r="M1113" s="375"/>
    </row>
    <row r="1114" spans="13:13" ht="20.100000000000001" customHeight="1" x14ac:dyDescent="0.5">
      <c r="M1114" s="375"/>
    </row>
    <row r="1115" spans="13:13" ht="20.100000000000001" customHeight="1" x14ac:dyDescent="0.5">
      <c r="M1115" s="375"/>
    </row>
    <row r="1116" spans="13:13" ht="20.100000000000001" customHeight="1" x14ac:dyDescent="0.5">
      <c r="M1116" s="375"/>
    </row>
    <row r="1117" spans="13:13" ht="20.100000000000001" customHeight="1" x14ac:dyDescent="0.5">
      <c r="M1117" s="375"/>
    </row>
    <row r="1118" spans="13:13" ht="20.100000000000001" customHeight="1" x14ac:dyDescent="0.5">
      <c r="M1118" s="375"/>
    </row>
    <row r="1119" spans="13:13" ht="20.100000000000001" customHeight="1" x14ac:dyDescent="0.5">
      <c r="M1119" s="375"/>
    </row>
    <row r="1120" spans="13:13" ht="20.100000000000001" customHeight="1" x14ac:dyDescent="0.5">
      <c r="M1120" s="375"/>
    </row>
    <row r="1121" spans="13:13" ht="20.100000000000001" customHeight="1" x14ac:dyDescent="0.5">
      <c r="M1121" s="375"/>
    </row>
    <row r="1122" spans="13:13" ht="20.100000000000001" customHeight="1" x14ac:dyDescent="0.5">
      <c r="M1122" s="375"/>
    </row>
    <row r="1123" spans="13:13" ht="20.100000000000001" customHeight="1" x14ac:dyDescent="0.5">
      <c r="M1123" s="375"/>
    </row>
    <row r="1124" spans="13:13" ht="20.100000000000001" customHeight="1" x14ac:dyDescent="0.5">
      <c r="M1124" s="375"/>
    </row>
    <row r="1125" spans="13:13" ht="20.100000000000001" customHeight="1" x14ac:dyDescent="0.5">
      <c r="M1125" s="375"/>
    </row>
    <row r="1126" spans="13:13" ht="20.100000000000001" customHeight="1" x14ac:dyDescent="0.5">
      <c r="M1126" s="375"/>
    </row>
    <row r="1127" spans="13:13" ht="20.100000000000001" customHeight="1" x14ac:dyDescent="0.5">
      <c r="M1127" s="375"/>
    </row>
    <row r="1128" spans="13:13" ht="20.100000000000001" customHeight="1" x14ac:dyDescent="0.5">
      <c r="M1128" s="375"/>
    </row>
    <row r="1129" spans="13:13" ht="20.100000000000001" customHeight="1" x14ac:dyDescent="0.5">
      <c r="M1129" s="375"/>
    </row>
    <row r="1130" spans="13:13" ht="20.100000000000001" customHeight="1" x14ac:dyDescent="0.5">
      <c r="M1130" s="375"/>
    </row>
    <row r="1131" spans="13:13" ht="20.100000000000001" customHeight="1" x14ac:dyDescent="0.5">
      <c r="M1131" s="375"/>
    </row>
    <row r="1132" spans="13:13" ht="20.100000000000001" customHeight="1" x14ac:dyDescent="0.5">
      <c r="M1132" s="375"/>
    </row>
    <row r="1133" spans="13:13" ht="20.100000000000001" customHeight="1" x14ac:dyDescent="0.5">
      <c r="M1133" s="375"/>
    </row>
    <row r="1134" spans="13:13" ht="20.100000000000001" customHeight="1" x14ac:dyDescent="0.5">
      <c r="M1134" s="375"/>
    </row>
    <row r="1135" spans="13:13" ht="20.100000000000001" customHeight="1" x14ac:dyDescent="0.5">
      <c r="M1135" s="375"/>
    </row>
    <row r="1136" spans="13:13" ht="20.100000000000001" customHeight="1" x14ac:dyDescent="0.5">
      <c r="M1136" s="375"/>
    </row>
    <row r="1137" spans="13:13" ht="20.100000000000001" customHeight="1" x14ac:dyDescent="0.5">
      <c r="M1137" s="375"/>
    </row>
    <row r="1138" spans="13:13" ht="20.100000000000001" customHeight="1" x14ac:dyDescent="0.5">
      <c r="M1138" s="375"/>
    </row>
    <row r="1139" spans="13:13" ht="20.100000000000001" customHeight="1" x14ac:dyDescent="0.5">
      <c r="M1139" s="375"/>
    </row>
    <row r="1140" spans="13:13" ht="20.100000000000001" customHeight="1" x14ac:dyDescent="0.5">
      <c r="M1140" s="375"/>
    </row>
    <row r="1141" spans="13:13" ht="20.100000000000001" customHeight="1" x14ac:dyDescent="0.5">
      <c r="M1141" s="375"/>
    </row>
    <row r="1142" spans="13:13" ht="20.100000000000001" customHeight="1" x14ac:dyDescent="0.5">
      <c r="M1142" s="375"/>
    </row>
    <row r="1143" spans="13:13" ht="20.100000000000001" customHeight="1" x14ac:dyDescent="0.5">
      <c r="M1143" s="375"/>
    </row>
    <row r="1144" spans="13:13" ht="20.100000000000001" customHeight="1" x14ac:dyDescent="0.5">
      <c r="M1144" s="375"/>
    </row>
    <row r="1145" spans="13:13" ht="20.100000000000001" customHeight="1" x14ac:dyDescent="0.5">
      <c r="M1145" s="375"/>
    </row>
    <row r="1146" spans="13:13" ht="20.100000000000001" customHeight="1" x14ac:dyDescent="0.5">
      <c r="M1146" s="375"/>
    </row>
    <row r="1147" spans="13:13" ht="20.100000000000001" customHeight="1" x14ac:dyDescent="0.5">
      <c r="M1147" s="375"/>
    </row>
    <row r="1148" spans="13:13" ht="20.100000000000001" customHeight="1" x14ac:dyDescent="0.5">
      <c r="M1148" s="375"/>
    </row>
    <row r="1149" spans="13:13" ht="20.100000000000001" customHeight="1" x14ac:dyDescent="0.5">
      <c r="M1149" s="375"/>
    </row>
    <row r="1150" spans="13:13" ht="20.100000000000001" customHeight="1" x14ac:dyDescent="0.5">
      <c r="M1150" s="375"/>
    </row>
    <row r="1151" spans="13:13" ht="20.100000000000001" customHeight="1" x14ac:dyDescent="0.5">
      <c r="M1151" s="375"/>
    </row>
    <row r="1152" spans="13:13" ht="20.100000000000001" customHeight="1" x14ac:dyDescent="0.5">
      <c r="M1152" s="375"/>
    </row>
    <row r="1153" spans="13:13" ht="20.100000000000001" customHeight="1" x14ac:dyDescent="0.5">
      <c r="M1153" s="375"/>
    </row>
    <row r="1154" spans="13:13" ht="20.100000000000001" customHeight="1" x14ac:dyDescent="0.5">
      <c r="M1154" s="375"/>
    </row>
    <row r="1155" spans="13:13" ht="20.100000000000001" customHeight="1" x14ac:dyDescent="0.5">
      <c r="M1155" s="375"/>
    </row>
    <row r="1156" spans="13:13" ht="20.100000000000001" customHeight="1" x14ac:dyDescent="0.5">
      <c r="M1156" s="375"/>
    </row>
    <row r="1157" spans="13:13" ht="20.100000000000001" customHeight="1" x14ac:dyDescent="0.5">
      <c r="M1157" s="375"/>
    </row>
    <row r="1158" spans="13:13" ht="20.100000000000001" customHeight="1" x14ac:dyDescent="0.5">
      <c r="M1158" s="375"/>
    </row>
  </sheetData>
  <mergeCells count="751">
    <mergeCell ref="D528:F528"/>
    <mergeCell ref="C532:K532"/>
    <mergeCell ref="D533:F533"/>
    <mergeCell ref="H533:H535"/>
    <mergeCell ref="D534:F534"/>
    <mergeCell ref="D535:F535"/>
    <mergeCell ref="L556:L558"/>
    <mergeCell ref="M556:M558"/>
    <mergeCell ref="D570:F570"/>
    <mergeCell ref="D536:F536"/>
    <mergeCell ref="G536:H536"/>
    <mergeCell ref="D544:F544"/>
    <mergeCell ref="D546:F546"/>
    <mergeCell ref="L544:L546"/>
    <mergeCell ref="M544:M546"/>
    <mergeCell ref="L548:L550"/>
    <mergeCell ref="L552:L554"/>
    <mergeCell ref="M548:M550"/>
    <mergeCell ref="M552:M554"/>
    <mergeCell ref="C462:K462"/>
    <mergeCell ref="H463:H464"/>
    <mergeCell ref="D464:F464"/>
    <mergeCell ref="D465:F465"/>
    <mergeCell ref="G465:H465"/>
    <mergeCell ref="C466:K466"/>
    <mergeCell ref="D467:F467"/>
    <mergeCell ref="G468:H468"/>
    <mergeCell ref="D456:F456"/>
    <mergeCell ref="D457:F457"/>
    <mergeCell ref="G457:H457"/>
    <mergeCell ref="D463:F463"/>
    <mergeCell ref="D459:F459"/>
    <mergeCell ref="D460:F460"/>
    <mergeCell ref="G460:H460"/>
    <mergeCell ref="D293:F293"/>
    <mergeCell ref="D294:F294"/>
    <mergeCell ref="H293:H294"/>
    <mergeCell ref="D295:F295"/>
    <mergeCell ref="C315:K315"/>
    <mergeCell ref="D316:F316"/>
    <mergeCell ref="D321:F321"/>
    <mergeCell ref="D320:F320"/>
    <mergeCell ref="D338:F338"/>
    <mergeCell ref="C330:K330"/>
    <mergeCell ref="D331:F331"/>
    <mergeCell ref="H323:H325"/>
    <mergeCell ref="C322:K322"/>
    <mergeCell ref="D323:F323"/>
    <mergeCell ref="D329:F329"/>
    <mergeCell ref="D298:F298"/>
    <mergeCell ref="C301:K301"/>
    <mergeCell ref="D302:F302"/>
    <mergeCell ref="H302:H304"/>
    <mergeCell ref="D304:F304"/>
    <mergeCell ref="M194:M202"/>
    <mergeCell ref="G184:G191"/>
    <mergeCell ref="C182:H182"/>
    <mergeCell ref="D185:F185"/>
    <mergeCell ref="D255:F255"/>
    <mergeCell ref="D256:F256"/>
    <mergeCell ref="H255:H256"/>
    <mergeCell ref="D279:F279"/>
    <mergeCell ref="H289:H290"/>
    <mergeCell ref="D290:F290"/>
    <mergeCell ref="C267:K267"/>
    <mergeCell ref="D268:F268"/>
    <mergeCell ref="D269:F269"/>
    <mergeCell ref="D266:F266"/>
    <mergeCell ref="C285:K285"/>
    <mergeCell ref="D286:F286"/>
    <mergeCell ref="D287:F287"/>
    <mergeCell ref="D283:F283"/>
    <mergeCell ref="H282:H283"/>
    <mergeCell ref="H275:H278"/>
    <mergeCell ref="D277:F277"/>
    <mergeCell ref="D278:F278"/>
    <mergeCell ref="D289:F289"/>
    <mergeCell ref="D271:F271"/>
    <mergeCell ref="D208:F208"/>
    <mergeCell ref="D210:F210"/>
    <mergeCell ref="D207:F207"/>
    <mergeCell ref="D179:F179"/>
    <mergeCell ref="C215:L215"/>
    <mergeCell ref="D188:F188"/>
    <mergeCell ref="D186:F186"/>
    <mergeCell ref="D211:F211"/>
    <mergeCell ref="D213:F213"/>
    <mergeCell ref="C203:H203"/>
    <mergeCell ref="C193:L193"/>
    <mergeCell ref="C204:L204"/>
    <mergeCell ref="C192:H192"/>
    <mergeCell ref="D205:F205"/>
    <mergeCell ref="D206:F206"/>
    <mergeCell ref="D194:F194"/>
    <mergeCell ref="G194:G202"/>
    <mergeCell ref="D195:F195"/>
    <mergeCell ref="D197:F197"/>
    <mergeCell ref="D198:F198"/>
    <mergeCell ref="D200:F200"/>
    <mergeCell ref="D202:F202"/>
    <mergeCell ref="D212:F212"/>
    <mergeCell ref="M115:M121"/>
    <mergeCell ref="M79:M84"/>
    <mergeCell ref="D109:F109"/>
    <mergeCell ref="D112:F112"/>
    <mergeCell ref="L168:L169"/>
    <mergeCell ref="M168:M169"/>
    <mergeCell ref="G162:G169"/>
    <mergeCell ref="M154:M159"/>
    <mergeCell ref="M144:M151"/>
    <mergeCell ref="D79:F79"/>
    <mergeCell ref="D130:F130"/>
    <mergeCell ref="L127:L141"/>
    <mergeCell ref="M127:M141"/>
    <mergeCell ref="D139:F139"/>
    <mergeCell ref="D140:F140"/>
    <mergeCell ref="D141:F141"/>
    <mergeCell ref="D129:F129"/>
    <mergeCell ref="D132:F132"/>
    <mergeCell ref="D133:F133"/>
    <mergeCell ref="D134:F134"/>
    <mergeCell ref="D135:F135"/>
    <mergeCell ref="D166:F166"/>
    <mergeCell ref="D167:F167"/>
    <mergeCell ref="D168:F168"/>
    <mergeCell ref="C28:L28"/>
    <mergeCell ref="C126:L126"/>
    <mergeCell ref="C143:L143"/>
    <mergeCell ref="C153:L153"/>
    <mergeCell ref="C161:L161"/>
    <mergeCell ref="C171:L171"/>
    <mergeCell ref="C183:L183"/>
    <mergeCell ref="D118:F118"/>
    <mergeCell ref="D119:F119"/>
    <mergeCell ref="D120:F120"/>
    <mergeCell ref="D121:F121"/>
    <mergeCell ref="D117:F117"/>
    <mergeCell ref="D116:F116"/>
    <mergeCell ref="C99:L99"/>
    <mergeCell ref="C114:L114"/>
    <mergeCell ref="C51:H51"/>
    <mergeCell ref="C36:K36"/>
    <mergeCell ref="C52:K52"/>
    <mergeCell ref="D53:F53"/>
    <mergeCell ref="D156:F156"/>
    <mergeCell ref="D157:F157"/>
    <mergeCell ref="D41:F41"/>
    <mergeCell ref="D85:F85"/>
    <mergeCell ref="D86:F86"/>
    <mergeCell ref="L47:L50"/>
    <mergeCell ref="M47:M50"/>
    <mergeCell ref="D48:F48"/>
    <mergeCell ref="D49:F49"/>
    <mergeCell ref="D50:F50"/>
    <mergeCell ref="C46:L46"/>
    <mergeCell ref="G53:G58"/>
    <mergeCell ref="L53:L58"/>
    <mergeCell ref="M53:M58"/>
    <mergeCell ref="D54:F54"/>
    <mergeCell ref="D56:F56"/>
    <mergeCell ref="D57:F57"/>
    <mergeCell ref="D58:F58"/>
    <mergeCell ref="D55:F55"/>
    <mergeCell ref="D347:F347"/>
    <mergeCell ref="H347:H350"/>
    <mergeCell ref="C346:K346"/>
    <mergeCell ref="C292:K292"/>
    <mergeCell ref="D334:F334"/>
    <mergeCell ref="D337:F337"/>
    <mergeCell ref="G472:H472"/>
    <mergeCell ref="D39:F39"/>
    <mergeCell ref="D40:F40"/>
    <mergeCell ref="D47:F47"/>
    <mergeCell ref="G47:G50"/>
    <mergeCell ref="C60:L60"/>
    <mergeCell ref="D94:F94"/>
    <mergeCell ref="D96:F96"/>
    <mergeCell ref="L115:L121"/>
    <mergeCell ref="D181:F181"/>
    <mergeCell ref="C222:L222"/>
    <mergeCell ref="D178:F178"/>
    <mergeCell ref="D180:F180"/>
    <mergeCell ref="D189:F189"/>
    <mergeCell ref="D190:F190"/>
    <mergeCell ref="D169:F169"/>
    <mergeCell ref="D209:F209"/>
    <mergeCell ref="D199:F199"/>
    <mergeCell ref="G483:H483"/>
    <mergeCell ref="D480:F480"/>
    <mergeCell ref="D482:F482"/>
    <mergeCell ref="H479:H482"/>
    <mergeCell ref="G477:H477"/>
    <mergeCell ref="C469:K469"/>
    <mergeCell ref="H470:H471"/>
    <mergeCell ref="C254:K254"/>
    <mergeCell ref="D257:F257"/>
    <mergeCell ref="C258:K258"/>
    <mergeCell ref="D259:F259"/>
    <mergeCell ref="D260:F260"/>
    <mergeCell ref="D261:F261"/>
    <mergeCell ref="H259:H261"/>
    <mergeCell ref="D476:F476"/>
    <mergeCell ref="H474:H476"/>
    <mergeCell ref="D471:F471"/>
    <mergeCell ref="D264:F264"/>
    <mergeCell ref="H264:H265"/>
    <mergeCell ref="D262:F262"/>
    <mergeCell ref="D468:F468"/>
    <mergeCell ref="D472:F472"/>
    <mergeCell ref="D341:F341"/>
    <mergeCell ref="D342:F342"/>
    <mergeCell ref="D572:F572"/>
    <mergeCell ref="D560:F560"/>
    <mergeCell ref="D562:F562"/>
    <mergeCell ref="D564:F564"/>
    <mergeCell ref="D566:F566"/>
    <mergeCell ref="D568:F568"/>
    <mergeCell ref="D556:F556"/>
    <mergeCell ref="D558:F558"/>
    <mergeCell ref="C517:K517"/>
    <mergeCell ref="D518:F518"/>
    <mergeCell ref="D522:F522"/>
    <mergeCell ref="G522:H522"/>
    <mergeCell ref="C523:K523"/>
    <mergeCell ref="D519:F519"/>
    <mergeCell ref="D521:F521"/>
    <mergeCell ref="H518:H521"/>
    <mergeCell ref="D520:F520"/>
    <mergeCell ref="D525:F525"/>
    <mergeCell ref="G525:H525"/>
    <mergeCell ref="C526:K526"/>
    <mergeCell ref="D530:F530"/>
    <mergeCell ref="D531:F531"/>
    <mergeCell ref="G531:H531"/>
    <mergeCell ref="D529:F529"/>
    <mergeCell ref="D229:F229"/>
    <mergeCell ref="L216:L220"/>
    <mergeCell ref="M216:M220"/>
    <mergeCell ref="C270:K270"/>
    <mergeCell ref="C250:K250"/>
    <mergeCell ref="D494:F494"/>
    <mergeCell ref="D470:F470"/>
    <mergeCell ref="D552:F552"/>
    <mergeCell ref="D554:F554"/>
    <mergeCell ref="D548:F548"/>
    <mergeCell ref="D550:F550"/>
    <mergeCell ref="D540:F540"/>
    <mergeCell ref="G540:H540"/>
    <mergeCell ref="C542:F542"/>
    <mergeCell ref="C541:J541"/>
    <mergeCell ref="H538:H539"/>
    <mergeCell ref="D539:F539"/>
    <mergeCell ref="C537:K537"/>
    <mergeCell ref="D538:F538"/>
    <mergeCell ref="D524:F524"/>
    <mergeCell ref="C513:K513"/>
    <mergeCell ref="D514:F514"/>
    <mergeCell ref="D516:F516"/>
    <mergeCell ref="G516:H516"/>
    <mergeCell ref="D527:F527"/>
    <mergeCell ref="C509:K509"/>
    <mergeCell ref="D510:F510"/>
    <mergeCell ref="D512:F512"/>
    <mergeCell ref="G512:H512"/>
    <mergeCell ref="D499:F499"/>
    <mergeCell ref="D504:F504"/>
    <mergeCell ref="G504:H504"/>
    <mergeCell ref="C505:K505"/>
    <mergeCell ref="D506:F506"/>
    <mergeCell ref="H506:H507"/>
    <mergeCell ref="D508:F508"/>
    <mergeCell ref="G508:H508"/>
    <mergeCell ref="D503:F503"/>
    <mergeCell ref="H499:H503"/>
    <mergeCell ref="D500:F500"/>
    <mergeCell ref="D501:F501"/>
    <mergeCell ref="D502:F502"/>
    <mergeCell ref="D511:F511"/>
    <mergeCell ref="H510:H511"/>
    <mergeCell ref="D507:F507"/>
    <mergeCell ref="H527:H530"/>
    <mergeCell ref="D515:F515"/>
    <mergeCell ref="H514:H515"/>
    <mergeCell ref="C490:K490"/>
    <mergeCell ref="D491:F491"/>
    <mergeCell ref="H491:H496"/>
    <mergeCell ref="D496:F496"/>
    <mergeCell ref="D497:F497"/>
    <mergeCell ref="G497:H497"/>
    <mergeCell ref="C498:K498"/>
    <mergeCell ref="D493:F493"/>
    <mergeCell ref="C473:K473"/>
    <mergeCell ref="D475:F475"/>
    <mergeCell ref="D481:F481"/>
    <mergeCell ref="D495:F495"/>
    <mergeCell ref="D492:F492"/>
    <mergeCell ref="C484:K484"/>
    <mergeCell ref="D485:F485"/>
    <mergeCell ref="H485:H488"/>
    <mergeCell ref="D488:F488"/>
    <mergeCell ref="D489:F489"/>
    <mergeCell ref="G489:H489"/>
    <mergeCell ref="D487:F487"/>
    <mergeCell ref="D486:F486"/>
    <mergeCell ref="C478:K478"/>
    <mergeCell ref="D479:F479"/>
    <mergeCell ref="D483:F483"/>
    <mergeCell ref="D442:F442"/>
    <mergeCell ref="D443:F443"/>
    <mergeCell ref="G443:H443"/>
    <mergeCell ref="D445:F445"/>
    <mergeCell ref="D446:F446"/>
    <mergeCell ref="G446:H446"/>
    <mergeCell ref="D448:F448"/>
    <mergeCell ref="H448:H450"/>
    <mergeCell ref="D450:F450"/>
    <mergeCell ref="D451:F451"/>
    <mergeCell ref="G451:H451"/>
    <mergeCell ref="D449:F449"/>
    <mergeCell ref="D453:F453"/>
    <mergeCell ref="D454:F454"/>
    <mergeCell ref="G454:H454"/>
    <mergeCell ref="D371:F371"/>
    <mergeCell ref="G371:H371"/>
    <mergeCell ref="D436:F436"/>
    <mergeCell ref="G436:H436"/>
    <mergeCell ref="D438:F438"/>
    <mergeCell ref="D440:F440"/>
    <mergeCell ref="G440:H440"/>
    <mergeCell ref="H438:H439"/>
    <mergeCell ref="D439:F439"/>
    <mergeCell ref="D429:F429"/>
    <mergeCell ref="D410:F410"/>
    <mergeCell ref="G410:H410"/>
    <mergeCell ref="D381:F381"/>
    <mergeCell ref="D389:F389"/>
    <mergeCell ref="H388:H389"/>
    <mergeCell ref="C387:J387"/>
    <mergeCell ref="D388:F388"/>
    <mergeCell ref="D386:F386"/>
    <mergeCell ref="D223:F223"/>
    <mergeCell ref="D216:F216"/>
    <mergeCell ref="D217:F217"/>
    <mergeCell ref="D324:F324"/>
    <mergeCell ref="D325:F325"/>
    <mergeCell ref="D328:F328"/>
    <mergeCell ref="C368:J368"/>
    <mergeCell ref="D395:F395"/>
    <mergeCell ref="G395:H395"/>
    <mergeCell ref="D390:F390"/>
    <mergeCell ref="G390:H390"/>
    <mergeCell ref="C391:J391"/>
    <mergeCell ref="D392:F392"/>
    <mergeCell ref="D376:F376"/>
    <mergeCell ref="D377:F377"/>
    <mergeCell ref="G377:H377"/>
    <mergeCell ref="C378:J378"/>
    <mergeCell ref="D379:F379"/>
    <mergeCell ref="H379:H381"/>
    <mergeCell ref="D382:F382"/>
    <mergeCell ref="G382:H382"/>
    <mergeCell ref="C369:J369"/>
    <mergeCell ref="D370:F370"/>
    <mergeCell ref="D284:F284"/>
    <mergeCell ref="M184:M191"/>
    <mergeCell ref="D173:F173"/>
    <mergeCell ref="D174:F174"/>
    <mergeCell ref="D175:F175"/>
    <mergeCell ref="D176:F176"/>
    <mergeCell ref="D177:F177"/>
    <mergeCell ref="M172:M180"/>
    <mergeCell ref="D155:F155"/>
    <mergeCell ref="D162:F162"/>
    <mergeCell ref="L162:L167"/>
    <mergeCell ref="C160:H160"/>
    <mergeCell ref="D163:F163"/>
    <mergeCell ref="D164:F164"/>
    <mergeCell ref="D165:F165"/>
    <mergeCell ref="M162:M167"/>
    <mergeCell ref="C170:H170"/>
    <mergeCell ref="D159:F159"/>
    <mergeCell ref="L172:L180"/>
    <mergeCell ref="L184:L191"/>
    <mergeCell ref="D187:F187"/>
    <mergeCell ref="D191:F191"/>
    <mergeCell ref="D172:F172"/>
    <mergeCell ref="G172:G180"/>
    <mergeCell ref="D184:F184"/>
    <mergeCell ref="C152:H152"/>
    <mergeCell ref="D145:F145"/>
    <mergeCell ref="D146:F146"/>
    <mergeCell ref="D147:F147"/>
    <mergeCell ref="D148:F148"/>
    <mergeCell ref="D154:F154"/>
    <mergeCell ref="G154:G159"/>
    <mergeCell ref="L154:L159"/>
    <mergeCell ref="D149:F149"/>
    <mergeCell ref="D150:F150"/>
    <mergeCell ref="D151:F151"/>
    <mergeCell ref="D158:F158"/>
    <mergeCell ref="G144:G151"/>
    <mergeCell ref="L144:L151"/>
    <mergeCell ref="D136:F136"/>
    <mergeCell ref="D137:F137"/>
    <mergeCell ref="D138:F138"/>
    <mergeCell ref="G79:G86"/>
    <mergeCell ref="L85:L86"/>
    <mergeCell ref="M85:M86"/>
    <mergeCell ref="D122:F122"/>
    <mergeCell ref="D123:F123"/>
    <mergeCell ref="D124:F124"/>
    <mergeCell ref="L122:L124"/>
    <mergeCell ref="M122:M124"/>
    <mergeCell ref="G115:G124"/>
    <mergeCell ref="L89:L97"/>
    <mergeCell ref="M89:M97"/>
    <mergeCell ref="M100:M112"/>
    <mergeCell ref="D111:F111"/>
    <mergeCell ref="G100:G112"/>
    <mergeCell ref="D100:F100"/>
    <mergeCell ref="D110:F110"/>
    <mergeCell ref="D80:F80"/>
    <mergeCell ref="D81:F81"/>
    <mergeCell ref="D82:F82"/>
    <mergeCell ref="D83:F83"/>
    <mergeCell ref="C98:H98"/>
    <mergeCell ref="D95:F95"/>
    <mergeCell ref="C87:H87"/>
    <mergeCell ref="D89:F89"/>
    <mergeCell ref="G89:G97"/>
    <mergeCell ref="D90:F90"/>
    <mergeCell ref="D91:F91"/>
    <mergeCell ref="L100:L112"/>
    <mergeCell ref="D84:F84"/>
    <mergeCell ref="C88:K88"/>
    <mergeCell ref="D97:F97"/>
    <mergeCell ref="D92:F92"/>
    <mergeCell ref="D93:F93"/>
    <mergeCell ref="M75:M76"/>
    <mergeCell ref="D75:F75"/>
    <mergeCell ref="D76:F76"/>
    <mergeCell ref="M61:M64"/>
    <mergeCell ref="D64:F64"/>
    <mergeCell ref="D69:F69"/>
    <mergeCell ref="L65:L66"/>
    <mergeCell ref="D34:F34"/>
    <mergeCell ref="C59:H59"/>
    <mergeCell ref="C68:K68"/>
    <mergeCell ref="D72:F72"/>
    <mergeCell ref="D73:F73"/>
    <mergeCell ref="C45:H45"/>
    <mergeCell ref="L42:L44"/>
    <mergeCell ref="M42:M44"/>
    <mergeCell ref="G37:G44"/>
    <mergeCell ref="D42:F42"/>
    <mergeCell ref="D43:F43"/>
    <mergeCell ref="D44:F44"/>
    <mergeCell ref="C35:H35"/>
    <mergeCell ref="D37:F37"/>
    <mergeCell ref="L37:L41"/>
    <mergeCell ref="M37:M41"/>
    <mergeCell ref="D38:F38"/>
    <mergeCell ref="D587:F587"/>
    <mergeCell ref="D581:F581"/>
    <mergeCell ref="C78:L78"/>
    <mergeCell ref="L79:L84"/>
    <mergeCell ref="C125:H125"/>
    <mergeCell ref="D127:F127"/>
    <mergeCell ref="G127:G141"/>
    <mergeCell ref="C113:H113"/>
    <mergeCell ref="D101:F101"/>
    <mergeCell ref="D102:F102"/>
    <mergeCell ref="D103:F103"/>
    <mergeCell ref="D115:F115"/>
    <mergeCell ref="D104:F104"/>
    <mergeCell ref="D105:F105"/>
    <mergeCell ref="D106:F106"/>
    <mergeCell ref="D107:F107"/>
    <mergeCell ref="D108:F108"/>
    <mergeCell ref="G216:G220"/>
    <mergeCell ref="C214:H214"/>
    <mergeCell ref="C242:J242"/>
    <mergeCell ref="D226:F226"/>
    <mergeCell ref="D227:F227"/>
    <mergeCell ref="C230:H230"/>
    <mergeCell ref="D576:F576"/>
    <mergeCell ref="C142:H142"/>
    <mergeCell ref="D144:F144"/>
    <mergeCell ref="M65:M66"/>
    <mergeCell ref="G61:G66"/>
    <mergeCell ref="D65:F65"/>
    <mergeCell ref="D66:F66"/>
    <mergeCell ref="G69:G76"/>
    <mergeCell ref="L75:L76"/>
    <mergeCell ref="D586:F586"/>
    <mergeCell ref="D61:F61"/>
    <mergeCell ref="C280:F280"/>
    <mergeCell ref="C288:K288"/>
    <mergeCell ref="D474:F474"/>
    <mergeCell ref="D477:F477"/>
    <mergeCell ref="D252:F252"/>
    <mergeCell ref="C243:J243"/>
    <mergeCell ref="D253:F253"/>
    <mergeCell ref="D201:F201"/>
    <mergeCell ref="D196:F196"/>
    <mergeCell ref="C580:J580"/>
    <mergeCell ref="D62:F62"/>
    <mergeCell ref="D63:F63"/>
    <mergeCell ref="C77:H77"/>
    <mergeCell ref="D74:F74"/>
    <mergeCell ref="D24:F24"/>
    <mergeCell ref="B26:F26"/>
    <mergeCell ref="C27:J27"/>
    <mergeCell ref="G205:G213"/>
    <mergeCell ref="L205:L213"/>
    <mergeCell ref="M205:M213"/>
    <mergeCell ref="L194:L202"/>
    <mergeCell ref="M69:M74"/>
    <mergeCell ref="D583:F583"/>
    <mergeCell ref="D29:F29"/>
    <mergeCell ref="G29:G34"/>
    <mergeCell ref="L29:L34"/>
    <mergeCell ref="M29:M34"/>
    <mergeCell ref="D30:F30"/>
    <mergeCell ref="D31:F31"/>
    <mergeCell ref="D32:F32"/>
    <mergeCell ref="D33:F33"/>
    <mergeCell ref="L69:L74"/>
    <mergeCell ref="D128:F128"/>
    <mergeCell ref="D131:F131"/>
    <mergeCell ref="D70:F70"/>
    <mergeCell ref="D71:F71"/>
    <mergeCell ref="C67:H67"/>
    <mergeCell ref="L61:L64"/>
    <mergeCell ref="A1:M1"/>
    <mergeCell ref="A2:M2"/>
    <mergeCell ref="F5:I5"/>
    <mergeCell ref="F6:I6"/>
    <mergeCell ref="F7:I7"/>
    <mergeCell ref="F15:I15"/>
    <mergeCell ref="F16:I16"/>
    <mergeCell ref="B19:F19"/>
    <mergeCell ref="D23:F23"/>
    <mergeCell ref="F14:I14"/>
    <mergeCell ref="F9:I9"/>
    <mergeCell ref="F12:I12"/>
    <mergeCell ref="F13:I13"/>
    <mergeCell ref="B20:F20"/>
    <mergeCell ref="F8:I8"/>
    <mergeCell ref="D218:F218"/>
    <mergeCell ref="D219:F219"/>
    <mergeCell ref="D220:F220"/>
    <mergeCell ref="C221:H221"/>
    <mergeCell ref="J632:M632"/>
    <mergeCell ref="D273:F273"/>
    <mergeCell ref="C461:J461"/>
    <mergeCell ref="D430:F430"/>
    <mergeCell ref="D399:F399"/>
    <mergeCell ref="G399:H399"/>
    <mergeCell ref="D398:F398"/>
    <mergeCell ref="C400:J400"/>
    <mergeCell ref="C427:J427"/>
    <mergeCell ref="G430:H430"/>
    <mergeCell ref="C426:J426"/>
    <mergeCell ref="C428:I428"/>
    <mergeCell ref="D291:F291"/>
    <mergeCell ref="D402:F402"/>
    <mergeCell ref="G402:H402"/>
    <mergeCell ref="C619:J619"/>
    <mergeCell ref="C573:J573"/>
    <mergeCell ref="C574:F574"/>
    <mergeCell ref="C575:J575"/>
    <mergeCell ref="C578:J578"/>
    <mergeCell ref="D579:F579"/>
    <mergeCell ref="D584:F584"/>
    <mergeCell ref="D326:F326"/>
    <mergeCell ref="J631:M631"/>
    <mergeCell ref="D404:F404"/>
    <mergeCell ref="C403:J403"/>
    <mergeCell ref="D406:F406"/>
    <mergeCell ref="C335:K335"/>
    <mergeCell ref="D336:F336"/>
    <mergeCell ref="D339:F339"/>
    <mergeCell ref="D351:F351"/>
    <mergeCell ref="C361:J361"/>
    <mergeCell ref="C357:J357"/>
    <mergeCell ref="H384:H385"/>
    <mergeCell ref="C383:J383"/>
    <mergeCell ref="D385:F385"/>
    <mergeCell ref="C611:J611"/>
    <mergeCell ref="D609:F609"/>
    <mergeCell ref="D610:F610"/>
    <mergeCell ref="C608:J608"/>
    <mergeCell ref="D582:F582"/>
    <mergeCell ref="D353:F353"/>
    <mergeCell ref="D585:F585"/>
    <mergeCell ref="D577:F577"/>
    <mergeCell ref="D588:F588"/>
    <mergeCell ref="D606:F606"/>
    <mergeCell ref="D590:F590"/>
    <mergeCell ref="C246:F246"/>
    <mergeCell ref="L223:L229"/>
    <mergeCell ref="M223:M229"/>
    <mergeCell ref="G223:G229"/>
    <mergeCell ref="D224:F224"/>
    <mergeCell ref="D225:F225"/>
    <mergeCell ref="D228:F228"/>
    <mergeCell ref="C244:J244"/>
    <mergeCell ref="H316:H320"/>
    <mergeCell ref="D317:F317"/>
    <mergeCell ref="D318:F318"/>
    <mergeCell ref="D319:F319"/>
    <mergeCell ref="C247:K247"/>
    <mergeCell ref="D248:F248"/>
    <mergeCell ref="D249:F249"/>
    <mergeCell ref="C263:K263"/>
    <mergeCell ref="D265:F265"/>
    <mergeCell ref="C281:K281"/>
    <mergeCell ref="D282:F282"/>
    <mergeCell ref="H271:H272"/>
    <mergeCell ref="D251:F251"/>
    <mergeCell ref="H251:H252"/>
    <mergeCell ref="D366:F366"/>
    <mergeCell ref="D367:F367"/>
    <mergeCell ref="C343:K343"/>
    <mergeCell ref="D345:F345"/>
    <mergeCell ref="D344:F344"/>
    <mergeCell ref="C327:K327"/>
    <mergeCell ref="H331:H333"/>
    <mergeCell ref="D332:F332"/>
    <mergeCell ref="D333:F333"/>
    <mergeCell ref="H336:H338"/>
    <mergeCell ref="C340:K340"/>
    <mergeCell ref="C362:K362"/>
    <mergeCell ref="D363:F363"/>
    <mergeCell ref="D364:F364"/>
    <mergeCell ref="C358:K358"/>
    <mergeCell ref="D359:F359"/>
    <mergeCell ref="D360:F360"/>
    <mergeCell ref="D348:F348"/>
    <mergeCell ref="D349:F349"/>
    <mergeCell ref="D350:F350"/>
    <mergeCell ref="C352:K352"/>
    <mergeCell ref="H353:H355"/>
    <mergeCell ref="D354:F354"/>
    <mergeCell ref="D355:F355"/>
    <mergeCell ref="C231:L231"/>
    <mergeCell ref="D232:F232"/>
    <mergeCell ref="G232:G240"/>
    <mergeCell ref="L232:L240"/>
    <mergeCell ref="M232:M240"/>
    <mergeCell ref="D233:F233"/>
    <mergeCell ref="D234:F234"/>
    <mergeCell ref="D235:F235"/>
    <mergeCell ref="C296:K296"/>
    <mergeCell ref="D297:F297"/>
    <mergeCell ref="H297:H299"/>
    <mergeCell ref="C241:H241"/>
    <mergeCell ref="D236:F236"/>
    <mergeCell ref="D237:F237"/>
    <mergeCell ref="D238:F238"/>
    <mergeCell ref="D239:F239"/>
    <mergeCell ref="D240:F240"/>
    <mergeCell ref="C274:K274"/>
    <mergeCell ref="D275:F275"/>
    <mergeCell ref="D276:F276"/>
    <mergeCell ref="D272:F272"/>
    <mergeCell ref="D299:F299"/>
    <mergeCell ref="D300:F300"/>
    <mergeCell ref="C245:F245"/>
    <mergeCell ref="D409:F409"/>
    <mergeCell ref="D405:F405"/>
    <mergeCell ref="C365:K365"/>
    <mergeCell ref="D305:F305"/>
    <mergeCell ref="D303:F303"/>
    <mergeCell ref="C306:K306"/>
    <mergeCell ref="D309:F309"/>
    <mergeCell ref="D313:F313"/>
    <mergeCell ref="D314:F314"/>
    <mergeCell ref="D307:F307"/>
    <mergeCell ref="H307:H313"/>
    <mergeCell ref="D311:F311"/>
    <mergeCell ref="D308:F308"/>
    <mergeCell ref="D310:F310"/>
    <mergeCell ref="D312:F312"/>
    <mergeCell ref="D356:F356"/>
    <mergeCell ref="D401:F401"/>
    <mergeCell ref="C372:J372"/>
    <mergeCell ref="D373:F373"/>
    <mergeCell ref="D374:F374"/>
    <mergeCell ref="G374:H374"/>
    <mergeCell ref="C375:J375"/>
    <mergeCell ref="D380:F380"/>
    <mergeCell ref="G386:H386"/>
    <mergeCell ref="D384:F384"/>
    <mergeCell ref="C396:J396"/>
    <mergeCell ref="H397:H398"/>
    <mergeCell ref="C417:J417"/>
    <mergeCell ref="D418:F418"/>
    <mergeCell ref="H418:H419"/>
    <mergeCell ref="D420:F420"/>
    <mergeCell ref="G420:H420"/>
    <mergeCell ref="D419:F419"/>
    <mergeCell ref="C421:J421"/>
    <mergeCell ref="D394:F394"/>
    <mergeCell ref="D393:F393"/>
    <mergeCell ref="H392:H394"/>
    <mergeCell ref="D408:F408"/>
    <mergeCell ref="C411:J411"/>
    <mergeCell ref="D412:F412"/>
    <mergeCell ref="D415:F415"/>
    <mergeCell ref="D416:F416"/>
    <mergeCell ref="G416:H416"/>
    <mergeCell ref="D413:F413"/>
    <mergeCell ref="D414:F414"/>
    <mergeCell ref="H412:H415"/>
    <mergeCell ref="H408:H409"/>
    <mergeCell ref="H404:H405"/>
    <mergeCell ref="D397:F397"/>
    <mergeCell ref="G406:H406"/>
    <mergeCell ref="C407:J407"/>
    <mergeCell ref="D432:F432"/>
    <mergeCell ref="H432:H435"/>
    <mergeCell ref="D433:F433"/>
    <mergeCell ref="D435:F435"/>
    <mergeCell ref="D434:F434"/>
    <mergeCell ref="D422:F422"/>
    <mergeCell ref="H422:H424"/>
    <mergeCell ref="D423:F423"/>
    <mergeCell ref="D424:F424"/>
    <mergeCell ref="D425:F425"/>
    <mergeCell ref="G425:H425"/>
    <mergeCell ref="J623:M623"/>
    <mergeCell ref="D604:F604"/>
    <mergeCell ref="D592:F592"/>
    <mergeCell ref="D594:F594"/>
    <mergeCell ref="D596:F596"/>
    <mergeCell ref="D598:F598"/>
    <mergeCell ref="D600:F600"/>
    <mergeCell ref="D602:F602"/>
    <mergeCell ref="M590:M604"/>
    <mergeCell ref="L590:L604"/>
    <mergeCell ref="C605:J605"/>
    <mergeCell ref="D616:F616"/>
    <mergeCell ref="D614:F614"/>
    <mergeCell ref="D618:F618"/>
    <mergeCell ref="D617:F617"/>
    <mergeCell ref="D615:F615"/>
    <mergeCell ref="D613:F613"/>
    <mergeCell ref="D612:F612"/>
    <mergeCell ref="D607:F607"/>
  </mergeCells>
  <hyperlinks>
    <hyperlink ref="M29" r:id="rId1" xr:uid="{00000000-0004-0000-0300-000000000000}"/>
    <hyperlink ref="M37" r:id="rId2" xr:uid="{00000000-0004-0000-0300-000001000000}"/>
    <hyperlink ref="M42" r:id="rId3" xr:uid="{00000000-0004-0000-0300-000002000000}"/>
    <hyperlink ref="M47" r:id="rId4" xr:uid="{00000000-0004-0000-0300-000003000000}"/>
    <hyperlink ref="M53" r:id="rId5" xr:uid="{00000000-0004-0000-0300-000004000000}"/>
    <hyperlink ref="M61" r:id="rId6" xr:uid="{00000000-0004-0000-0300-000005000000}"/>
    <hyperlink ref="M65" r:id="rId7" xr:uid="{00000000-0004-0000-0300-000006000000}"/>
    <hyperlink ref="M69" r:id="rId8" xr:uid="{00000000-0004-0000-0300-000007000000}"/>
    <hyperlink ref="M75" r:id="rId9" xr:uid="{00000000-0004-0000-0300-000008000000}"/>
    <hyperlink ref="M79" r:id="rId10" xr:uid="{00000000-0004-0000-0300-000009000000}"/>
    <hyperlink ref="M85" r:id="rId11" xr:uid="{00000000-0004-0000-0300-00000A000000}"/>
    <hyperlink ref="M89" r:id="rId12" xr:uid="{00000000-0004-0000-0300-00000B000000}"/>
    <hyperlink ref="M100" r:id="rId13" xr:uid="{00000000-0004-0000-0300-00000C000000}"/>
    <hyperlink ref="M115" r:id="rId14" xr:uid="{00000000-0004-0000-0300-00000D000000}"/>
    <hyperlink ref="M122" r:id="rId15" xr:uid="{00000000-0004-0000-0300-00000E000000}"/>
    <hyperlink ref="M127" r:id="rId16" xr:uid="{00000000-0004-0000-0300-00000F000000}"/>
    <hyperlink ref="M144" r:id="rId17" xr:uid="{00000000-0004-0000-0300-000010000000}"/>
    <hyperlink ref="M154" r:id="rId18" xr:uid="{00000000-0004-0000-0300-000011000000}"/>
    <hyperlink ref="M162" r:id="rId19" xr:uid="{00000000-0004-0000-0300-000012000000}"/>
    <hyperlink ref="M168" r:id="rId20" xr:uid="{00000000-0004-0000-0300-000013000000}"/>
    <hyperlink ref="M172" r:id="rId21" xr:uid="{00000000-0004-0000-0300-000014000000}"/>
    <hyperlink ref="M181" r:id="rId22" xr:uid="{00000000-0004-0000-0300-000015000000}"/>
    <hyperlink ref="M184" r:id="rId23" xr:uid="{00000000-0004-0000-0300-000016000000}"/>
    <hyperlink ref="M194" r:id="rId24" xr:uid="{00000000-0004-0000-0300-000017000000}"/>
    <hyperlink ref="M205" r:id="rId25" xr:uid="{00000000-0004-0000-0300-000018000000}"/>
    <hyperlink ref="M216" r:id="rId26" xr:uid="{00000000-0004-0000-0300-000019000000}"/>
    <hyperlink ref="M223" r:id="rId27" xr:uid="{00000000-0004-0000-0300-00001A000000}"/>
    <hyperlink ref="M232" r:id="rId28" xr:uid="{00000000-0004-0000-0300-00001B000000}"/>
    <hyperlink ref="M248" r:id="rId29" xr:uid="{00000000-0004-0000-0300-00001C000000}"/>
    <hyperlink ref="M251" r:id="rId30" xr:uid="{00000000-0004-0000-0300-00001D000000}"/>
    <hyperlink ref="M252" r:id="rId31" xr:uid="{00000000-0004-0000-0300-00001E000000}"/>
    <hyperlink ref="M255" r:id="rId32" xr:uid="{00000000-0004-0000-0300-00001F000000}"/>
    <hyperlink ref="M256" r:id="rId33" xr:uid="{00000000-0004-0000-0300-000020000000}"/>
    <hyperlink ref="M259" r:id="rId34" xr:uid="{00000000-0004-0000-0300-000021000000}"/>
    <hyperlink ref="M260" r:id="rId35" xr:uid="{00000000-0004-0000-0300-000022000000}"/>
    <hyperlink ref="M261" r:id="rId36" xr:uid="{00000000-0004-0000-0300-000023000000}"/>
    <hyperlink ref="M264" r:id="rId37" xr:uid="{00000000-0004-0000-0300-000024000000}"/>
    <hyperlink ref="M265" r:id="rId38" xr:uid="{00000000-0004-0000-0300-000025000000}"/>
    <hyperlink ref="M268" r:id="rId39" xr:uid="{00000000-0004-0000-0300-000026000000}"/>
    <hyperlink ref="M271" r:id="rId40" xr:uid="{00000000-0004-0000-0300-000027000000}"/>
    <hyperlink ref="M272" r:id="rId41" xr:uid="{00000000-0004-0000-0300-000028000000}"/>
    <hyperlink ref="M275" r:id="rId42" xr:uid="{00000000-0004-0000-0300-000029000000}"/>
    <hyperlink ref="M276" r:id="rId43" xr:uid="{00000000-0004-0000-0300-00002A000000}"/>
    <hyperlink ref="M277" r:id="rId44" xr:uid="{00000000-0004-0000-0300-00002B000000}"/>
    <hyperlink ref="M278" r:id="rId45" xr:uid="{00000000-0004-0000-0300-00002C000000}"/>
    <hyperlink ref="M282" r:id="rId46" xr:uid="{00000000-0004-0000-0300-00002D000000}"/>
    <hyperlink ref="M283" r:id="rId47" xr:uid="{00000000-0004-0000-0300-00002E000000}"/>
    <hyperlink ref="M286" r:id="rId48" xr:uid="{00000000-0004-0000-0300-00002F000000}"/>
    <hyperlink ref="M289" r:id="rId49" xr:uid="{00000000-0004-0000-0300-000030000000}"/>
    <hyperlink ref="M290" r:id="rId50" xr:uid="{00000000-0004-0000-0300-000031000000}"/>
    <hyperlink ref="M293" r:id="rId51" xr:uid="{00000000-0004-0000-0300-000032000000}"/>
    <hyperlink ref="M294" r:id="rId52" xr:uid="{00000000-0004-0000-0300-000033000000}"/>
    <hyperlink ref="M297" r:id="rId53" xr:uid="{00000000-0004-0000-0300-000034000000}"/>
    <hyperlink ref="M298" r:id="rId54" xr:uid="{00000000-0004-0000-0300-000035000000}"/>
    <hyperlink ref="M299" r:id="rId55" xr:uid="{00000000-0004-0000-0300-000036000000}"/>
    <hyperlink ref="M302" r:id="rId56" xr:uid="{00000000-0004-0000-0300-000037000000}"/>
    <hyperlink ref="M303" r:id="rId57" xr:uid="{00000000-0004-0000-0300-000038000000}"/>
    <hyperlink ref="M304" r:id="rId58" xr:uid="{00000000-0004-0000-0300-000039000000}"/>
    <hyperlink ref="M307" r:id="rId59" xr:uid="{00000000-0004-0000-0300-00003A000000}"/>
    <hyperlink ref="M308" r:id="rId60" xr:uid="{00000000-0004-0000-0300-00003B000000}"/>
    <hyperlink ref="M309" r:id="rId61" xr:uid="{00000000-0004-0000-0300-00003C000000}"/>
    <hyperlink ref="M310" r:id="rId62" xr:uid="{00000000-0004-0000-0300-00003D000000}"/>
    <hyperlink ref="M311" r:id="rId63" xr:uid="{00000000-0004-0000-0300-00003E000000}"/>
    <hyperlink ref="M312" r:id="rId64" xr:uid="{00000000-0004-0000-0300-00003F000000}"/>
    <hyperlink ref="M313" r:id="rId65" xr:uid="{00000000-0004-0000-0300-000040000000}"/>
    <hyperlink ref="M316" r:id="rId66" xr:uid="{00000000-0004-0000-0300-000041000000}"/>
    <hyperlink ref="M317" r:id="rId67" xr:uid="{00000000-0004-0000-0300-000042000000}"/>
    <hyperlink ref="M318" r:id="rId68" xr:uid="{00000000-0004-0000-0300-000043000000}"/>
    <hyperlink ref="M319" r:id="rId69" xr:uid="{00000000-0004-0000-0300-000044000000}"/>
    <hyperlink ref="M320" r:id="rId70" xr:uid="{00000000-0004-0000-0300-000045000000}"/>
    <hyperlink ref="M323" r:id="rId71" xr:uid="{00000000-0004-0000-0300-000046000000}"/>
    <hyperlink ref="M324" r:id="rId72" xr:uid="{00000000-0004-0000-0300-000047000000}"/>
    <hyperlink ref="M325" r:id="rId73" xr:uid="{00000000-0004-0000-0300-000048000000}"/>
    <hyperlink ref="M328" r:id="rId74" xr:uid="{00000000-0004-0000-0300-000049000000}"/>
    <hyperlink ref="M331" r:id="rId75" xr:uid="{00000000-0004-0000-0300-00004A000000}"/>
    <hyperlink ref="M332" r:id="rId76" xr:uid="{00000000-0004-0000-0300-00004B000000}"/>
    <hyperlink ref="M333" r:id="rId77" xr:uid="{00000000-0004-0000-0300-00004C000000}"/>
    <hyperlink ref="M336" r:id="rId78" xr:uid="{00000000-0004-0000-0300-00004D000000}"/>
    <hyperlink ref="M337" r:id="rId79" xr:uid="{00000000-0004-0000-0300-00004E000000}"/>
    <hyperlink ref="M338" r:id="rId80" xr:uid="{00000000-0004-0000-0300-00004F000000}"/>
    <hyperlink ref="M341" r:id="rId81" xr:uid="{00000000-0004-0000-0300-000050000000}"/>
    <hyperlink ref="M344" r:id="rId82" xr:uid="{00000000-0004-0000-0300-000051000000}"/>
    <hyperlink ref="M347" r:id="rId83" xr:uid="{00000000-0004-0000-0300-000052000000}"/>
    <hyperlink ref="M348" r:id="rId84" xr:uid="{00000000-0004-0000-0300-000053000000}"/>
    <hyperlink ref="M349" r:id="rId85" xr:uid="{00000000-0004-0000-0300-000054000000}"/>
    <hyperlink ref="M350" r:id="rId86" xr:uid="{00000000-0004-0000-0300-000055000000}"/>
    <hyperlink ref="M353" r:id="rId87" xr:uid="{00000000-0004-0000-0300-000056000000}"/>
    <hyperlink ref="M354" r:id="rId88" xr:uid="{00000000-0004-0000-0300-000057000000}"/>
    <hyperlink ref="M355" r:id="rId89" xr:uid="{00000000-0004-0000-0300-000058000000}"/>
    <hyperlink ref="M359" r:id="rId90" xr:uid="{00000000-0004-0000-0300-000059000000}"/>
    <hyperlink ref="M363" r:id="rId91" xr:uid="{00000000-0004-0000-0300-00005A000000}"/>
    <hyperlink ref="M366" r:id="rId92" xr:uid="{00000000-0004-0000-0300-00005B000000}"/>
    <hyperlink ref="M370" r:id="rId93" xr:uid="{00000000-0004-0000-0300-00005C000000}"/>
    <hyperlink ref="M373" r:id="rId94" xr:uid="{00000000-0004-0000-0300-00005D000000}"/>
    <hyperlink ref="M376" r:id="rId95" xr:uid="{00000000-0004-0000-0300-00005E000000}"/>
    <hyperlink ref="M379" r:id="rId96" xr:uid="{00000000-0004-0000-0300-00005F000000}"/>
    <hyperlink ref="M380" r:id="rId97" xr:uid="{00000000-0004-0000-0300-000060000000}"/>
    <hyperlink ref="M381" r:id="rId98" xr:uid="{00000000-0004-0000-0300-000061000000}"/>
    <hyperlink ref="M384" r:id="rId99" xr:uid="{00000000-0004-0000-0300-000062000000}"/>
    <hyperlink ref="M385" r:id="rId100" xr:uid="{00000000-0004-0000-0300-000063000000}"/>
    <hyperlink ref="M388" r:id="rId101" xr:uid="{00000000-0004-0000-0300-000064000000}"/>
    <hyperlink ref="M389" r:id="rId102" xr:uid="{00000000-0004-0000-0300-000065000000}"/>
    <hyperlink ref="M392" r:id="rId103" xr:uid="{00000000-0004-0000-0300-000066000000}"/>
    <hyperlink ref="M393" r:id="rId104" xr:uid="{00000000-0004-0000-0300-000067000000}"/>
    <hyperlink ref="M394" r:id="rId105" xr:uid="{00000000-0004-0000-0300-000068000000}"/>
    <hyperlink ref="M397" r:id="rId106" xr:uid="{00000000-0004-0000-0300-000069000000}"/>
    <hyperlink ref="M398" r:id="rId107" xr:uid="{00000000-0004-0000-0300-00006A000000}"/>
    <hyperlink ref="M401" r:id="rId108" xr:uid="{00000000-0004-0000-0300-00006B000000}"/>
    <hyperlink ref="M404" r:id="rId109" xr:uid="{00000000-0004-0000-0300-00006C000000}"/>
    <hyperlink ref="M405" r:id="rId110" xr:uid="{00000000-0004-0000-0300-00006D000000}"/>
    <hyperlink ref="M408" r:id="rId111" xr:uid="{00000000-0004-0000-0300-00006E000000}"/>
    <hyperlink ref="M409" r:id="rId112" xr:uid="{00000000-0004-0000-0300-00006F000000}"/>
    <hyperlink ref="M412" r:id="rId113" xr:uid="{00000000-0004-0000-0300-000070000000}"/>
    <hyperlink ref="M413" r:id="rId114" xr:uid="{00000000-0004-0000-0300-000071000000}"/>
    <hyperlink ref="M414" r:id="rId115" xr:uid="{00000000-0004-0000-0300-000072000000}"/>
    <hyperlink ref="M415" r:id="rId116" xr:uid="{00000000-0004-0000-0300-000073000000}"/>
    <hyperlink ref="M418" r:id="rId117" xr:uid="{00000000-0004-0000-0300-000074000000}"/>
    <hyperlink ref="M419" r:id="rId118" xr:uid="{00000000-0004-0000-0300-000075000000}"/>
    <hyperlink ref="M422" r:id="rId119" xr:uid="{00000000-0004-0000-0300-000076000000}"/>
    <hyperlink ref="M423" r:id="rId120" xr:uid="{00000000-0004-0000-0300-000077000000}"/>
    <hyperlink ref="M424" r:id="rId121" xr:uid="{00000000-0004-0000-0300-000078000000}"/>
    <hyperlink ref="M429" r:id="rId122" xr:uid="{00000000-0004-0000-0300-000079000000}"/>
    <hyperlink ref="M432" r:id="rId123" xr:uid="{00000000-0004-0000-0300-00007A000000}"/>
    <hyperlink ref="M433" r:id="rId124" xr:uid="{00000000-0004-0000-0300-00007B000000}"/>
    <hyperlink ref="M434" r:id="rId125" xr:uid="{00000000-0004-0000-0300-00007C000000}"/>
    <hyperlink ref="M435" r:id="rId126" xr:uid="{00000000-0004-0000-0300-00007D000000}"/>
    <hyperlink ref="M438" r:id="rId127" xr:uid="{00000000-0004-0000-0300-00007E000000}"/>
    <hyperlink ref="M439" r:id="rId128" xr:uid="{00000000-0004-0000-0300-00007F000000}"/>
    <hyperlink ref="M442" r:id="rId129" xr:uid="{00000000-0004-0000-0300-000080000000}"/>
    <hyperlink ref="M445" r:id="rId130" xr:uid="{00000000-0004-0000-0300-000081000000}"/>
    <hyperlink ref="M448" r:id="rId131" xr:uid="{00000000-0004-0000-0300-000082000000}"/>
    <hyperlink ref="M449" r:id="rId132" xr:uid="{00000000-0004-0000-0300-000083000000}"/>
    <hyperlink ref="M450" r:id="rId133" xr:uid="{00000000-0004-0000-0300-000084000000}"/>
    <hyperlink ref="M453" r:id="rId134" xr:uid="{00000000-0004-0000-0300-000085000000}"/>
    <hyperlink ref="M456" r:id="rId135" xr:uid="{00000000-0004-0000-0300-000086000000}"/>
    <hyperlink ref="M459" r:id="rId136" xr:uid="{00000000-0004-0000-0300-000087000000}"/>
    <hyperlink ref="M463" r:id="rId137" xr:uid="{00000000-0004-0000-0300-000088000000}"/>
    <hyperlink ref="M464" r:id="rId138" xr:uid="{00000000-0004-0000-0300-000089000000}"/>
    <hyperlink ref="M467" r:id="rId139" xr:uid="{00000000-0004-0000-0300-00008A000000}"/>
    <hyperlink ref="M470" r:id="rId140" xr:uid="{00000000-0004-0000-0300-00008B000000}"/>
    <hyperlink ref="M471" r:id="rId141" xr:uid="{00000000-0004-0000-0300-00008C000000}"/>
    <hyperlink ref="M474" r:id="rId142" xr:uid="{00000000-0004-0000-0300-00008D000000}"/>
    <hyperlink ref="M475" r:id="rId143" xr:uid="{00000000-0004-0000-0300-00008E000000}"/>
    <hyperlink ref="M476" r:id="rId144" xr:uid="{00000000-0004-0000-0300-00008F000000}"/>
    <hyperlink ref="M479" r:id="rId145" xr:uid="{00000000-0004-0000-0300-000090000000}"/>
    <hyperlink ref="M480" r:id="rId146" xr:uid="{00000000-0004-0000-0300-000091000000}"/>
    <hyperlink ref="M481" r:id="rId147" xr:uid="{00000000-0004-0000-0300-000092000000}"/>
    <hyperlink ref="M482" r:id="rId148" xr:uid="{00000000-0004-0000-0300-000093000000}"/>
    <hyperlink ref="M485" r:id="rId149" xr:uid="{00000000-0004-0000-0300-000094000000}"/>
    <hyperlink ref="M486" r:id="rId150" xr:uid="{00000000-0004-0000-0300-000095000000}"/>
    <hyperlink ref="M487" r:id="rId151" xr:uid="{00000000-0004-0000-0300-000096000000}"/>
    <hyperlink ref="M488" r:id="rId152" xr:uid="{00000000-0004-0000-0300-000097000000}"/>
    <hyperlink ref="M491" r:id="rId153" xr:uid="{00000000-0004-0000-0300-000098000000}"/>
    <hyperlink ref="M492" r:id="rId154" xr:uid="{00000000-0004-0000-0300-000099000000}"/>
    <hyperlink ref="M493" r:id="rId155" xr:uid="{00000000-0004-0000-0300-00009A000000}"/>
    <hyperlink ref="M494" r:id="rId156" xr:uid="{00000000-0004-0000-0300-00009B000000}"/>
    <hyperlink ref="M495" r:id="rId157" xr:uid="{00000000-0004-0000-0300-00009C000000}"/>
    <hyperlink ref="M496" r:id="rId158" xr:uid="{00000000-0004-0000-0300-00009D000000}"/>
    <hyperlink ref="M499" r:id="rId159" xr:uid="{00000000-0004-0000-0300-00009E000000}"/>
    <hyperlink ref="M500" r:id="rId160" xr:uid="{00000000-0004-0000-0300-00009F000000}"/>
    <hyperlink ref="M501" r:id="rId161" xr:uid="{00000000-0004-0000-0300-0000A0000000}"/>
    <hyperlink ref="M502" r:id="rId162" xr:uid="{00000000-0004-0000-0300-0000A1000000}"/>
    <hyperlink ref="M503" r:id="rId163" xr:uid="{00000000-0004-0000-0300-0000A2000000}"/>
    <hyperlink ref="M506" r:id="rId164" xr:uid="{00000000-0004-0000-0300-0000A3000000}"/>
    <hyperlink ref="M507" r:id="rId165" xr:uid="{00000000-0004-0000-0300-0000A4000000}"/>
    <hyperlink ref="M510" r:id="rId166" xr:uid="{00000000-0004-0000-0300-0000A5000000}"/>
    <hyperlink ref="M511" r:id="rId167" xr:uid="{00000000-0004-0000-0300-0000A6000000}"/>
    <hyperlink ref="M514" r:id="rId168" xr:uid="{00000000-0004-0000-0300-0000A7000000}"/>
    <hyperlink ref="M515" r:id="rId169" xr:uid="{00000000-0004-0000-0300-0000A8000000}"/>
    <hyperlink ref="M518" r:id="rId170" xr:uid="{00000000-0004-0000-0300-0000A9000000}"/>
    <hyperlink ref="M519" r:id="rId171" xr:uid="{00000000-0004-0000-0300-0000AA000000}"/>
    <hyperlink ref="M520" r:id="rId172" xr:uid="{00000000-0004-0000-0300-0000AB000000}"/>
    <hyperlink ref="M521" r:id="rId173" xr:uid="{00000000-0004-0000-0300-0000AC000000}"/>
    <hyperlink ref="M524" r:id="rId174" xr:uid="{00000000-0004-0000-0300-0000AD000000}"/>
    <hyperlink ref="M527" r:id="rId175" xr:uid="{00000000-0004-0000-0300-0000AE000000}"/>
    <hyperlink ref="M528" r:id="rId176" xr:uid="{00000000-0004-0000-0300-0000AF000000}"/>
    <hyperlink ref="M529" r:id="rId177" xr:uid="{00000000-0004-0000-0300-0000B0000000}"/>
    <hyperlink ref="M530" r:id="rId178" xr:uid="{00000000-0004-0000-0300-0000B1000000}"/>
    <hyperlink ref="M533" r:id="rId179" xr:uid="{00000000-0004-0000-0300-0000B2000000}"/>
    <hyperlink ref="M534" r:id="rId180" xr:uid="{00000000-0004-0000-0300-0000B3000000}"/>
    <hyperlink ref="M535" r:id="rId181" xr:uid="{00000000-0004-0000-0300-0000B4000000}"/>
    <hyperlink ref="M538" r:id="rId182" xr:uid="{00000000-0004-0000-0300-0000B5000000}"/>
    <hyperlink ref="M539" r:id="rId183" xr:uid="{00000000-0004-0000-0300-0000B6000000}"/>
    <hyperlink ref="M544" r:id="rId184" xr:uid="{00000000-0004-0000-0300-0000B7000000}"/>
    <hyperlink ref="M548" r:id="rId185" xr:uid="{00000000-0004-0000-0300-0000B8000000}"/>
    <hyperlink ref="M552" r:id="rId186" xr:uid="{00000000-0004-0000-0300-0000B9000000}"/>
    <hyperlink ref="M556" r:id="rId187" xr:uid="{00000000-0004-0000-0300-0000BA000000}"/>
    <hyperlink ref="M560" r:id="rId188" xr:uid="{00000000-0004-0000-0300-0000BB000000}"/>
    <hyperlink ref="M562" r:id="rId189" xr:uid="{00000000-0004-0000-0300-0000BC000000}"/>
    <hyperlink ref="M564" r:id="rId190" xr:uid="{00000000-0004-0000-0300-0000BD000000}"/>
    <hyperlink ref="M566" r:id="rId191" xr:uid="{00000000-0004-0000-0300-0000BE000000}"/>
    <hyperlink ref="M568" r:id="rId192" xr:uid="{00000000-0004-0000-0300-0000BF000000}"/>
    <hyperlink ref="M570" r:id="rId193" xr:uid="{00000000-0004-0000-0300-0000C0000000}"/>
    <hyperlink ref="M572" r:id="rId194" xr:uid="{00000000-0004-0000-0300-0000C1000000}"/>
    <hyperlink ref="M590" r:id="rId195" xr:uid="{00000000-0004-0000-0300-0000C2000000}"/>
  </hyperlinks>
  <pageMargins left="0.51181102362204722" right="0.47244094488188981" top="0.47244094488188981" bottom="0.47244094488188981" header="0" footer="0"/>
  <pageSetup paperSize="9" scale="60" firstPageNumber="65" orientation="portrait" useFirstPageNumber="1" verticalDpi="300" r:id="rId196"/>
  <rowBreaks count="15" manualBreakCount="15">
    <brk id="59" max="12" man="1"/>
    <brk id="98" max="12" man="1"/>
    <brk id="142" max="12" man="1"/>
    <brk id="182" max="12" man="1"/>
    <brk id="230" max="12" man="1"/>
    <brk id="273" max="12" man="1"/>
    <brk id="305" max="12" man="1"/>
    <brk id="342" max="12" man="1"/>
    <brk id="386" max="12" man="1"/>
    <brk id="425" max="12" man="1"/>
    <brk id="468" max="12" man="1"/>
    <brk id="504" max="12" man="1"/>
    <brk id="541" max="12" man="1"/>
    <brk id="579" max="12" man="1"/>
    <brk id="61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T794"/>
  <sheetViews>
    <sheetView view="pageBreakPreview" zoomScale="85" zoomScaleNormal="100" zoomScaleSheetLayoutView="85" workbookViewId="0">
      <selection activeCell="H37" sqref="H37:I37"/>
    </sheetView>
  </sheetViews>
  <sheetFormatPr defaultColWidth="9.15625" defaultRowHeight="15" customHeight="1" x14ac:dyDescent="0.5"/>
  <cols>
    <col min="1" max="1" width="3.68359375" style="2" customWidth="1"/>
    <col min="2" max="3" width="3.15625" style="2" customWidth="1"/>
    <col min="4" max="4" width="3.41796875" style="312" customWidth="1"/>
    <col min="5" max="5" width="3.68359375" style="2" customWidth="1"/>
    <col min="6" max="6" width="26.26171875" style="2" customWidth="1"/>
    <col min="7" max="7" width="3.15625" style="2" customWidth="1"/>
    <col min="8" max="8" width="2.578125" style="2" customWidth="1"/>
    <col min="9" max="9" width="76.83984375" style="2" customWidth="1"/>
    <col min="10" max="10" width="8.68359375" style="2" customWidth="1"/>
    <col min="11" max="11" width="11" style="2" customWidth="1"/>
    <col min="12" max="12" width="10.41796875" style="2" customWidth="1"/>
    <col min="13" max="13" width="8.15625" style="428" customWidth="1"/>
    <col min="14" max="14" width="10.26171875" style="428" bestFit="1" customWidth="1"/>
    <col min="15" max="16" width="11.578125" style="2" bestFit="1" customWidth="1"/>
    <col min="17" max="16384" width="9.15625" style="2"/>
  </cols>
  <sheetData>
    <row r="1" spans="1:20" ht="15" customHeight="1" x14ac:dyDescent="0.5">
      <c r="A1" s="881" t="s">
        <v>207</v>
      </c>
      <c r="B1" s="881"/>
      <c r="C1" s="881"/>
      <c r="D1" s="881"/>
      <c r="E1" s="881"/>
      <c r="F1" s="881"/>
      <c r="G1" s="881"/>
      <c r="H1" s="881"/>
      <c r="I1" s="881"/>
      <c r="J1" s="881"/>
      <c r="K1" s="881"/>
      <c r="L1" s="881"/>
      <c r="M1" s="881"/>
      <c r="N1" s="881"/>
    </row>
    <row r="2" spans="1:20" ht="15" customHeight="1" x14ac:dyDescent="0.5">
      <c r="A2" s="881" t="s">
        <v>228</v>
      </c>
      <c r="B2" s="881"/>
      <c r="C2" s="881"/>
      <c r="D2" s="881"/>
      <c r="E2" s="881"/>
      <c r="F2" s="881"/>
      <c r="G2" s="881"/>
      <c r="H2" s="881"/>
      <c r="I2" s="881"/>
      <c r="J2" s="881"/>
      <c r="K2" s="881"/>
      <c r="L2" s="881"/>
      <c r="M2" s="881"/>
      <c r="N2" s="881"/>
    </row>
    <row r="3" spans="1:20" ht="13.2" x14ac:dyDescent="0.5">
      <c r="A3" s="3"/>
      <c r="B3" s="3"/>
      <c r="C3" s="3"/>
      <c r="D3" s="258"/>
      <c r="E3" s="3"/>
      <c r="F3" s="3"/>
      <c r="G3" s="3"/>
      <c r="H3" s="3"/>
      <c r="I3" s="3"/>
      <c r="J3" s="3"/>
      <c r="K3" s="244"/>
      <c r="L3" s="3"/>
      <c r="M3" s="422"/>
      <c r="N3" s="422"/>
    </row>
    <row r="4" spans="1:20" ht="13.2" x14ac:dyDescent="0.5">
      <c r="A4" s="77" t="s">
        <v>208</v>
      </c>
      <c r="B4" s="77"/>
      <c r="C4" s="77"/>
      <c r="D4" s="259"/>
      <c r="E4" s="73"/>
      <c r="F4" s="73"/>
      <c r="G4" s="73"/>
      <c r="H4" s="73"/>
      <c r="I4" s="77"/>
      <c r="J4" s="77"/>
      <c r="K4" s="76"/>
      <c r="L4" s="77"/>
      <c r="M4" s="422"/>
      <c r="N4" s="422"/>
    </row>
    <row r="5" spans="1:20" ht="13.2" x14ac:dyDescent="0.5">
      <c r="A5" s="77"/>
      <c r="B5" s="77"/>
      <c r="C5" s="77" t="s">
        <v>209</v>
      </c>
      <c r="D5" s="259"/>
      <c r="E5" s="77"/>
      <c r="H5" s="77" t="s">
        <v>210</v>
      </c>
      <c r="I5" s="227" t="str">
        <f>PENDIDIKAN!F5</f>
        <v>Dr. Wilson Novarino, M.Si.</v>
      </c>
      <c r="J5" s="227"/>
      <c r="K5" s="227"/>
      <c r="L5" s="227"/>
      <c r="M5" s="423"/>
      <c r="N5" s="423"/>
    </row>
    <row r="6" spans="1:20" ht="13.2" x14ac:dyDescent="0.5">
      <c r="A6" s="77"/>
      <c r="B6" s="77"/>
      <c r="C6" s="77" t="s">
        <v>211</v>
      </c>
      <c r="D6" s="259"/>
      <c r="E6" s="77"/>
      <c r="H6" s="77" t="s">
        <v>210</v>
      </c>
      <c r="I6" s="336" t="str">
        <f>PENDIDIKAN!F6</f>
        <v>19711103 199802 1 001</v>
      </c>
      <c r="J6" s="227"/>
      <c r="K6" s="227"/>
      <c r="L6" s="227"/>
      <c r="M6" s="423"/>
      <c r="N6" s="423"/>
    </row>
    <row r="7" spans="1:20" ht="13.2" x14ac:dyDescent="0.5">
      <c r="A7" s="77"/>
      <c r="B7" s="77"/>
      <c r="C7" s="77" t="s">
        <v>212</v>
      </c>
      <c r="D7" s="259"/>
      <c r="E7" s="77"/>
      <c r="H7" s="77" t="s">
        <v>210</v>
      </c>
      <c r="I7" s="336" t="str">
        <f>PENDIDIKAN!F7</f>
        <v>Penata Tk. I / III.d</v>
      </c>
      <c r="J7" s="227"/>
      <c r="K7" s="227"/>
      <c r="L7" s="227"/>
      <c r="M7" s="423"/>
      <c r="N7" s="423"/>
    </row>
    <row r="8" spans="1:20" ht="13.2" x14ac:dyDescent="0.5">
      <c r="A8" s="77"/>
      <c r="B8" s="77"/>
      <c r="C8" s="77" t="s">
        <v>279</v>
      </c>
      <c r="D8" s="259"/>
      <c r="E8" s="77"/>
      <c r="H8" s="77" t="s">
        <v>210</v>
      </c>
      <c r="I8" s="336" t="str">
        <f>PENDIDIKAN!F8</f>
        <v xml:space="preserve">Ketua Departemen Biologi </v>
      </c>
      <c r="J8" s="227"/>
      <c r="K8" s="227"/>
      <c r="L8" s="227"/>
      <c r="M8" s="423" t="s">
        <v>243</v>
      </c>
      <c r="N8" s="423"/>
    </row>
    <row r="9" spans="1:20" ht="13.2" x14ac:dyDescent="0.5">
      <c r="A9" s="77"/>
      <c r="B9" s="77"/>
      <c r="C9" s="77" t="s">
        <v>214</v>
      </c>
      <c r="D9" s="259"/>
      <c r="E9" s="77"/>
      <c r="H9" s="77" t="s">
        <v>210</v>
      </c>
      <c r="I9" s="336" t="str">
        <f>PENDIDIKAN!F9</f>
        <v>Fakultas MIPA Universitas Andalas</v>
      </c>
      <c r="J9" s="227"/>
      <c r="K9" s="227"/>
      <c r="L9" s="227"/>
      <c r="M9" s="423"/>
      <c r="N9" s="423"/>
    </row>
    <row r="10" spans="1:20" ht="13.2" x14ac:dyDescent="0.5">
      <c r="A10" s="77"/>
      <c r="B10" s="77"/>
      <c r="C10" s="77"/>
      <c r="D10" s="259"/>
      <c r="E10" s="77"/>
      <c r="H10" s="77"/>
      <c r="I10" s="227"/>
      <c r="J10" s="77"/>
      <c r="K10" s="77"/>
      <c r="L10" s="77"/>
      <c r="M10" s="422"/>
      <c r="N10" s="422"/>
    </row>
    <row r="11" spans="1:20" ht="13.2" x14ac:dyDescent="0.5">
      <c r="A11" s="77" t="s">
        <v>215</v>
      </c>
      <c r="B11" s="77"/>
      <c r="C11" s="77"/>
      <c r="D11" s="259"/>
      <c r="E11" s="73"/>
      <c r="H11" s="73"/>
      <c r="I11" s="227"/>
      <c r="J11" s="77"/>
      <c r="K11" s="76"/>
      <c r="L11" s="77"/>
      <c r="M11" s="422"/>
      <c r="N11" s="422"/>
    </row>
    <row r="12" spans="1:20" ht="13.2" x14ac:dyDescent="0.5">
      <c r="A12" s="77"/>
      <c r="B12" s="77"/>
      <c r="C12" s="77" t="s">
        <v>216</v>
      </c>
      <c r="D12" s="259"/>
      <c r="E12" s="77"/>
      <c r="H12" s="77" t="s">
        <v>210</v>
      </c>
      <c r="I12" s="227" t="str">
        <f>PENDIDIKAN!F12</f>
        <v>Dr. Zozy Aneloi Noli, MP.</v>
      </c>
      <c r="J12" s="227"/>
      <c r="K12" s="227"/>
      <c r="L12" s="227"/>
      <c r="M12" s="422"/>
      <c r="N12" s="422"/>
    </row>
    <row r="13" spans="1:20" ht="13.2" x14ac:dyDescent="0.5">
      <c r="A13" s="77"/>
      <c r="B13" s="77"/>
      <c r="C13" s="77" t="s">
        <v>217</v>
      </c>
      <c r="D13" s="259"/>
      <c r="E13" s="77"/>
      <c r="H13" s="77" t="s">
        <v>210</v>
      </c>
      <c r="I13" s="336" t="str">
        <f>PENDIDIKAN!F13</f>
        <v>19640826 199103 2 002</v>
      </c>
      <c r="J13" s="77"/>
      <c r="K13" s="77"/>
      <c r="L13" s="77"/>
      <c r="M13" s="422"/>
      <c r="N13" s="422"/>
    </row>
    <row r="14" spans="1:20" ht="13.2" x14ac:dyDescent="0.5">
      <c r="A14" s="77"/>
      <c r="B14" s="77"/>
      <c r="C14" s="77" t="s">
        <v>212</v>
      </c>
      <c r="D14" s="259"/>
      <c r="E14" s="77"/>
      <c r="H14" s="77" t="s">
        <v>210</v>
      </c>
      <c r="I14" s="336" t="str">
        <f>PENDIDIKAN!F14</f>
        <v>Penata Tk. I / III.d</v>
      </c>
      <c r="J14" s="77"/>
      <c r="K14" s="77"/>
      <c r="L14" s="77"/>
      <c r="M14" s="422"/>
      <c r="N14" s="422"/>
      <c r="P14" s="650"/>
      <c r="Q14" s="650"/>
      <c r="R14" s="689"/>
    </row>
    <row r="15" spans="1:20" ht="13.2" x14ac:dyDescent="0.5">
      <c r="A15" s="77"/>
      <c r="B15" s="77"/>
      <c r="C15" s="77" t="s">
        <v>213</v>
      </c>
      <c r="D15" s="259"/>
      <c r="E15" s="77"/>
      <c r="H15" s="77" t="s">
        <v>210</v>
      </c>
      <c r="I15" s="336" t="str">
        <f>PENDIDIKAN!F15</f>
        <v>Lektor Kepala</v>
      </c>
      <c r="J15" s="77"/>
      <c r="K15" s="77"/>
      <c r="L15" s="77"/>
      <c r="M15" s="422"/>
      <c r="N15" s="422"/>
      <c r="P15" s="650"/>
      <c r="Q15" s="650"/>
      <c r="R15" s="650"/>
    </row>
    <row r="16" spans="1:20" ht="13.2" x14ac:dyDescent="0.5">
      <c r="A16" s="77"/>
      <c r="B16" s="77"/>
      <c r="C16" s="77" t="s">
        <v>214</v>
      </c>
      <c r="D16" s="259"/>
      <c r="E16" s="77"/>
      <c r="H16" s="77" t="s">
        <v>210</v>
      </c>
      <c r="I16" s="336" t="str">
        <f>PENDIDIKAN!F16</f>
        <v>Fakultas MIPA Universitas Andalas</v>
      </c>
      <c r="J16" s="73"/>
      <c r="K16" s="73"/>
      <c r="L16" s="73"/>
      <c r="M16" s="424"/>
      <c r="N16" s="424"/>
      <c r="P16" s="690" t="s">
        <v>638</v>
      </c>
      <c r="Q16" s="690" t="s">
        <v>639</v>
      </c>
      <c r="R16" s="690" t="s">
        <v>1246</v>
      </c>
      <c r="T16" s="650"/>
    </row>
    <row r="17" spans="1:20" ht="13.2" x14ac:dyDescent="0.5">
      <c r="A17" s="77"/>
      <c r="B17" s="77"/>
      <c r="C17" s="77"/>
      <c r="D17" s="259"/>
      <c r="E17" s="77"/>
      <c r="F17" s="77"/>
      <c r="G17" s="77"/>
      <c r="H17" s="77"/>
      <c r="I17" s="77"/>
      <c r="J17" s="77"/>
      <c r="K17" s="76"/>
      <c r="L17" s="77"/>
      <c r="M17" s="422"/>
      <c r="N17" s="422"/>
      <c r="P17" s="650">
        <f>40%*150</f>
        <v>60</v>
      </c>
      <c r="Q17" s="650">
        <f>40%*300</f>
        <v>120</v>
      </c>
      <c r="R17" s="650">
        <f>45%*450</f>
        <v>202.5</v>
      </c>
      <c r="T17" s="650"/>
    </row>
    <row r="18" spans="1:20" ht="13.2" x14ac:dyDescent="0.5">
      <c r="A18" s="73" t="s">
        <v>229</v>
      </c>
      <c r="B18" s="73"/>
      <c r="C18" s="73"/>
      <c r="D18" s="259"/>
      <c r="E18" s="73"/>
      <c r="F18" s="73"/>
      <c r="G18" s="73"/>
      <c r="H18" s="73"/>
      <c r="I18" s="73"/>
      <c r="J18" s="73"/>
      <c r="K18" s="73"/>
      <c r="L18" s="73"/>
      <c r="M18" s="422"/>
      <c r="N18" s="422"/>
      <c r="P18" s="650"/>
      <c r="Q18" s="650"/>
      <c r="R18" s="687"/>
      <c r="T18" s="688"/>
    </row>
    <row r="19" spans="1:20" ht="40.5" customHeight="1" x14ac:dyDescent="0.5">
      <c r="A19" s="257" t="s">
        <v>514</v>
      </c>
      <c r="B19" s="882" t="s">
        <v>223</v>
      </c>
      <c r="C19" s="883"/>
      <c r="D19" s="883"/>
      <c r="E19" s="883"/>
      <c r="F19" s="883"/>
      <c r="G19" s="883"/>
      <c r="H19" s="883"/>
      <c r="I19" s="883"/>
      <c r="J19" s="339" t="s">
        <v>424</v>
      </c>
      <c r="K19" s="339" t="s">
        <v>224</v>
      </c>
      <c r="L19" s="339" t="s">
        <v>225</v>
      </c>
      <c r="M19" s="425" t="s">
        <v>226</v>
      </c>
      <c r="N19" s="425" t="s">
        <v>227</v>
      </c>
      <c r="P19" s="2" t="s">
        <v>676</v>
      </c>
      <c r="Q19" s="2" t="s">
        <v>677</v>
      </c>
    </row>
    <row r="20" spans="1:20" ht="13.2" x14ac:dyDescent="0.5">
      <c r="A20" s="338">
        <v>1</v>
      </c>
      <c r="B20" s="961">
        <v>2</v>
      </c>
      <c r="C20" s="962"/>
      <c r="D20" s="962"/>
      <c r="E20" s="962"/>
      <c r="F20" s="962"/>
      <c r="G20" s="962"/>
      <c r="H20" s="962"/>
      <c r="I20" s="962"/>
      <c r="J20" s="338">
        <v>3</v>
      </c>
      <c r="K20" s="339">
        <v>4</v>
      </c>
      <c r="L20" s="338">
        <v>5</v>
      </c>
      <c r="M20" s="616">
        <v>6</v>
      </c>
      <c r="N20" s="616">
        <v>7</v>
      </c>
    </row>
    <row r="21" spans="1:20" ht="25" customHeight="1" x14ac:dyDescent="0.5">
      <c r="A21" s="157" t="s">
        <v>8</v>
      </c>
      <c r="B21" s="769" t="s">
        <v>183</v>
      </c>
      <c r="C21" s="770"/>
      <c r="D21" s="770"/>
      <c r="E21" s="770"/>
      <c r="F21" s="770"/>
      <c r="G21" s="770"/>
      <c r="H21" s="770"/>
      <c r="I21" s="771"/>
      <c r="J21" s="136"/>
      <c r="K21" s="108"/>
      <c r="L21" s="99"/>
      <c r="M21" s="430"/>
      <c r="N21" s="577">
        <f>N22+N765+N767+N769+N776</f>
        <v>163.13</v>
      </c>
    </row>
    <row r="22" spans="1:20" s="64" customFormat="1" ht="18.75" customHeight="1" x14ac:dyDescent="0.45">
      <c r="A22" s="260"/>
      <c r="B22" s="328" t="s">
        <v>10</v>
      </c>
      <c r="C22" s="963" t="s">
        <v>425</v>
      </c>
      <c r="D22" s="964"/>
      <c r="E22" s="964"/>
      <c r="F22" s="964"/>
      <c r="G22" s="964"/>
      <c r="H22" s="964"/>
      <c r="I22" s="965"/>
      <c r="J22" s="329"/>
      <c r="K22" s="330"/>
      <c r="L22" s="331"/>
      <c r="M22" s="431"/>
      <c r="N22" s="578">
        <f>N23+N723+N764</f>
        <v>163.13</v>
      </c>
    </row>
    <row r="23" spans="1:20" s="64" customFormat="1" ht="18.75" customHeight="1" x14ac:dyDescent="0.45">
      <c r="A23" s="260"/>
      <c r="B23" s="109"/>
      <c r="C23" s="332">
        <v>1</v>
      </c>
      <c r="D23" s="966" t="s">
        <v>289</v>
      </c>
      <c r="E23" s="967"/>
      <c r="F23" s="967"/>
      <c r="G23" s="967"/>
      <c r="H23" s="967"/>
      <c r="I23" s="968"/>
      <c r="J23" s="333"/>
      <c r="K23" s="298"/>
      <c r="L23" s="299"/>
      <c r="M23" s="432"/>
      <c r="N23" s="579">
        <f>N24+N27+N30</f>
        <v>143.76</v>
      </c>
    </row>
    <row r="24" spans="1:20" s="64" customFormat="1" ht="18.75" customHeight="1" x14ac:dyDescent="0.45">
      <c r="A24" s="260"/>
      <c r="B24" s="109"/>
      <c r="C24" s="264"/>
      <c r="D24" s="265" t="s">
        <v>0</v>
      </c>
      <c r="E24" s="850" t="s">
        <v>426</v>
      </c>
      <c r="F24" s="851"/>
      <c r="G24" s="851"/>
      <c r="H24" s="851"/>
      <c r="I24" s="871"/>
      <c r="J24" s="266"/>
      <c r="K24" s="267"/>
      <c r="L24" s="268"/>
      <c r="M24" s="433"/>
      <c r="N24" s="671">
        <v>0</v>
      </c>
    </row>
    <row r="25" spans="1:20" s="65" customFormat="1" ht="18" customHeight="1" x14ac:dyDescent="0.55000000000000004">
      <c r="A25" s="269"/>
      <c r="B25" s="252"/>
      <c r="C25" s="264"/>
      <c r="D25" s="270"/>
      <c r="E25" s="251" t="s">
        <v>133</v>
      </c>
      <c r="F25" s="957" t="s">
        <v>281</v>
      </c>
      <c r="G25" s="957"/>
      <c r="H25" s="957"/>
      <c r="I25" s="957"/>
      <c r="J25" s="271"/>
      <c r="K25" s="272"/>
      <c r="L25" s="249"/>
      <c r="M25" s="434"/>
      <c r="N25" s="672"/>
    </row>
    <row r="26" spans="1:20" s="65" customFormat="1" ht="18" customHeight="1" x14ac:dyDescent="0.55000000000000004">
      <c r="A26" s="269"/>
      <c r="B26" s="252"/>
      <c r="C26" s="264"/>
      <c r="D26" s="270"/>
      <c r="E26" s="251" t="s">
        <v>135</v>
      </c>
      <c r="F26" s="957" t="s">
        <v>134</v>
      </c>
      <c r="G26" s="957"/>
      <c r="H26" s="957"/>
      <c r="I26" s="957"/>
      <c r="J26" s="271"/>
      <c r="K26" s="274"/>
      <c r="L26" s="249"/>
      <c r="M26" s="434"/>
      <c r="N26" s="672"/>
    </row>
    <row r="27" spans="1:20" s="64" customFormat="1" ht="27" customHeight="1" x14ac:dyDescent="0.45">
      <c r="A27" s="260"/>
      <c r="B27" s="109"/>
      <c r="C27" s="264"/>
      <c r="D27" s="265" t="s">
        <v>21</v>
      </c>
      <c r="E27" s="850" t="s">
        <v>484</v>
      </c>
      <c r="F27" s="851"/>
      <c r="G27" s="851"/>
      <c r="H27" s="851"/>
      <c r="I27" s="871"/>
      <c r="J27" s="266"/>
      <c r="K27" s="267"/>
      <c r="L27" s="268"/>
      <c r="M27" s="433"/>
      <c r="N27" s="671">
        <v>0</v>
      </c>
    </row>
    <row r="28" spans="1:20" s="65" customFormat="1" ht="18" customHeight="1" x14ac:dyDescent="0.55000000000000004">
      <c r="A28" s="269"/>
      <c r="B28" s="252"/>
      <c r="C28" s="264"/>
      <c r="D28" s="270"/>
      <c r="E28" s="251" t="s">
        <v>133</v>
      </c>
      <c r="F28" s="957" t="s">
        <v>136</v>
      </c>
      <c r="G28" s="957"/>
      <c r="H28" s="957"/>
      <c r="I28" s="957"/>
      <c r="J28" s="271"/>
      <c r="K28" s="274"/>
      <c r="L28" s="249"/>
      <c r="M28" s="434"/>
      <c r="N28" s="426"/>
    </row>
    <row r="29" spans="1:20" s="65" customFormat="1" ht="18" customHeight="1" x14ac:dyDescent="0.55000000000000004">
      <c r="A29" s="269"/>
      <c r="B29" s="252"/>
      <c r="C29" s="264"/>
      <c r="D29" s="270"/>
      <c r="E29" s="251" t="s">
        <v>135</v>
      </c>
      <c r="F29" s="957" t="s">
        <v>139</v>
      </c>
      <c r="G29" s="957"/>
      <c r="H29" s="957"/>
      <c r="I29" s="957"/>
      <c r="J29" s="271"/>
      <c r="K29" s="274"/>
      <c r="L29" s="249"/>
      <c r="M29" s="434"/>
      <c r="N29" s="426"/>
    </row>
    <row r="30" spans="1:20" s="64" customFormat="1" ht="18.75" customHeight="1" x14ac:dyDescent="0.45">
      <c r="A30" s="260"/>
      <c r="B30" s="252"/>
      <c r="C30" s="264"/>
      <c r="D30" s="265" t="s">
        <v>25</v>
      </c>
      <c r="E30" s="958" t="s">
        <v>429</v>
      </c>
      <c r="F30" s="958"/>
      <c r="G30" s="958"/>
      <c r="H30" s="958"/>
      <c r="I30" s="958"/>
      <c r="J30" s="266"/>
      <c r="K30" s="267"/>
      <c r="L30" s="268"/>
      <c r="M30" s="435"/>
      <c r="N30" s="580">
        <f>N31+N97+N290+N291+N546+N547</f>
        <v>143.76</v>
      </c>
    </row>
    <row r="31" spans="1:20" s="65" customFormat="1" ht="18" customHeight="1" x14ac:dyDescent="0.55000000000000004">
      <c r="A31" s="269"/>
      <c r="B31" s="252"/>
      <c r="C31" s="275"/>
      <c r="D31" s="276"/>
      <c r="E31" s="251" t="s">
        <v>133</v>
      </c>
      <c r="F31" s="957" t="s">
        <v>354</v>
      </c>
      <c r="G31" s="957"/>
      <c r="H31" s="957"/>
      <c r="I31" s="957"/>
      <c r="J31" s="271"/>
      <c r="K31" s="274"/>
      <c r="L31" s="249"/>
      <c r="M31" s="434"/>
      <c r="N31" s="334">
        <f>SUM(N32:N96)</f>
        <v>28.39</v>
      </c>
    </row>
    <row r="32" spans="1:20" ht="20.100000000000001" customHeight="1" x14ac:dyDescent="0.5">
      <c r="A32" s="126"/>
      <c r="B32" s="127"/>
      <c r="C32" s="128"/>
      <c r="D32" s="273"/>
      <c r="E32" s="946" t="s">
        <v>283</v>
      </c>
      <c r="F32" s="322" t="s">
        <v>442</v>
      </c>
      <c r="G32" s="84" t="s">
        <v>210</v>
      </c>
      <c r="H32" s="948" t="s">
        <v>859</v>
      </c>
      <c r="I32" s="949"/>
      <c r="J32" s="806">
        <v>2018</v>
      </c>
      <c r="K32" s="806" t="s">
        <v>353</v>
      </c>
      <c r="L32" s="806">
        <v>1</v>
      </c>
      <c r="M32" s="932">
        <f>N32</f>
        <v>3.25</v>
      </c>
      <c r="N32" s="934">
        <v>3.25</v>
      </c>
      <c r="O32" s="924"/>
      <c r="P32" s="924">
        <v>3.3</v>
      </c>
      <c r="Q32" s="924">
        <v>3.2</v>
      </c>
    </row>
    <row r="33" spans="1:17" ht="20.100000000000001" customHeight="1" x14ac:dyDescent="0.5">
      <c r="A33" s="126"/>
      <c r="B33" s="127"/>
      <c r="C33" s="128"/>
      <c r="D33" s="273"/>
      <c r="E33" s="938"/>
      <c r="F33" s="322" t="s">
        <v>428</v>
      </c>
      <c r="G33" s="84" t="s">
        <v>210</v>
      </c>
      <c r="H33" s="757" t="s">
        <v>860</v>
      </c>
      <c r="I33" s="758"/>
      <c r="J33" s="807"/>
      <c r="K33" s="807"/>
      <c r="L33" s="807"/>
      <c r="M33" s="927"/>
      <c r="N33" s="930"/>
      <c r="O33" s="924"/>
      <c r="P33" s="924"/>
      <c r="Q33" s="924"/>
    </row>
    <row r="34" spans="1:17" ht="20.100000000000001" customHeight="1" x14ac:dyDescent="0.5">
      <c r="A34" s="126"/>
      <c r="B34" s="127"/>
      <c r="C34" s="128"/>
      <c r="D34" s="273"/>
      <c r="E34" s="938"/>
      <c r="F34" s="322" t="s">
        <v>430</v>
      </c>
      <c r="G34" s="84" t="s">
        <v>210</v>
      </c>
      <c r="H34" s="757" t="s">
        <v>862</v>
      </c>
      <c r="I34" s="758"/>
      <c r="J34" s="807"/>
      <c r="K34" s="807"/>
      <c r="L34" s="807"/>
      <c r="M34" s="927"/>
      <c r="N34" s="930"/>
      <c r="O34" s="924"/>
      <c r="P34" s="924"/>
      <c r="Q34" s="924"/>
    </row>
    <row r="35" spans="1:17" ht="20.100000000000001" customHeight="1" x14ac:dyDescent="0.5">
      <c r="A35" s="126"/>
      <c r="B35" s="127"/>
      <c r="C35" s="128"/>
      <c r="D35" s="273"/>
      <c r="E35" s="938"/>
      <c r="F35" s="322" t="s">
        <v>431</v>
      </c>
      <c r="G35" s="84" t="s">
        <v>210</v>
      </c>
      <c r="H35" s="757">
        <v>41</v>
      </c>
      <c r="I35" s="758"/>
      <c r="J35" s="807"/>
      <c r="K35" s="807"/>
      <c r="L35" s="807"/>
      <c r="M35" s="927"/>
      <c r="N35" s="930"/>
      <c r="O35" s="924"/>
      <c r="P35" s="924"/>
      <c r="Q35" s="924"/>
    </row>
    <row r="36" spans="1:17" ht="20.100000000000001" customHeight="1" x14ac:dyDescent="0.5">
      <c r="A36" s="126"/>
      <c r="B36" s="127"/>
      <c r="C36" s="128"/>
      <c r="D36" s="273"/>
      <c r="E36" s="938"/>
      <c r="F36" s="322" t="s">
        <v>432</v>
      </c>
      <c r="G36" s="84" t="s">
        <v>210</v>
      </c>
      <c r="H36" s="757">
        <v>3</v>
      </c>
      <c r="I36" s="758"/>
      <c r="J36" s="807"/>
      <c r="K36" s="807"/>
      <c r="L36" s="807"/>
      <c r="M36" s="927"/>
      <c r="N36" s="930"/>
      <c r="O36" s="924"/>
      <c r="P36" s="924"/>
      <c r="Q36" s="924"/>
    </row>
    <row r="37" spans="1:17" ht="20.100000000000001" customHeight="1" x14ac:dyDescent="0.5">
      <c r="A37" s="126"/>
      <c r="B37" s="127"/>
      <c r="C37" s="128"/>
      <c r="D37" s="273"/>
      <c r="E37" s="938"/>
      <c r="F37" s="322" t="s">
        <v>433</v>
      </c>
      <c r="G37" s="84" t="s">
        <v>210</v>
      </c>
      <c r="H37" s="757">
        <v>2018</v>
      </c>
      <c r="I37" s="758"/>
      <c r="J37" s="807"/>
      <c r="K37" s="807"/>
      <c r="L37" s="807"/>
      <c r="M37" s="927"/>
      <c r="N37" s="930"/>
      <c r="O37" s="924"/>
      <c r="P37" s="924"/>
      <c r="Q37" s="924"/>
    </row>
    <row r="38" spans="1:17" ht="20.100000000000001" customHeight="1" x14ac:dyDescent="0.5">
      <c r="A38" s="126"/>
      <c r="B38" s="127"/>
      <c r="C38" s="128"/>
      <c r="D38" s="273"/>
      <c r="E38" s="938"/>
      <c r="F38" s="322" t="s">
        <v>434</v>
      </c>
      <c r="G38" s="84" t="s">
        <v>210</v>
      </c>
      <c r="H38" s="950" t="s">
        <v>864</v>
      </c>
      <c r="I38" s="758"/>
      <c r="J38" s="807"/>
      <c r="K38" s="807"/>
      <c r="L38" s="807"/>
      <c r="M38" s="927"/>
      <c r="N38" s="930"/>
      <c r="O38" s="924"/>
      <c r="P38" s="924"/>
      <c r="Q38" s="924"/>
    </row>
    <row r="39" spans="1:17" ht="20.100000000000001" customHeight="1" x14ac:dyDescent="0.5">
      <c r="A39" s="126"/>
      <c r="B39" s="127"/>
      <c r="C39" s="128"/>
      <c r="D39" s="273"/>
      <c r="E39" s="938"/>
      <c r="F39" s="322" t="s">
        <v>435</v>
      </c>
      <c r="G39" s="84" t="s">
        <v>210</v>
      </c>
      <c r="H39" s="757" t="s">
        <v>1230</v>
      </c>
      <c r="I39" s="758"/>
      <c r="J39" s="807"/>
      <c r="K39" s="807"/>
      <c r="L39" s="807"/>
      <c r="M39" s="927"/>
      <c r="N39" s="930"/>
      <c r="O39" s="924"/>
      <c r="P39" s="924"/>
      <c r="Q39" s="924"/>
    </row>
    <row r="40" spans="1:17" ht="20.100000000000001" customHeight="1" x14ac:dyDescent="0.5">
      <c r="A40" s="126"/>
      <c r="B40" s="127"/>
      <c r="C40" s="128"/>
      <c r="D40" s="273"/>
      <c r="E40" s="938"/>
      <c r="F40" s="322" t="s">
        <v>427</v>
      </c>
      <c r="G40" s="84" t="s">
        <v>210</v>
      </c>
      <c r="H40" s="757" t="s">
        <v>866</v>
      </c>
      <c r="I40" s="758"/>
      <c r="J40" s="807"/>
      <c r="K40" s="807"/>
      <c r="L40" s="807"/>
      <c r="M40" s="927"/>
      <c r="N40" s="930"/>
      <c r="O40" s="924"/>
      <c r="P40" s="924"/>
      <c r="Q40" s="924"/>
    </row>
    <row r="41" spans="1:17" ht="20.100000000000001" customHeight="1" x14ac:dyDescent="0.5">
      <c r="A41" s="126"/>
      <c r="B41" s="127"/>
      <c r="C41" s="128"/>
      <c r="D41" s="273"/>
      <c r="E41" s="938"/>
      <c r="F41" s="322" t="s">
        <v>436</v>
      </c>
      <c r="G41" s="84" t="s">
        <v>210</v>
      </c>
      <c r="H41" s="757"/>
      <c r="I41" s="758"/>
      <c r="J41" s="807"/>
      <c r="K41" s="807"/>
      <c r="L41" s="807"/>
      <c r="M41" s="927"/>
      <c r="N41" s="930"/>
      <c r="O41" s="924"/>
      <c r="P41" s="924"/>
      <c r="Q41" s="924"/>
    </row>
    <row r="42" spans="1:17" ht="30" customHeight="1" x14ac:dyDescent="0.5">
      <c r="A42" s="126"/>
      <c r="B42" s="127"/>
      <c r="C42" s="128"/>
      <c r="D42" s="273"/>
      <c r="E42" s="938"/>
      <c r="F42" s="322" t="s">
        <v>437</v>
      </c>
      <c r="G42" s="84" t="s">
        <v>210</v>
      </c>
      <c r="H42" s="935" t="s">
        <v>861</v>
      </c>
      <c r="I42" s="758"/>
      <c r="J42" s="807"/>
      <c r="K42" s="807"/>
      <c r="L42" s="807"/>
      <c r="M42" s="927"/>
      <c r="N42" s="930"/>
      <c r="O42" s="924"/>
      <c r="P42" s="924"/>
      <c r="Q42" s="924"/>
    </row>
    <row r="43" spans="1:17" ht="30" customHeight="1" x14ac:dyDescent="0.5">
      <c r="A43" s="126"/>
      <c r="B43" s="127"/>
      <c r="C43" s="128"/>
      <c r="D43" s="273"/>
      <c r="E43" s="938"/>
      <c r="F43" s="322" t="s">
        <v>367</v>
      </c>
      <c r="G43" s="84" t="s">
        <v>210</v>
      </c>
      <c r="H43" s="935" t="s">
        <v>863</v>
      </c>
      <c r="I43" s="758"/>
      <c r="J43" s="807"/>
      <c r="K43" s="807"/>
      <c r="L43" s="807"/>
      <c r="M43" s="927"/>
      <c r="N43" s="930"/>
      <c r="O43" s="924"/>
      <c r="P43" s="924"/>
      <c r="Q43" s="924"/>
    </row>
    <row r="44" spans="1:17" ht="20.100000000000001" customHeight="1" x14ac:dyDescent="0.5">
      <c r="A44" s="126"/>
      <c r="B44" s="127"/>
      <c r="C44" s="128"/>
      <c r="D44" s="273"/>
      <c r="E44" s="938"/>
      <c r="F44" s="413" t="s">
        <v>512</v>
      </c>
      <c r="G44" s="491" t="s">
        <v>210</v>
      </c>
      <c r="H44" s="770" t="s">
        <v>867</v>
      </c>
      <c r="I44" s="771"/>
      <c r="J44" s="807"/>
      <c r="K44" s="807"/>
      <c r="L44" s="807"/>
      <c r="M44" s="927"/>
      <c r="N44" s="930"/>
      <c r="O44" s="924"/>
      <c r="P44" s="924"/>
      <c r="Q44" s="924"/>
    </row>
    <row r="45" spans="1:17" ht="20.100000000000001" customHeight="1" x14ac:dyDescent="0.5">
      <c r="A45" s="126"/>
      <c r="B45" s="127"/>
      <c r="C45" s="128"/>
      <c r="D45" s="273"/>
      <c r="E45" s="938"/>
      <c r="F45" s="413" t="s">
        <v>524</v>
      </c>
      <c r="G45" s="491" t="s">
        <v>210</v>
      </c>
      <c r="H45" s="956"/>
      <c r="I45" s="771"/>
      <c r="J45" s="807"/>
      <c r="K45" s="807"/>
      <c r="L45" s="807"/>
      <c r="M45" s="927"/>
      <c r="N45" s="930"/>
      <c r="O45" s="924"/>
      <c r="P45" s="924"/>
      <c r="Q45" s="924"/>
    </row>
    <row r="46" spans="1:17" ht="30" customHeight="1" x14ac:dyDescent="0.5">
      <c r="A46" s="126"/>
      <c r="B46" s="127"/>
      <c r="C46" s="128"/>
      <c r="D46" s="273"/>
      <c r="E46" s="938"/>
      <c r="F46" s="322" t="s">
        <v>351</v>
      </c>
      <c r="G46" s="84" t="s">
        <v>210</v>
      </c>
      <c r="H46" s="935" t="s">
        <v>1776</v>
      </c>
      <c r="I46" s="758"/>
      <c r="J46" s="807"/>
      <c r="K46" s="807"/>
      <c r="L46" s="807"/>
      <c r="M46" s="927"/>
      <c r="N46" s="930"/>
      <c r="O46" s="924"/>
      <c r="P46" s="924"/>
      <c r="Q46" s="924"/>
    </row>
    <row r="47" spans="1:17" ht="13.2" x14ac:dyDescent="0.5">
      <c r="A47" s="126"/>
      <c r="B47" s="127"/>
      <c r="C47" s="128"/>
      <c r="D47" s="273"/>
      <c r="E47" s="938"/>
      <c r="F47" s="322" t="s">
        <v>515</v>
      </c>
      <c r="G47" s="84" t="s">
        <v>210</v>
      </c>
      <c r="H47" s="935" t="s">
        <v>1502</v>
      </c>
      <c r="I47" s="758"/>
      <c r="J47" s="807"/>
      <c r="K47" s="807"/>
      <c r="L47" s="807"/>
      <c r="M47" s="927"/>
      <c r="N47" s="930"/>
      <c r="O47" s="924"/>
      <c r="P47" s="924"/>
      <c r="Q47" s="924"/>
    </row>
    <row r="48" spans="1:17" ht="18" customHeight="1" x14ac:dyDescent="0.5">
      <c r="A48" s="126"/>
      <c r="B48" s="127"/>
      <c r="C48" s="128"/>
      <c r="D48" s="273"/>
      <c r="E48" s="938"/>
      <c r="F48" s="790" t="s">
        <v>438</v>
      </c>
      <c r="G48" s="84" t="s">
        <v>210</v>
      </c>
      <c r="H48" s="935" t="s">
        <v>865</v>
      </c>
      <c r="I48" s="758"/>
      <c r="J48" s="807"/>
      <c r="K48" s="807"/>
      <c r="L48" s="807"/>
      <c r="M48" s="927"/>
      <c r="N48" s="930"/>
      <c r="O48" s="924"/>
      <c r="P48" s="924"/>
      <c r="Q48" s="924"/>
    </row>
    <row r="49" spans="1:17" ht="18" customHeight="1" x14ac:dyDescent="0.5">
      <c r="A49" s="126"/>
      <c r="B49" s="127"/>
      <c r="C49" s="128"/>
      <c r="D49" s="273"/>
      <c r="E49" s="938"/>
      <c r="F49" s="824"/>
      <c r="G49" s="84" t="s">
        <v>210</v>
      </c>
      <c r="H49" s="935" t="s">
        <v>1480</v>
      </c>
      <c r="I49" s="951"/>
      <c r="J49" s="807"/>
      <c r="K49" s="807"/>
      <c r="L49" s="807"/>
      <c r="M49" s="927"/>
      <c r="N49" s="930"/>
      <c r="O49" s="924"/>
      <c r="P49" s="924"/>
      <c r="Q49" s="924"/>
    </row>
    <row r="50" spans="1:17" ht="26.4" x14ac:dyDescent="0.5">
      <c r="A50" s="126"/>
      <c r="B50" s="127"/>
      <c r="C50" s="128"/>
      <c r="D50" s="273"/>
      <c r="E50" s="938"/>
      <c r="F50" s="322" t="s">
        <v>439</v>
      </c>
      <c r="G50" s="84" t="s">
        <v>210</v>
      </c>
      <c r="H50" s="757"/>
      <c r="I50" s="758"/>
      <c r="J50" s="807"/>
      <c r="K50" s="807"/>
      <c r="L50" s="807"/>
      <c r="M50" s="927"/>
      <c r="N50" s="930"/>
      <c r="O50" s="924"/>
      <c r="P50" s="924"/>
      <c r="Q50" s="924"/>
    </row>
    <row r="51" spans="1:17" ht="20.100000000000001" customHeight="1" x14ac:dyDescent="0.5">
      <c r="A51" s="126"/>
      <c r="B51" s="127"/>
      <c r="C51" s="128"/>
      <c r="D51" s="273"/>
      <c r="E51" s="938"/>
      <c r="F51" s="617" t="s">
        <v>440</v>
      </c>
      <c r="G51" s="84" t="s">
        <v>210</v>
      </c>
      <c r="H51" s="757" t="s">
        <v>443</v>
      </c>
      <c r="I51" s="758"/>
      <c r="J51" s="807"/>
      <c r="K51" s="807"/>
      <c r="L51" s="807"/>
      <c r="M51" s="927"/>
      <c r="N51" s="930"/>
      <c r="O51" s="924"/>
      <c r="P51" s="924"/>
      <c r="Q51" s="924"/>
    </row>
    <row r="52" spans="1:17" ht="20.100000000000001" customHeight="1" x14ac:dyDescent="0.5">
      <c r="A52" s="126"/>
      <c r="B52" s="127"/>
      <c r="C52" s="128"/>
      <c r="D52" s="273"/>
      <c r="E52" s="939"/>
      <c r="F52" s="322" t="s">
        <v>441</v>
      </c>
      <c r="G52" s="84" t="s">
        <v>210</v>
      </c>
      <c r="H52" s="757"/>
      <c r="I52" s="758"/>
      <c r="J52" s="808"/>
      <c r="K52" s="808"/>
      <c r="L52" s="808"/>
      <c r="M52" s="933"/>
      <c r="N52" s="931"/>
      <c r="O52" s="924"/>
      <c r="P52" s="924"/>
      <c r="Q52" s="924"/>
    </row>
    <row r="53" spans="1:17" ht="13" customHeight="1" x14ac:dyDescent="0.5">
      <c r="A53" s="126"/>
      <c r="B53" s="127"/>
      <c r="C53" s="128"/>
      <c r="D53" s="273"/>
      <c r="E53" s="495"/>
      <c r="F53" s="493"/>
      <c r="G53" s="493"/>
      <c r="H53" s="493"/>
      <c r="I53" s="493"/>
      <c r="J53" s="493"/>
      <c r="K53" s="493"/>
      <c r="L53" s="493"/>
      <c r="M53" s="493"/>
      <c r="N53" s="494"/>
    </row>
    <row r="54" spans="1:17" ht="33.75" customHeight="1" x14ac:dyDescent="0.5">
      <c r="A54" s="126"/>
      <c r="B54" s="127"/>
      <c r="C54" s="128"/>
      <c r="D54" s="273"/>
      <c r="E54" s="946" t="s">
        <v>284</v>
      </c>
      <c r="F54" s="322" t="s">
        <v>442</v>
      </c>
      <c r="G54" s="84" t="s">
        <v>210</v>
      </c>
      <c r="H54" s="948" t="s">
        <v>868</v>
      </c>
      <c r="I54" s="949"/>
      <c r="J54" s="806">
        <v>2020</v>
      </c>
      <c r="K54" s="806" t="s">
        <v>353</v>
      </c>
      <c r="L54" s="806">
        <v>1</v>
      </c>
      <c r="M54" s="932">
        <f>N54</f>
        <v>3.54</v>
      </c>
      <c r="N54" s="934">
        <v>3.54</v>
      </c>
      <c r="O54" s="924"/>
      <c r="P54" s="924">
        <v>3.54</v>
      </c>
      <c r="Q54" s="924">
        <v>3.55</v>
      </c>
    </row>
    <row r="55" spans="1:17" ht="19" customHeight="1" x14ac:dyDescent="0.5">
      <c r="A55" s="126"/>
      <c r="B55" s="127"/>
      <c r="C55" s="128"/>
      <c r="D55" s="273"/>
      <c r="E55" s="938"/>
      <c r="F55" s="322" t="s">
        <v>428</v>
      </c>
      <c r="G55" s="84" t="s">
        <v>210</v>
      </c>
      <c r="H55" s="757" t="s">
        <v>869</v>
      </c>
      <c r="I55" s="758"/>
      <c r="J55" s="807"/>
      <c r="K55" s="807"/>
      <c r="L55" s="807"/>
      <c r="M55" s="927"/>
      <c r="N55" s="930"/>
      <c r="O55" s="924"/>
      <c r="P55" s="924"/>
      <c r="Q55" s="924"/>
    </row>
    <row r="56" spans="1:17" ht="19" customHeight="1" x14ac:dyDescent="0.5">
      <c r="A56" s="126"/>
      <c r="B56" s="127"/>
      <c r="C56" s="128"/>
      <c r="D56" s="273"/>
      <c r="E56" s="938"/>
      <c r="F56" s="322" t="s">
        <v>430</v>
      </c>
      <c r="G56" s="84" t="s">
        <v>210</v>
      </c>
      <c r="H56" s="757" t="s">
        <v>624</v>
      </c>
      <c r="I56" s="758"/>
      <c r="J56" s="807"/>
      <c r="K56" s="807"/>
      <c r="L56" s="807"/>
      <c r="M56" s="927"/>
      <c r="N56" s="930"/>
      <c r="O56" s="924"/>
      <c r="P56" s="924"/>
      <c r="Q56" s="924"/>
    </row>
    <row r="57" spans="1:17" ht="19" customHeight="1" x14ac:dyDescent="0.5">
      <c r="A57" s="126"/>
      <c r="B57" s="127"/>
      <c r="C57" s="128"/>
      <c r="D57" s="273"/>
      <c r="E57" s="938"/>
      <c r="F57" s="322" t="s">
        <v>431</v>
      </c>
      <c r="G57" s="84" t="s">
        <v>210</v>
      </c>
      <c r="H57" s="757">
        <v>23</v>
      </c>
      <c r="I57" s="758"/>
      <c r="J57" s="807"/>
      <c r="K57" s="807"/>
      <c r="L57" s="807"/>
      <c r="M57" s="927"/>
      <c r="N57" s="930"/>
      <c r="O57" s="924"/>
      <c r="P57" s="924"/>
      <c r="Q57" s="924"/>
    </row>
    <row r="58" spans="1:17" ht="19" customHeight="1" x14ac:dyDescent="0.5">
      <c r="A58" s="126"/>
      <c r="B58" s="127"/>
      <c r="C58" s="128"/>
      <c r="D58" s="273"/>
      <c r="E58" s="938"/>
      <c r="F58" s="322" t="s">
        <v>432</v>
      </c>
      <c r="G58" s="84" t="s">
        <v>210</v>
      </c>
      <c r="H58" s="757">
        <v>6</v>
      </c>
      <c r="I58" s="758"/>
      <c r="J58" s="807"/>
      <c r="K58" s="807"/>
      <c r="L58" s="807"/>
      <c r="M58" s="927"/>
      <c r="N58" s="930"/>
      <c r="O58" s="924"/>
      <c r="P58" s="924"/>
      <c r="Q58" s="924"/>
    </row>
    <row r="59" spans="1:17" ht="19" customHeight="1" x14ac:dyDescent="0.5">
      <c r="A59" s="126"/>
      <c r="B59" s="127"/>
      <c r="C59" s="128"/>
      <c r="D59" s="273"/>
      <c r="E59" s="938"/>
      <c r="F59" s="322" t="s">
        <v>433</v>
      </c>
      <c r="G59" s="84" t="s">
        <v>210</v>
      </c>
      <c r="H59" s="757">
        <v>2020</v>
      </c>
      <c r="I59" s="758"/>
      <c r="J59" s="807"/>
      <c r="K59" s="807"/>
      <c r="L59" s="807"/>
      <c r="M59" s="927"/>
      <c r="N59" s="930"/>
      <c r="O59" s="924"/>
      <c r="P59" s="924"/>
      <c r="Q59" s="924"/>
    </row>
    <row r="60" spans="1:17" ht="19" customHeight="1" x14ac:dyDescent="0.5">
      <c r="A60" s="126"/>
      <c r="B60" s="127"/>
      <c r="C60" s="128"/>
      <c r="D60" s="273"/>
      <c r="E60" s="938"/>
      <c r="F60" s="322" t="s">
        <v>434</v>
      </c>
      <c r="G60" s="84" t="s">
        <v>210</v>
      </c>
      <c r="H60" s="950" t="s">
        <v>870</v>
      </c>
      <c r="I60" s="758"/>
      <c r="J60" s="807"/>
      <c r="K60" s="807"/>
      <c r="L60" s="807"/>
      <c r="M60" s="927"/>
      <c r="N60" s="930"/>
      <c r="O60" s="924"/>
      <c r="P60" s="924"/>
      <c r="Q60" s="924"/>
    </row>
    <row r="61" spans="1:17" ht="19" customHeight="1" x14ac:dyDescent="0.5">
      <c r="A61" s="126"/>
      <c r="B61" s="127"/>
      <c r="C61" s="128"/>
      <c r="D61" s="273"/>
      <c r="E61" s="938"/>
      <c r="F61" s="322" t="s">
        <v>435</v>
      </c>
      <c r="G61" s="84" t="s">
        <v>210</v>
      </c>
      <c r="H61" s="757" t="s">
        <v>675</v>
      </c>
      <c r="I61" s="758"/>
      <c r="J61" s="807"/>
      <c r="K61" s="807"/>
      <c r="L61" s="807"/>
      <c r="M61" s="927"/>
      <c r="N61" s="930"/>
      <c r="O61" s="924"/>
      <c r="P61" s="924"/>
      <c r="Q61" s="924"/>
    </row>
    <row r="62" spans="1:17" ht="19" customHeight="1" x14ac:dyDescent="0.5">
      <c r="A62" s="126"/>
      <c r="B62" s="127"/>
      <c r="C62" s="128"/>
      <c r="D62" s="273"/>
      <c r="E62" s="938"/>
      <c r="F62" s="322" t="s">
        <v>427</v>
      </c>
      <c r="G62" s="84" t="s">
        <v>210</v>
      </c>
      <c r="H62" s="757" t="s">
        <v>494</v>
      </c>
      <c r="I62" s="758"/>
      <c r="J62" s="807"/>
      <c r="K62" s="807"/>
      <c r="L62" s="807"/>
      <c r="M62" s="927"/>
      <c r="N62" s="930"/>
      <c r="O62" s="924"/>
      <c r="P62" s="924"/>
      <c r="Q62" s="924"/>
    </row>
    <row r="63" spans="1:17" ht="19" customHeight="1" x14ac:dyDescent="0.5">
      <c r="A63" s="126"/>
      <c r="B63" s="127"/>
      <c r="C63" s="128"/>
      <c r="D63" s="273"/>
      <c r="E63" s="938"/>
      <c r="F63" s="322" t="s">
        <v>436</v>
      </c>
      <c r="G63" s="84" t="s">
        <v>210</v>
      </c>
      <c r="H63" s="935" t="s">
        <v>873</v>
      </c>
      <c r="I63" s="758"/>
      <c r="J63" s="807"/>
      <c r="K63" s="807"/>
      <c r="L63" s="807"/>
      <c r="M63" s="927"/>
      <c r="N63" s="930"/>
      <c r="O63" s="924"/>
      <c r="P63" s="924"/>
      <c r="Q63" s="924"/>
    </row>
    <row r="64" spans="1:17" ht="19" customHeight="1" x14ac:dyDescent="0.5">
      <c r="A64" s="126"/>
      <c r="B64" s="127"/>
      <c r="C64" s="128"/>
      <c r="D64" s="273"/>
      <c r="E64" s="938"/>
      <c r="F64" s="322" t="s">
        <v>437</v>
      </c>
      <c r="G64" s="84" t="s">
        <v>210</v>
      </c>
      <c r="H64" s="935" t="s">
        <v>871</v>
      </c>
      <c r="I64" s="758"/>
      <c r="J64" s="807"/>
      <c r="K64" s="807"/>
      <c r="L64" s="807"/>
      <c r="M64" s="927"/>
      <c r="N64" s="930"/>
      <c r="O64" s="924"/>
      <c r="P64" s="924"/>
      <c r="Q64" s="924"/>
    </row>
    <row r="65" spans="1:17" ht="19" customHeight="1" x14ac:dyDescent="0.5">
      <c r="A65" s="126"/>
      <c r="B65" s="127"/>
      <c r="C65" s="128"/>
      <c r="D65" s="273"/>
      <c r="E65" s="938"/>
      <c r="F65" s="322" t="s">
        <v>367</v>
      </c>
      <c r="G65" s="84" t="s">
        <v>210</v>
      </c>
      <c r="H65" s="935" t="s">
        <v>872</v>
      </c>
      <c r="I65" s="758"/>
      <c r="J65" s="807"/>
      <c r="K65" s="807"/>
      <c r="L65" s="807"/>
      <c r="M65" s="927"/>
      <c r="N65" s="930"/>
      <c r="O65" s="924"/>
      <c r="P65" s="924"/>
      <c r="Q65" s="924"/>
    </row>
    <row r="66" spans="1:17" ht="19" customHeight="1" x14ac:dyDescent="0.5">
      <c r="A66" s="126"/>
      <c r="B66" s="127"/>
      <c r="C66" s="128"/>
      <c r="D66" s="273"/>
      <c r="E66" s="938"/>
      <c r="F66" s="413" t="s">
        <v>512</v>
      </c>
      <c r="G66" s="491" t="s">
        <v>210</v>
      </c>
      <c r="H66" s="770" t="s">
        <v>874</v>
      </c>
      <c r="I66" s="771"/>
      <c r="J66" s="807"/>
      <c r="K66" s="807"/>
      <c r="L66" s="807"/>
      <c r="M66" s="927"/>
      <c r="N66" s="930"/>
      <c r="O66" s="924"/>
      <c r="P66" s="924"/>
      <c r="Q66" s="924"/>
    </row>
    <row r="67" spans="1:17" ht="19" customHeight="1" x14ac:dyDescent="0.5">
      <c r="A67" s="126"/>
      <c r="B67" s="127"/>
      <c r="C67" s="128"/>
      <c r="D67" s="273"/>
      <c r="E67" s="938"/>
      <c r="F67" s="413" t="s">
        <v>524</v>
      </c>
      <c r="G67" s="491" t="s">
        <v>210</v>
      </c>
      <c r="H67" s="770"/>
      <c r="I67" s="771"/>
      <c r="J67" s="807"/>
      <c r="K67" s="807"/>
      <c r="L67" s="807"/>
      <c r="M67" s="927"/>
      <c r="N67" s="930"/>
      <c r="O67" s="924"/>
      <c r="P67" s="924"/>
      <c r="Q67" s="924"/>
    </row>
    <row r="68" spans="1:17" ht="30" customHeight="1" x14ac:dyDescent="0.5">
      <c r="A68" s="126"/>
      <c r="B68" s="127"/>
      <c r="C68" s="128"/>
      <c r="D68" s="273"/>
      <c r="E68" s="938"/>
      <c r="F68" s="322" t="s">
        <v>351</v>
      </c>
      <c r="G68" s="84" t="s">
        <v>210</v>
      </c>
      <c r="H68" s="935" t="s">
        <v>1777</v>
      </c>
      <c r="I68" s="758"/>
      <c r="J68" s="807"/>
      <c r="K68" s="807"/>
      <c r="L68" s="807"/>
      <c r="M68" s="927"/>
      <c r="N68" s="930"/>
      <c r="O68" s="924"/>
      <c r="P68" s="924"/>
      <c r="Q68" s="924"/>
    </row>
    <row r="69" spans="1:17" ht="13.2" x14ac:dyDescent="0.5">
      <c r="A69" s="126"/>
      <c r="B69" s="127"/>
      <c r="C69" s="128"/>
      <c r="D69" s="273"/>
      <c r="E69" s="938"/>
      <c r="F69" s="322" t="s">
        <v>515</v>
      </c>
      <c r="G69" s="84" t="s">
        <v>210</v>
      </c>
      <c r="H69" s="935" t="s">
        <v>1503</v>
      </c>
      <c r="I69" s="758"/>
      <c r="J69" s="807"/>
      <c r="K69" s="807"/>
      <c r="L69" s="807"/>
      <c r="M69" s="927"/>
      <c r="N69" s="930"/>
      <c r="O69" s="924"/>
      <c r="P69" s="924"/>
      <c r="Q69" s="924"/>
    </row>
    <row r="70" spans="1:17" ht="18.75" customHeight="1" x14ac:dyDescent="0.5">
      <c r="A70" s="126"/>
      <c r="B70" s="127"/>
      <c r="C70" s="128"/>
      <c r="D70" s="273"/>
      <c r="E70" s="938"/>
      <c r="F70" s="790" t="s">
        <v>438</v>
      </c>
      <c r="G70" s="84" t="s">
        <v>210</v>
      </c>
      <c r="H70" s="935" t="s">
        <v>580</v>
      </c>
      <c r="I70" s="758"/>
      <c r="J70" s="807"/>
      <c r="K70" s="807"/>
      <c r="L70" s="807"/>
      <c r="M70" s="927"/>
      <c r="N70" s="930"/>
      <c r="O70" s="924"/>
      <c r="P70" s="924"/>
      <c r="Q70" s="924"/>
    </row>
    <row r="71" spans="1:17" ht="18.75" customHeight="1" x14ac:dyDescent="0.5">
      <c r="A71" s="126"/>
      <c r="B71" s="127"/>
      <c r="C71" s="128"/>
      <c r="D71" s="273"/>
      <c r="E71" s="938"/>
      <c r="F71" s="824"/>
      <c r="G71" s="84" t="s">
        <v>210</v>
      </c>
      <c r="H71" s="935" t="s">
        <v>1481</v>
      </c>
      <c r="I71" s="951"/>
      <c r="J71" s="807"/>
      <c r="K71" s="807"/>
      <c r="L71" s="807"/>
      <c r="M71" s="927"/>
      <c r="N71" s="930"/>
      <c r="O71" s="924"/>
      <c r="P71" s="924"/>
      <c r="Q71" s="924"/>
    </row>
    <row r="72" spans="1:17" ht="26.4" x14ac:dyDescent="0.5">
      <c r="A72" s="126"/>
      <c r="B72" s="127"/>
      <c r="C72" s="128"/>
      <c r="D72" s="273"/>
      <c r="E72" s="938"/>
      <c r="F72" s="322" t="s">
        <v>439</v>
      </c>
      <c r="G72" s="84" t="s">
        <v>210</v>
      </c>
      <c r="H72" s="935"/>
      <c r="I72" s="758"/>
      <c r="J72" s="807"/>
      <c r="K72" s="807"/>
      <c r="L72" s="807"/>
      <c r="M72" s="927"/>
      <c r="N72" s="930"/>
      <c r="O72" s="924"/>
      <c r="P72" s="924"/>
      <c r="Q72" s="924"/>
    </row>
    <row r="73" spans="1:17" ht="20.100000000000001" customHeight="1" x14ac:dyDescent="0.5">
      <c r="A73" s="126"/>
      <c r="B73" s="127"/>
      <c r="C73" s="128"/>
      <c r="D73" s="273"/>
      <c r="E73" s="938"/>
      <c r="F73" s="617" t="s">
        <v>440</v>
      </c>
      <c r="G73" s="84" t="s">
        <v>210</v>
      </c>
      <c r="H73" s="757" t="s">
        <v>443</v>
      </c>
      <c r="I73" s="758"/>
      <c r="J73" s="807"/>
      <c r="K73" s="807"/>
      <c r="L73" s="807"/>
      <c r="M73" s="927"/>
      <c r="N73" s="930"/>
      <c r="O73" s="924"/>
      <c r="P73" s="924"/>
      <c r="Q73" s="924"/>
    </row>
    <row r="74" spans="1:17" ht="20.100000000000001" customHeight="1" x14ac:dyDescent="0.5">
      <c r="A74" s="126"/>
      <c r="B74" s="127"/>
      <c r="C74" s="128"/>
      <c r="D74" s="273"/>
      <c r="E74" s="939"/>
      <c r="F74" s="322" t="s">
        <v>441</v>
      </c>
      <c r="G74" s="84" t="s">
        <v>210</v>
      </c>
      <c r="H74" s="757"/>
      <c r="I74" s="758"/>
      <c r="J74" s="808"/>
      <c r="K74" s="808"/>
      <c r="L74" s="808"/>
      <c r="M74" s="933"/>
      <c r="N74" s="931"/>
      <c r="O74" s="924"/>
      <c r="P74" s="924"/>
      <c r="Q74" s="924"/>
    </row>
    <row r="75" spans="1:17" ht="13" customHeight="1" x14ac:dyDescent="0.5">
      <c r="A75" s="126"/>
      <c r="B75" s="127"/>
      <c r="C75" s="128"/>
      <c r="D75" s="273"/>
      <c r="E75" s="495"/>
      <c r="F75" s="493"/>
      <c r="G75" s="493"/>
      <c r="H75" s="493"/>
      <c r="I75" s="493"/>
      <c r="J75" s="493"/>
      <c r="K75" s="493"/>
      <c r="L75" s="493"/>
      <c r="M75" s="493"/>
      <c r="N75" s="494"/>
    </row>
    <row r="76" spans="1:17" ht="30.75" customHeight="1" x14ac:dyDescent="0.5">
      <c r="A76" s="126"/>
      <c r="B76" s="127"/>
      <c r="C76" s="128"/>
      <c r="D76" s="273"/>
      <c r="E76" s="946" t="s">
        <v>285</v>
      </c>
      <c r="F76" s="413" t="s">
        <v>442</v>
      </c>
      <c r="G76" s="491" t="s">
        <v>210</v>
      </c>
      <c r="H76" s="948" t="s">
        <v>1178</v>
      </c>
      <c r="I76" s="949"/>
      <c r="J76" s="806">
        <v>2022</v>
      </c>
      <c r="K76" s="806" t="s">
        <v>353</v>
      </c>
      <c r="L76" s="806">
        <v>1</v>
      </c>
      <c r="M76" s="932">
        <f>N76</f>
        <v>21.6</v>
      </c>
      <c r="N76" s="934">
        <v>21.6</v>
      </c>
      <c r="O76" s="924"/>
      <c r="P76" s="924">
        <v>21.6</v>
      </c>
      <c r="Q76" s="924">
        <v>21.6</v>
      </c>
    </row>
    <row r="77" spans="1:17" ht="20.100000000000001" customHeight="1" x14ac:dyDescent="0.5">
      <c r="A77" s="126"/>
      <c r="B77" s="127"/>
      <c r="C77" s="128"/>
      <c r="D77" s="273"/>
      <c r="E77" s="938"/>
      <c r="F77" s="413" t="s">
        <v>428</v>
      </c>
      <c r="G77" s="491" t="s">
        <v>210</v>
      </c>
      <c r="H77" s="757" t="s">
        <v>1179</v>
      </c>
      <c r="I77" s="953"/>
      <c r="J77" s="807"/>
      <c r="K77" s="807"/>
      <c r="L77" s="807"/>
      <c r="M77" s="927"/>
      <c r="N77" s="930"/>
      <c r="O77" s="924"/>
      <c r="P77" s="924"/>
      <c r="Q77" s="924"/>
    </row>
    <row r="78" spans="1:17" ht="20.100000000000001" customHeight="1" x14ac:dyDescent="0.5">
      <c r="A78" s="126"/>
      <c r="B78" s="127"/>
      <c r="C78" s="128"/>
      <c r="D78" s="273"/>
      <c r="E78" s="938"/>
      <c r="F78" s="413" t="s">
        <v>430</v>
      </c>
      <c r="G78" s="491" t="s">
        <v>210</v>
      </c>
      <c r="H78" s="952" t="s">
        <v>624</v>
      </c>
      <c r="I78" s="953"/>
      <c r="J78" s="807"/>
      <c r="K78" s="807"/>
      <c r="L78" s="807"/>
      <c r="M78" s="927"/>
      <c r="N78" s="930"/>
      <c r="O78" s="924"/>
      <c r="P78" s="924"/>
      <c r="Q78" s="924"/>
    </row>
    <row r="79" spans="1:17" ht="20.100000000000001" customHeight="1" x14ac:dyDescent="0.5">
      <c r="A79" s="126"/>
      <c r="B79" s="127"/>
      <c r="C79" s="128"/>
      <c r="D79" s="273"/>
      <c r="E79" s="938"/>
      <c r="F79" s="413" t="s">
        <v>431</v>
      </c>
      <c r="G79" s="491" t="s">
        <v>210</v>
      </c>
      <c r="H79" s="952">
        <v>25</v>
      </c>
      <c r="I79" s="953"/>
      <c r="J79" s="807"/>
      <c r="K79" s="807"/>
      <c r="L79" s="807"/>
      <c r="M79" s="927"/>
      <c r="N79" s="930"/>
      <c r="O79" s="924"/>
      <c r="P79" s="924"/>
      <c r="Q79" s="924"/>
    </row>
    <row r="80" spans="1:17" ht="20.100000000000001" customHeight="1" x14ac:dyDescent="0.5">
      <c r="A80" s="126"/>
      <c r="B80" s="127"/>
      <c r="C80" s="128"/>
      <c r="D80" s="273"/>
      <c r="E80" s="938"/>
      <c r="F80" s="413" t="s">
        <v>432</v>
      </c>
      <c r="G80" s="491" t="s">
        <v>210</v>
      </c>
      <c r="H80" s="952">
        <v>1</v>
      </c>
      <c r="I80" s="953"/>
      <c r="J80" s="807"/>
      <c r="K80" s="807"/>
      <c r="L80" s="807"/>
      <c r="M80" s="927"/>
      <c r="N80" s="930"/>
      <c r="O80" s="924"/>
      <c r="P80" s="924"/>
      <c r="Q80" s="924"/>
    </row>
    <row r="81" spans="1:17" ht="20.100000000000001" customHeight="1" x14ac:dyDescent="0.5">
      <c r="A81" s="126"/>
      <c r="B81" s="127"/>
      <c r="C81" s="128"/>
      <c r="D81" s="273"/>
      <c r="E81" s="938"/>
      <c r="F81" s="413" t="s">
        <v>433</v>
      </c>
      <c r="G81" s="491" t="s">
        <v>210</v>
      </c>
      <c r="H81" s="952">
        <v>2022</v>
      </c>
      <c r="I81" s="953"/>
      <c r="J81" s="807"/>
      <c r="K81" s="807"/>
      <c r="L81" s="807"/>
      <c r="M81" s="927"/>
      <c r="N81" s="930"/>
      <c r="O81" s="924"/>
      <c r="P81" s="924"/>
      <c r="Q81" s="924"/>
    </row>
    <row r="82" spans="1:17" ht="20.100000000000001" customHeight="1" x14ac:dyDescent="0.5">
      <c r="A82" s="126"/>
      <c r="B82" s="127"/>
      <c r="C82" s="128"/>
      <c r="D82" s="273"/>
      <c r="E82" s="938"/>
      <c r="F82" s="413" t="s">
        <v>434</v>
      </c>
      <c r="G82" s="491" t="s">
        <v>210</v>
      </c>
      <c r="H82" s="936" t="s">
        <v>1180</v>
      </c>
      <c r="I82" s="758"/>
      <c r="J82" s="807"/>
      <c r="K82" s="807"/>
      <c r="L82" s="807"/>
      <c r="M82" s="927"/>
      <c r="N82" s="930"/>
      <c r="O82" s="924"/>
      <c r="P82" s="924"/>
      <c r="Q82" s="924"/>
    </row>
    <row r="83" spans="1:17" ht="20.100000000000001" customHeight="1" x14ac:dyDescent="0.5">
      <c r="A83" s="126"/>
      <c r="B83" s="127"/>
      <c r="C83" s="128"/>
      <c r="D83" s="273"/>
      <c r="E83" s="938"/>
      <c r="F83" s="413" t="s">
        <v>435</v>
      </c>
      <c r="G83" s="491" t="s">
        <v>210</v>
      </c>
      <c r="H83" s="757" t="s">
        <v>675</v>
      </c>
      <c r="I83" s="758"/>
      <c r="J83" s="807"/>
      <c r="K83" s="807"/>
      <c r="L83" s="807"/>
      <c r="M83" s="927"/>
      <c r="N83" s="930"/>
      <c r="O83" s="924"/>
      <c r="P83" s="924"/>
      <c r="Q83" s="924"/>
    </row>
    <row r="84" spans="1:17" ht="20.100000000000001" customHeight="1" x14ac:dyDescent="0.5">
      <c r="A84" s="126"/>
      <c r="B84" s="127"/>
      <c r="C84" s="128"/>
      <c r="D84" s="273"/>
      <c r="E84" s="938"/>
      <c r="F84" s="413" t="s">
        <v>427</v>
      </c>
      <c r="G84" s="491" t="s">
        <v>210</v>
      </c>
      <c r="H84" s="757" t="s">
        <v>494</v>
      </c>
      <c r="I84" s="758"/>
      <c r="J84" s="807"/>
      <c r="K84" s="807"/>
      <c r="L84" s="807"/>
      <c r="M84" s="927"/>
      <c r="N84" s="930"/>
      <c r="O84" s="924"/>
      <c r="P84" s="924"/>
      <c r="Q84" s="924"/>
    </row>
    <row r="85" spans="1:17" ht="20.100000000000001" customHeight="1" x14ac:dyDescent="0.5">
      <c r="A85" s="126"/>
      <c r="B85" s="127"/>
      <c r="C85" s="128"/>
      <c r="D85" s="273"/>
      <c r="E85" s="938"/>
      <c r="F85" s="413" t="s">
        <v>436</v>
      </c>
      <c r="G85" s="491" t="s">
        <v>210</v>
      </c>
      <c r="H85" s="935" t="s">
        <v>1181</v>
      </c>
      <c r="I85" s="758"/>
      <c r="J85" s="807"/>
      <c r="K85" s="807"/>
      <c r="L85" s="807"/>
      <c r="M85" s="927"/>
      <c r="N85" s="930"/>
      <c r="O85" s="924"/>
      <c r="P85" s="924"/>
      <c r="Q85" s="924"/>
    </row>
    <row r="86" spans="1:17" ht="20.100000000000001" customHeight="1" x14ac:dyDescent="0.5">
      <c r="A86" s="126"/>
      <c r="B86" s="127"/>
      <c r="C86" s="128"/>
      <c r="D86" s="273"/>
      <c r="E86" s="938"/>
      <c r="F86" s="649" t="s">
        <v>437</v>
      </c>
      <c r="G86" s="414" t="s">
        <v>210</v>
      </c>
      <c r="H86" s="935" t="s">
        <v>1182</v>
      </c>
      <c r="I86" s="758"/>
      <c r="J86" s="807"/>
      <c r="K86" s="807"/>
      <c r="L86" s="807"/>
      <c r="M86" s="927"/>
      <c r="N86" s="930"/>
      <c r="O86" s="924"/>
      <c r="P86" s="924"/>
      <c r="Q86" s="924"/>
    </row>
    <row r="87" spans="1:17" ht="20.100000000000001" customHeight="1" x14ac:dyDescent="0.5">
      <c r="A87" s="126"/>
      <c r="B87" s="127"/>
      <c r="C87" s="128"/>
      <c r="D87" s="273"/>
      <c r="E87" s="938"/>
      <c r="F87" s="649" t="s">
        <v>367</v>
      </c>
      <c r="G87" s="414" t="s">
        <v>210</v>
      </c>
      <c r="H87" s="935" t="s">
        <v>1183</v>
      </c>
      <c r="I87" s="758"/>
      <c r="J87" s="807"/>
      <c r="K87" s="807"/>
      <c r="L87" s="807"/>
      <c r="M87" s="927"/>
      <c r="N87" s="930"/>
      <c r="O87" s="924"/>
      <c r="P87" s="924"/>
      <c r="Q87" s="924"/>
    </row>
    <row r="88" spans="1:17" ht="20.100000000000001" customHeight="1" x14ac:dyDescent="0.5">
      <c r="A88" s="126"/>
      <c r="B88" s="127"/>
      <c r="C88" s="128"/>
      <c r="D88" s="273"/>
      <c r="E88" s="938"/>
      <c r="F88" s="322" t="s">
        <v>512</v>
      </c>
      <c r="G88" s="84" t="s">
        <v>210</v>
      </c>
      <c r="H88" s="770" t="s">
        <v>874</v>
      </c>
      <c r="I88" s="771"/>
      <c r="J88" s="807"/>
      <c r="K88" s="807"/>
      <c r="L88" s="807"/>
      <c r="M88" s="927"/>
      <c r="N88" s="930"/>
      <c r="O88" s="924"/>
      <c r="P88" s="924"/>
      <c r="Q88" s="924"/>
    </row>
    <row r="89" spans="1:17" ht="20.100000000000001" customHeight="1" x14ac:dyDescent="0.5">
      <c r="A89" s="126"/>
      <c r="B89" s="127"/>
      <c r="C89" s="128"/>
      <c r="D89" s="273"/>
      <c r="E89" s="938"/>
      <c r="F89" s="322" t="s">
        <v>524</v>
      </c>
      <c r="G89" s="84" t="s">
        <v>210</v>
      </c>
      <c r="H89" s="757"/>
      <c r="I89" s="758"/>
      <c r="J89" s="807"/>
      <c r="K89" s="807"/>
      <c r="L89" s="807"/>
      <c r="M89" s="927"/>
      <c r="N89" s="930"/>
      <c r="O89" s="924"/>
      <c r="P89" s="924"/>
      <c r="Q89" s="924"/>
    </row>
    <row r="90" spans="1:17" ht="32.25" customHeight="1" x14ac:dyDescent="0.5">
      <c r="A90" s="126"/>
      <c r="B90" s="127"/>
      <c r="C90" s="128"/>
      <c r="D90" s="273"/>
      <c r="E90" s="938"/>
      <c r="F90" s="322" t="s">
        <v>351</v>
      </c>
      <c r="G90" s="84" t="s">
        <v>210</v>
      </c>
      <c r="H90" s="935" t="s">
        <v>1778</v>
      </c>
      <c r="I90" s="758"/>
      <c r="J90" s="807"/>
      <c r="K90" s="807"/>
      <c r="L90" s="807"/>
      <c r="M90" s="927"/>
      <c r="N90" s="930"/>
      <c r="O90" s="924"/>
      <c r="P90" s="924"/>
      <c r="Q90" s="924"/>
    </row>
    <row r="91" spans="1:17" ht="13.2" x14ac:dyDescent="0.5">
      <c r="A91" s="126"/>
      <c r="B91" s="127"/>
      <c r="C91" s="128"/>
      <c r="D91" s="273"/>
      <c r="E91" s="938"/>
      <c r="F91" s="322" t="s">
        <v>513</v>
      </c>
      <c r="G91" s="84" t="s">
        <v>210</v>
      </c>
      <c r="H91" s="935" t="s">
        <v>1504</v>
      </c>
      <c r="I91" s="758"/>
      <c r="J91" s="807"/>
      <c r="K91" s="807"/>
      <c r="L91" s="807"/>
      <c r="M91" s="927"/>
      <c r="N91" s="930"/>
      <c r="O91" s="924"/>
      <c r="P91" s="924"/>
      <c r="Q91" s="924"/>
    </row>
    <row r="92" spans="1:17" ht="18.75" customHeight="1" x14ac:dyDescent="0.5">
      <c r="A92" s="126"/>
      <c r="B92" s="127"/>
      <c r="C92" s="128"/>
      <c r="D92" s="273"/>
      <c r="E92" s="938"/>
      <c r="F92" s="790" t="s">
        <v>438</v>
      </c>
      <c r="G92" s="84" t="s">
        <v>210</v>
      </c>
      <c r="H92" s="935" t="s">
        <v>580</v>
      </c>
      <c r="I92" s="758"/>
      <c r="J92" s="807"/>
      <c r="K92" s="807"/>
      <c r="L92" s="807"/>
      <c r="M92" s="927"/>
      <c r="N92" s="930"/>
      <c r="O92" s="924"/>
      <c r="P92" s="924"/>
      <c r="Q92" s="924"/>
    </row>
    <row r="93" spans="1:17" ht="18.75" customHeight="1" x14ac:dyDescent="0.5">
      <c r="A93" s="126"/>
      <c r="B93" s="127"/>
      <c r="C93" s="128"/>
      <c r="D93" s="273"/>
      <c r="E93" s="938"/>
      <c r="F93" s="824"/>
      <c r="G93" s="84" t="s">
        <v>210</v>
      </c>
      <c r="H93" s="935" t="s">
        <v>1481</v>
      </c>
      <c r="I93" s="951"/>
      <c r="J93" s="807"/>
      <c r="K93" s="807"/>
      <c r="L93" s="807"/>
      <c r="M93" s="927"/>
      <c r="N93" s="930"/>
      <c r="O93" s="924"/>
      <c r="P93" s="924"/>
      <c r="Q93" s="924"/>
    </row>
    <row r="94" spans="1:17" ht="26.4" x14ac:dyDescent="0.5">
      <c r="A94" s="126"/>
      <c r="B94" s="127"/>
      <c r="C94" s="128"/>
      <c r="D94" s="273"/>
      <c r="E94" s="938"/>
      <c r="F94" s="413" t="s">
        <v>439</v>
      </c>
      <c r="G94" s="491" t="s">
        <v>210</v>
      </c>
      <c r="H94" s="757"/>
      <c r="I94" s="758"/>
      <c r="J94" s="807"/>
      <c r="K94" s="807"/>
      <c r="L94" s="807"/>
      <c r="M94" s="927"/>
      <c r="N94" s="930"/>
      <c r="O94" s="924"/>
      <c r="P94" s="924"/>
      <c r="Q94" s="924"/>
    </row>
    <row r="95" spans="1:17" ht="18.75" customHeight="1" x14ac:dyDescent="0.5">
      <c r="A95" s="126"/>
      <c r="B95" s="127"/>
      <c r="C95" s="128"/>
      <c r="D95" s="273"/>
      <c r="E95" s="938"/>
      <c r="F95" s="621" t="s">
        <v>440</v>
      </c>
      <c r="G95" s="491" t="s">
        <v>210</v>
      </c>
      <c r="H95" s="757" t="s">
        <v>584</v>
      </c>
      <c r="I95" s="758"/>
      <c r="J95" s="807"/>
      <c r="K95" s="807"/>
      <c r="L95" s="807"/>
      <c r="M95" s="927"/>
      <c r="N95" s="930"/>
      <c r="O95" s="924"/>
      <c r="P95" s="924"/>
      <c r="Q95" s="924"/>
    </row>
    <row r="96" spans="1:17" ht="18.75" customHeight="1" x14ac:dyDescent="0.5">
      <c r="A96" s="126"/>
      <c r="B96" s="127"/>
      <c r="C96" s="128"/>
      <c r="D96" s="273"/>
      <c r="E96" s="939"/>
      <c r="F96" s="413" t="s">
        <v>441</v>
      </c>
      <c r="G96" s="491" t="s">
        <v>210</v>
      </c>
      <c r="H96" s="757"/>
      <c r="I96" s="758"/>
      <c r="J96" s="808"/>
      <c r="K96" s="808"/>
      <c r="L96" s="808"/>
      <c r="M96" s="933"/>
      <c r="N96" s="931"/>
      <c r="O96" s="924"/>
      <c r="P96" s="924"/>
      <c r="Q96" s="924"/>
    </row>
    <row r="97" spans="1:17" s="65" customFormat="1" ht="22.5" customHeight="1" x14ac:dyDescent="0.55000000000000004">
      <c r="A97" s="269"/>
      <c r="B97" s="252"/>
      <c r="C97" s="275"/>
      <c r="D97" s="276"/>
      <c r="E97" s="251" t="s">
        <v>135</v>
      </c>
      <c r="F97" s="867" t="s">
        <v>355</v>
      </c>
      <c r="G97" s="868"/>
      <c r="H97" s="868"/>
      <c r="I97" s="869"/>
      <c r="J97" s="271"/>
      <c r="K97" s="274"/>
      <c r="L97" s="249"/>
      <c r="M97" s="434"/>
      <c r="N97" s="334">
        <f>SUM(N98:N289)</f>
        <v>27.43</v>
      </c>
    </row>
    <row r="98" spans="1:17" ht="42" customHeight="1" x14ac:dyDescent="0.5">
      <c r="A98" s="126"/>
      <c r="B98" s="127"/>
      <c r="C98" s="128"/>
      <c r="D98" s="273"/>
      <c r="E98" s="946" t="s">
        <v>283</v>
      </c>
      <c r="F98" s="322" t="s">
        <v>442</v>
      </c>
      <c r="G98" s="84" t="s">
        <v>210</v>
      </c>
      <c r="H98" s="948" t="s">
        <v>881</v>
      </c>
      <c r="I98" s="949"/>
      <c r="J98" s="806">
        <v>2013</v>
      </c>
      <c r="K98" s="806" t="s">
        <v>353</v>
      </c>
      <c r="L98" s="806">
        <v>1</v>
      </c>
      <c r="M98" s="932">
        <f>N98</f>
        <v>2.4500000000000002</v>
      </c>
      <c r="N98" s="934">
        <v>2.4500000000000002</v>
      </c>
      <c r="O98" s="924"/>
      <c r="P98" s="924">
        <v>2.4300000000000002</v>
      </c>
      <c r="Q98" s="924">
        <v>2.4700000000000002</v>
      </c>
    </row>
    <row r="99" spans="1:17" ht="27" customHeight="1" x14ac:dyDescent="0.5">
      <c r="A99" s="126"/>
      <c r="B99" s="127"/>
      <c r="C99" s="128"/>
      <c r="D99" s="273"/>
      <c r="E99" s="938"/>
      <c r="F99" s="322" t="s">
        <v>428</v>
      </c>
      <c r="G99" s="84" t="s">
        <v>210</v>
      </c>
      <c r="H99" s="757" t="s">
        <v>882</v>
      </c>
      <c r="I99" s="758"/>
      <c r="J99" s="807"/>
      <c r="K99" s="807"/>
      <c r="L99" s="807"/>
      <c r="M99" s="927"/>
      <c r="N99" s="930"/>
      <c r="O99" s="924"/>
      <c r="P99" s="924"/>
      <c r="Q99" s="924"/>
    </row>
    <row r="100" spans="1:17" ht="19.5" customHeight="1" x14ac:dyDescent="0.5">
      <c r="A100" s="126"/>
      <c r="B100" s="127"/>
      <c r="C100" s="128"/>
      <c r="D100" s="273"/>
      <c r="E100" s="938"/>
      <c r="F100" s="322" t="s">
        <v>430</v>
      </c>
      <c r="G100" s="84" t="s">
        <v>210</v>
      </c>
      <c r="H100" s="757" t="s">
        <v>978</v>
      </c>
      <c r="I100" s="758"/>
      <c r="J100" s="807"/>
      <c r="K100" s="807"/>
      <c r="L100" s="807"/>
      <c r="M100" s="927"/>
      <c r="N100" s="930"/>
      <c r="O100" s="924"/>
      <c r="P100" s="924"/>
      <c r="Q100" s="924"/>
    </row>
    <row r="101" spans="1:17" ht="19.5" customHeight="1" x14ac:dyDescent="0.5">
      <c r="A101" s="126"/>
      <c r="B101" s="127"/>
      <c r="C101" s="128"/>
      <c r="D101" s="273"/>
      <c r="E101" s="938"/>
      <c r="F101" s="322" t="s">
        <v>431</v>
      </c>
      <c r="G101" s="84" t="s">
        <v>210</v>
      </c>
      <c r="H101" s="757">
        <v>1</v>
      </c>
      <c r="I101" s="758"/>
      <c r="J101" s="807"/>
      <c r="K101" s="807"/>
      <c r="L101" s="807"/>
      <c r="M101" s="927"/>
      <c r="N101" s="930"/>
      <c r="O101" s="924"/>
      <c r="P101" s="924"/>
      <c r="Q101" s="924"/>
    </row>
    <row r="102" spans="1:17" ht="19.5" customHeight="1" x14ac:dyDescent="0.5">
      <c r="A102" s="126"/>
      <c r="B102" s="127"/>
      <c r="C102" s="128"/>
      <c r="D102" s="273"/>
      <c r="E102" s="938"/>
      <c r="F102" s="322" t="s">
        <v>432</v>
      </c>
      <c r="G102" s="84" t="s">
        <v>210</v>
      </c>
      <c r="H102" s="757">
        <v>4</v>
      </c>
      <c r="I102" s="758"/>
      <c r="J102" s="807"/>
      <c r="K102" s="807"/>
      <c r="L102" s="807"/>
      <c r="M102" s="927"/>
      <c r="N102" s="930"/>
      <c r="O102" s="924"/>
      <c r="P102" s="924"/>
      <c r="Q102" s="924"/>
    </row>
    <row r="103" spans="1:17" ht="19.5" customHeight="1" x14ac:dyDescent="0.5">
      <c r="A103" s="126"/>
      <c r="B103" s="127"/>
      <c r="C103" s="128"/>
      <c r="D103" s="273"/>
      <c r="E103" s="938"/>
      <c r="F103" s="322" t="s">
        <v>433</v>
      </c>
      <c r="G103" s="84" t="s">
        <v>210</v>
      </c>
      <c r="H103" s="757">
        <v>2013</v>
      </c>
      <c r="I103" s="758"/>
      <c r="J103" s="807"/>
      <c r="K103" s="807"/>
      <c r="L103" s="807"/>
      <c r="M103" s="927"/>
      <c r="N103" s="930"/>
      <c r="O103" s="924"/>
      <c r="P103" s="924"/>
      <c r="Q103" s="924"/>
    </row>
    <row r="104" spans="1:17" ht="19.5" customHeight="1" x14ac:dyDescent="0.5">
      <c r="A104" s="126"/>
      <c r="B104" s="127"/>
      <c r="C104" s="128"/>
      <c r="D104" s="273"/>
      <c r="E104" s="938"/>
      <c r="F104" s="322" t="s">
        <v>434</v>
      </c>
      <c r="G104" s="84" t="s">
        <v>210</v>
      </c>
      <c r="H104" s="950" t="s">
        <v>885</v>
      </c>
      <c r="I104" s="758"/>
      <c r="J104" s="807"/>
      <c r="K104" s="807"/>
      <c r="L104" s="807"/>
      <c r="M104" s="927"/>
      <c r="N104" s="930"/>
      <c r="O104" s="924"/>
      <c r="P104" s="924"/>
      <c r="Q104" s="924"/>
    </row>
    <row r="105" spans="1:17" ht="19.5" customHeight="1" x14ac:dyDescent="0.5">
      <c r="A105" s="126"/>
      <c r="B105" s="127"/>
      <c r="C105" s="128"/>
      <c r="D105" s="273"/>
      <c r="E105" s="938"/>
      <c r="F105" s="322" t="s">
        <v>435</v>
      </c>
      <c r="G105" s="84" t="s">
        <v>210</v>
      </c>
      <c r="H105" s="757" t="s">
        <v>886</v>
      </c>
      <c r="I105" s="758"/>
      <c r="J105" s="807"/>
      <c r="K105" s="807"/>
      <c r="L105" s="807"/>
      <c r="M105" s="927"/>
      <c r="N105" s="930"/>
      <c r="O105" s="924"/>
      <c r="P105" s="924"/>
      <c r="Q105" s="924"/>
    </row>
    <row r="106" spans="1:17" ht="19.5" customHeight="1" x14ac:dyDescent="0.5">
      <c r="A106" s="126"/>
      <c r="B106" s="127"/>
      <c r="C106" s="128"/>
      <c r="D106" s="273"/>
      <c r="E106" s="938"/>
      <c r="F106" s="322" t="s">
        <v>427</v>
      </c>
      <c r="G106" s="84" t="s">
        <v>210</v>
      </c>
      <c r="H106" s="757" t="s">
        <v>884</v>
      </c>
      <c r="I106" s="758"/>
      <c r="J106" s="807"/>
      <c r="K106" s="807"/>
      <c r="L106" s="807"/>
      <c r="M106" s="927"/>
      <c r="N106" s="930"/>
      <c r="O106" s="924"/>
      <c r="P106" s="924"/>
      <c r="Q106" s="924"/>
    </row>
    <row r="107" spans="1:17" ht="19.5" customHeight="1" x14ac:dyDescent="0.5">
      <c r="A107" s="126"/>
      <c r="B107" s="127"/>
      <c r="C107" s="128"/>
      <c r="D107" s="273"/>
      <c r="E107" s="938"/>
      <c r="F107" s="322" t="s">
        <v>436</v>
      </c>
      <c r="G107" s="84" t="s">
        <v>210</v>
      </c>
      <c r="H107" s="935" t="s">
        <v>883</v>
      </c>
      <c r="I107" s="758"/>
      <c r="J107" s="807"/>
      <c r="K107" s="807"/>
      <c r="L107" s="807"/>
      <c r="M107" s="927"/>
      <c r="N107" s="930"/>
      <c r="O107" s="924"/>
      <c r="P107" s="924"/>
      <c r="Q107" s="924"/>
    </row>
    <row r="108" spans="1:17" ht="42" customHeight="1" x14ac:dyDescent="0.5">
      <c r="A108" s="126"/>
      <c r="B108" s="127"/>
      <c r="C108" s="128"/>
      <c r="D108" s="273"/>
      <c r="E108" s="938"/>
      <c r="F108" s="322" t="s">
        <v>437</v>
      </c>
      <c r="G108" s="84" t="s">
        <v>210</v>
      </c>
      <c r="H108" s="935" t="s">
        <v>1223</v>
      </c>
      <c r="I108" s="758"/>
      <c r="J108" s="807"/>
      <c r="K108" s="807"/>
      <c r="L108" s="807"/>
      <c r="M108" s="927"/>
      <c r="N108" s="930"/>
      <c r="O108" s="924"/>
      <c r="P108" s="924"/>
      <c r="Q108" s="924"/>
    </row>
    <row r="109" spans="1:17" ht="29.25" customHeight="1" x14ac:dyDescent="0.5">
      <c r="A109" s="126"/>
      <c r="B109" s="127"/>
      <c r="C109" s="128"/>
      <c r="D109" s="273"/>
      <c r="E109" s="938"/>
      <c r="F109" s="322" t="s">
        <v>367</v>
      </c>
      <c r="G109" s="84" t="s">
        <v>210</v>
      </c>
      <c r="H109" s="935" t="s">
        <v>1227</v>
      </c>
      <c r="I109" s="758"/>
      <c r="J109" s="807"/>
      <c r="K109" s="807"/>
      <c r="L109" s="807"/>
      <c r="M109" s="927"/>
      <c r="N109" s="930"/>
      <c r="O109" s="924"/>
      <c r="P109" s="924"/>
      <c r="Q109" s="924"/>
    </row>
    <row r="110" spans="1:17" ht="30" customHeight="1" x14ac:dyDescent="0.5">
      <c r="A110" s="126"/>
      <c r="B110" s="127"/>
      <c r="C110" s="128"/>
      <c r="D110" s="273"/>
      <c r="E110" s="938"/>
      <c r="F110" s="322" t="s">
        <v>351</v>
      </c>
      <c r="G110" s="84"/>
      <c r="H110" s="935" t="s">
        <v>1779</v>
      </c>
      <c r="I110" s="758"/>
      <c r="J110" s="807"/>
      <c r="K110" s="807"/>
      <c r="L110" s="807"/>
      <c r="M110" s="927"/>
      <c r="N110" s="930"/>
      <c r="O110" s="924"/>
      <c r="P110" s="924"/>
      <c r="Q110" s="924"/>
    </row>
    <row r="111" spans="1:17" ht="30" customHeight="1" x14ac:dyDescent="0.5">
      <c r="A111" s="126"/>
      <c r="B111" s="127"/>
      <c r="C111" s="128"/>
      <c r="D111" s="273"/>
      <c r="E111" s="938"/>
      <c r="F111" s="322" t="s">
        <v>515</v>
      </c>
      <c r="G111" s="84" t="s">
        <v>210</v>
      </c>
      <c r="H111" s="935" t="s">
        <v>1505</v>
      </c>
      <c r="I111" s="758"/>
      <c r="J111" s="807"/>
      <c r="K111" s="807"/>
      <c r="L111" s="807"/>
      <c r="M111" s="927"/>
      <c r="N111" s="930"/>
      <c r="O111" s="924"/>
      <c r="P111" s="924"/>
      <c r="Q111" s="924"/>
    </row>
    <row r="112" spans="1:17" ht="31.5" customHeight="1" x14ac:dyDescent="0.5">
      <c r="A112" s="126"/>
      <c r="B112" s="127"/>
      <c r="C112" s="128"/>
      <c r="D112" s="273"/>
      <c r="E112" s="938"/>
      <c r="F112" s="648" t="s">
        <v>438</v>
      </c>
      <c r="G112" s="335" t="s">
        <v>210</v>
      </c>
      <c r="H112" s="935" t="s">
        <v>887</v>
      </c>
      <c r="I112" s="951"/>
      <c r="J112" s="807"/>
      <c r="K112" s="807"/>
      <c r="L112" s="807"/>
      <c r="M112" s="927"/>
      <c r="N112" s="930"/>
      <c r="O112" s="924"/>
      <c r="P112" s="924"/>
      <c r="Q112" s="924"/>
    </row>
    <row r="113" spans="1:17" ht="26.4" x14ac:dyDescent="0.5">
      <c r="A113" s="126"/>
      <c r="B113" s="127"/>
      <c r="C113" s="128"/>
      <c r="D113" s="273"/>
      <c r="E113" s="938"/>
      <c r="F113" s="322" t="s">
        <v>439</v>
      </c>
      <c r="G113" s="84" t="s">
        <v>210</v>
      </c>
      <c r="H113" s="935"/>
      <c r="I113" s="758"/>
      <c r="J113" s="807"/>
      <c r="K113" s="807"/>
      <c r="L113" s="807"/>
      <c r="M113" s="927"/>
      <c r="N113" s="930"/>
      <c r="O113" s="924"/>
      <c r="P113" s="924"/>
      <c r="Q113" s="924"/>
    </row>
    <row r="114" spans="1:17" ht="18.75" customHeight="1" x14ac:dyDescent="0.5">
      <c r="A114" s="126"/>
      <c r="B114" s="127"/>
      <c r="C114" s="128"/>
      <c r="D114" s="273"/>
      <c r="E114" s="938"/>
      <c r="F114" s="617" t="s">
        <v>440</v>
      </c>
      <c r="G114" s="84" t="s">
        <v>210</v>
      </c>
      <c r="H114" s="952" t="s">
        <v>443</v>
      </c>
      <c r="I114" s="953"/>
      <c r="J114" s="807"/>
      <c r="K114" s="807"/>
      <c r="L114" s="807"/>
      <c r="M114" s="927"/>
      <c r="N114" s="930"/>
      <c r="O114" s="924"/>
      <c r="P114" s="924"/>
      <c r="Q114" s="924"/>
    </row>
    <row r="115" spans="1:17" ht="18.75" customHeight="1" x14ac:dyDescent="0.5">
      <c r="A115" s="126"/>
      <c r="B115" s="127"/>
      <c r="C115" s="128"/>
      <c r="D115" s="273"/>
      <c r="E115" s="939"/>
      <c r="F115" s="322" t="s">
        <v>441</v>
      </c>
      <c r="G115" s="84" t="s">
        <v>210</v>
      </c>
      <c r="H115" s="757" t="s">
        <v>888</v>
      </c>
      <c r="I115" s="758"/>
      <c r="J115" s="808"/>
      <c r="K115" s="808"/>
      <c r="L115" s="808"/>
      <c r="M115" s="933"/>
      <c r="N115" s="931"/>
      <c r="O115" s="924"/>
      <c r="P115" s="924"/>
      <c r="Q115" s="924"/>
    </row>
    <row r="116" spans="1:17" ht="15" customHeight="1" x14ac:dyDescent="0.5">
      <c r="A116" s="126"/>
      <c r="B116" s="127"/>
      <c r="C116" s="128"/>
      <c r="D116" s="273"/>
      <c r="E116" s="492"/>
      <c r="F116" s="493"/>
      <c r="G116" s="493"/>
      <c r="H116" s="493"/>
      <c r="I116" s="493"/>
      <c r="J116" s="493"/>
      <c r="K116" s="493"/>
      <c r="L116" s="493"/>
      <c r="M116" s="493"/>
      <c r="N116" s="494"/>
    </row>
    <row r="117" spans="1:17" ht="42" customHeight="1" x14ac:dyDescent="0.5">
      <c r="A117" s="126"/>
      <c r="B117" s="127"/>
      <c r="C117" s="128"/>
      <c r="D117" s="273"/>
      <c r="E117" s="946" t="s">
        <v>284</v>
      </c>
      <c r="F117" s="322" t="s">
        <v>442</v>
      </c>
      <c r="G117" s="84" t="s">
        <v>210</v>
      </c>
      <c r="H117" s="948" t="s">
        <v>849</v>
      </c>
      <c r="I117" s="949"/>
      <c r="J117" s="806">
        <v>2014</v>
      </c>
      <c r="K117" s="806" t="s">
        <v>353</v>
      </c>
      <c r="L117" s="806">
        <v>1</v>
      </c>
      <c r="M117" s="932">
        <f>N117</f>
        <v>2.4700000000000002</v>
      </c>
      <c r="N117" s="934">
        <v>2.4700000000000002</v>
      </c>
      <c r="O117" s="924"/>
      <c r="P117" s="924">
        <v>2.4700000000000002</v>
      </c>
      <c r="Q117" s="924">
        <v>2.4700000000000002</v>
      </c>
    </row>
    <row r="118" spans="1:17" ht="20.100000000000001" customHeight="1" x14ac:dyDescent="0.5">
      <c r="A118" s="126"/>
      <c r="B118" s="127"/>
      <c r="C118" s="128"/>
      <c r="D118" s="273"/>
      <c r="E118" s="938"/>
      <c r="F118" s="322" t="s">
        <v>428</v>
      </c>
      <c r="G118" s="84" t="s">
        <v>210</v>
      </c>
      <c r="H118" s="757" t="s">
        <v>858</v>
      </c>
      <c r="I118" s="758"/>
      <c r="J118" s="807"/>
      <c r="K118" s="807"/>
      <c r="L118" s="807"/>
      <c r="M118" s="927"/>
      <c r="N118" s="930"/>
      <c r="O118" s="924"/>
      <c r="P118" s="924"/>
      <c r="Q118" s="924"/>
    </row>
    <row r="119" spans="1:17" ht="29.25" customHeight="1" x14ac:dyDescent="0.5">
      <c r="A119" s="126"/>
      <c r="B119" s="127"/>
      <c r="C119" s="128"/>
      <c r="D119" s="273"/>
      <c r="E119" s="938"/>
      <c r="F119" s="322" t="s">
        <v>430</v>
      </c>
      <c r="G119" s="84" t="s">
        <v>210</v>
      </c>
      <c r="H119" s="757" t="s">
        <v>852</v>
      </c>
      <c r="I119" s="758"/>
      <c r="J119" s="807"/>
      <c r="K119" s="807"/>
      <c r="L119" s="807"/>
      <c r="M119" s="927"/>
      <c r="N119" s="930"/>
      <c r="O119" s="924"/>
      <c r="P119" s="924"/>
      <c r="Q119" s="924"/>
    </row>
    <row r="120" spans="1:17" ht="20.100000000000001" customHeight="1" x14ac:dyDescent="0.5">
      <c r="A120" s="126"/>
      <c r="B120" s="127"/>
      <c r="C120" s="128"/>
      <c r="D120" s="273"/>
      <c r="E120" s="938"/>
      <c r="F120" s="322" t="s">
        <v>431</v>
      </c>
      <c r="G120" s="84" t="s">
        <v>210</v>
      </c>
      <c r="H120" s="757">
        <v>4</v>
      </c>
      <c r="I120" s="758"/>
      <c r="J120" s="807"/>
      <c r="K120" s="807"/>
      <c r="L120" s="807"/>
      <c r="M120" s="927"/>
      <c r="N120" s="930"/>
      <c r="O120" s="924"/>
      <c r="P120" s="924"/>
      <c r="Q120" s="924"/>
    </row>
    <row r="121" spans="1:17" ht="20.100000000000001" customHeight="1" x14ac:dyDescent="0.5">
      <c r="A121" s="126"/>
      <c r="B121" s="127"/>
      <c r="C121" s="128"/>
      <c r="D121" s="273"/>
      <c r="E121" s="938"/>
      <c r="F121" s="322" t="s">
        <v>432</v>
      </c>
      <c r="G121" s="84" t="s">
        <v>210</v>
      </c>
      <c r="H121" s="757">
        <v>4</v>
      </c>
      <c r="I121" s="758"/>
      <c r="J121" s="807"/>
      <c r="K121" s="807"/>
      <c r="L121" s="807"/>
      <c r="M121" s="927"/>
      <c r="N121" s="930"/>
      <c r="O121" s="924"/>
      <c r="P121" s="924"/>
      <c r="Q121" s="924"/>
    </row>
    <row r="122" spans="1:17" ht="20.100000000000001" customHeight="1" x14ac:dyDescent="0.5">
      <c r="A122" s="126"/>
      <c r="B122" s="127"/>
      <c r="C122" s="128"/>
      <c r="D122" s="273"/>
      <c r="E122" s="938"/>
      <c r="F122" s="322" t="s">
        <v>433</v>
      </c>
      <c r="G122" s="84" t="s">
        <v>210</v>
      </c>
      <c r="H122" s="757">
        <v>2014</v>
      </c>
      <c r="I122" s="758"/>
      <c r="J122" s="807"/>
      <c r="K122" s="807"/>
      <c r="L122" s="807"/>
      <c r="M122" s="927"/>
      <c r="N122" s="930"/>
      <c r="O122" s="924"/>
      <c r="P122" s="924"/>
      <c r="Q122" s="924"/>
    </row>
    <row r="123" spans="1:17" ht="20.100000000000001" customHeight="1" x14ac:dyDescent="0.5">
      <c r="A123" s="126"/>
      <c r="B123" s="127"/>
      <c r="C123" s="128"/>
      <c r="D123" s="273"/>
      <c r="E123" s="938"/>
      <c r="F123" s="322" t="s">
        <v>434</v>
      </c>
      <c r="G123" s="84" t="s">
        <v>210</v>
      </c>
      <c r="H123" s="950" t="s">
        <v>851</v>
      </c>
      <c r="I123" s="758"/>
      <c r="J123" s="807"/>
      <c r="K123" s="807"/>
      <c r="L123" s="807"/>
      <c r="M123" s="927"/>
      <c r="N123" s="930"/>
      <c r="O123" s="924"/>
      <c r="P123" s="924"/>
      <c r="Q123" s="924"/>
    </row>
    <row r="124" spans="1:17" ht="20.100000000000001" customHeight="1" x14ac:dyDescent="0.5">
      <c r="A124" s="126"/>
      <c r="B124" s="127"/>
      <c r="C124" s="128"/>
      <c r="D124" s="273"/>
      <c r="E124" s="938"/>
      <c r="F124" s="322" t="s">
        <v>435</v>
      </c>
      <c r="G124" s="84" t="s">
        <v>210</v>
      </c>
      <c r="H124" s="757" t="s">
        <v>850</v>
      </c>
      <c r="I124" s="758"/>
      <c r="J124" s="807"/>
      <c r="K124" s="807"/>
      <c r="L124" s="807"/>
      <c r="M124" s="927"/>
      <c r="N124" s="930"/>
      <c r="O124" s="924"/>
      <c r="P124" s="924"/>
      <c r="Q124" s="924"/>
    </row>
    <row r="125" spans="1:17" ht="20.100000000000001" customHeight="1" x14ac:dyDescent="0.5">
      <c r="A125" s="126"/>
      <c r="B125" s="127"/>
      <c r="C125" s="128"/>
      <c r="D125" s="273"/>
      <c r="E125" s="938"/>
      <c r="F125" s="322" t="s">
        <v>427</v>
      </c>
      <c r="G125" s="84" t="s">
        <v>210</v>
      </c>
      <c r="H125" s="757" t="s">
        <v>854</v>
      </c>
      <c r="I125" s="758"/>
      <c r="J125" s="807"/>
      <c r="K125" s="807"/>
      <c r="L125" s="807"/>
      <c r="M125" s="927"/>
      <c r="N125" s="930"/>
      <c r="O125" s="924"/>
      <c r="P125" s="924"/>
      <c r="Q125" s="924"/>
    </row>
    <row r="126" spans="1:17" ht="20.100000000000001" customHeight="1" x14ac:dyDescent="0.5">
      <c r="A126" s="126"/>
      <c r="B126" s="127"/>
      <c r="C126" s="128"/>
      <c r="D126" s="273"/>
      <c r="E126" s="938"/>
      <c r="F126" s="322" t="s">
        <v>436</v>
      </c>
      <c r="G126" s="84" t="s">
        <v>210</v>
      </c>
      <c r="H126" s="935" t="s">
        <v>855</v>
      </c>
      <c r="I126" s="758"/>
      <c r="J126" s="807"/>
      <c r="K126" s="807"/>
      <c r="L126" s="807"/>
      <c r="M126" s="927"/>
      <c r="N126" s="930"/>
      <c r="O126" s="924"/>
      <c r="P126" s="924"/>
      <c r="Q126" s="924"/>
    </row>
    <row r="127" spans="1:17" ht="28" customHeight="1" x14ac:dyDescent="0.5">
      <c r="A127" s="126"/>
      <c r="B127" s="127"/>
      <c r="C127" s="128"/>
      <c r="D127" s="273"/>
      <c r="E127" s="938"/>
      <c r="F127" s="322" t="s">
        <v>437</v>
      </c>
      <c r="G127" s="84" t="s">
        <v>210</v>
      </c>
      <c r="H127" s="935" t="s">
        <v>856</v>
      </c>
      <c r="I127" s="758"/>
      <c r="J127" s="807"/>
      <c r="K127" s="807"/>
      <c r="L127" s="807"/>
      <c r="M127" s="927"/>
      <c r="N127" s="930"/>
      <c r="O127" s="924"/>
      <c r="P127" s="924"/>
      <c r="Q127" s="924"/>
    </row>
    <row r="128" spans="1:17" ht="28" customHeight="1" x14ac:dyDescent="0.5">
      <c r="A128" s="126"/>
      <c r="B128" s="127"/>
      <c r="C128" s="128"/>
      <c r="D128" s="273"/>
      <c r="E128" s="938"/>
      <c r="F128" s="322" t="s">
        <v>367</v>
      </c>
      <c r="G128" s="84" t="s">
        <v>210</v>
      </c>
      <c r="H128" s="935" t="s">
        <v>857</v>
      </c>
      <c r="I128" s="758"/>
      <c r="J128" s="807"/>
      <c r="K128" s="807"/>
      <c r="L128" s="807"/>
      <c r="M128" s="927"/>
      <c r="N128" s="930"/>
      <c r="O128" s="924"/>
      <c r="P128" s="924"/>
      <c r="Q128" s="924"/>
    </row>
    <row r="129" spans="1:17" ht="30" customHeight="1" x14ac:dyDescent="0.5">
      <c r="A129" s="126"/>
      <c r="B129" s="127"/>
      <c r="C129" s="128"/>
      <c r="D129" s="273"/>
      <c r="E129" s="938"/>
      <c r="F129" s="322" t="s">
        <v>351</v>
      </c>
      <c r="G129" s="84" t="s">
        <v>210</v>
      </c>
      <c r="H129" s="935" t="s">
        <v>1780</v>
      </c>
      <c r="I129" s="758"/>
      <c r="J129" s="807"/>
      <c r="K129" s="807"/>
      <c r="L129" s="807"/>
      <c r="M129" s="927"/>
      <c r="N129" s="930"/>
      <c r="O129" s="924"/>
      <c r="P129" s="924"/>
      <c r="Q129" s="924"/>
    </row>
    <row r="130" spans="1:17" ht="30" customHeight="1" x14ac:dyDescent="0.5">
      <c r="A130" s="126"/>
      <c r="B130" s="127"/>
      <c r="C130" s="128"/>
      <c r="D130" s="273"/>
      <c r="E130" s="938"/>
      <c r="F130" s="322" t="s">
        <v>515</v>
      </c>
      <c r="G130" s="84" t="s">
        <v>210</v>
      </c>
      <c r="H130" s="935" t="s">
        <v>1506</v>
      </c>
      <c r="I130" s="758"/>
      <c r="J130" s="807"/>
      <c r="K130" s="807"/>
      <c r="L130" s="807"/>
      <c r="M130" s="927"/>
      <c r="N130" s="930"/>
      <c r="O130" s="924"/>
      <c r="P130" s="924"/>
      <c r="Q130" s="924"/>
    </row>
    <row r="131" spans="1:17" ht="27" customHeight="1" x14ac:dyDescent="0.5">
      <c r="A131" s="126"/>
      <c r="B131" s="127"/>
      <c r="C131" s="128"/>
      <c r="D131" s="273"/>
      <c r="E131" s="938"/>
      <c r="F131" s="648" t="s">
        <v>438</v>
      </c>
      <c r="G131" s="335" t="s">
        <v>210</v>
      </c>
      <c r="H131" s="935" t="s">
        <v>853</v>
      </c>
      <c r="I131" s="951"/>
      <c r="J131" s="807"/>
      <c r="K131" s="807"/>
      <c r="L131" s="807"/>
      <c r="M131" s="927"/>
      <c r="N131" s="930"/>
      <c r="O131" s="924"/>
      <c r="P131" s="924"/>
      <c r="Q131" s="924"/>
    </row>
    <row r="132" spans="1:17" ht="26.4" x14ac:dyDescent="0.5">
      <c r="A132" s="126"/>
      <c r="B132" s="127"/>
      <c r="C132" s="128"/>
      <c r="D132" s="273"/>
      <c r="E132" s="938"/>
      <c r="F132" s="322" t="s">
        <v>439</v>
      </c>
      <c r="G132" s="84" t="s">
        <v>210</v>
      </c>
      <c r="H132" s="935"/>
      <c r="I132" s="758"/>
      <c r="J132" s="807"/>
      <c r="K132" s="807"/>
      <c r="L132" s="807"/>
      <c r="M132" s="927"/>
      <c r="N132" s="930"/>
      <c r="O132" s="924"/>
      <c r="P132" s="924"/>
      <c r="Q132" s="924"/>
    </row>
    <row r="133" spans="1:17" ht="20.100000000000001" customHeight="1" x14ac:dyDescent="0.5">
      <c r="A133" s="126"/>
      <c r="B133" s="127"/>
      <c r="C133" s="128"/>
      <c r="D133" s="273"/>
      <c r="E133" s="938"/>
      <c r="F133" s="617" t="s">
        <v>440</v>
      </c>
      <c r="G133" s="84" t="s">
        <v>210</v>
      </c>
      <c r="H133" s="757" t="s">
        <v>443</v>
      </c>
      <c r="I133" s="758"/>
      <c r="J133" s="807"/>
      <c r="K133" s="807"/>
      <c r="L133" s="807"/>
      <c r="M133" s="927"/>
      <c r="N133" s="930"/>
      <c r="O133" s="924"/>
      <c r="P133" s="924"/>
      <c r="Q133" s="924"/>
    </row>
    <row r="134" spans="1:17" ht="20.100000000000001" customHeight="1" x14ac:dyDescent="0.5">
      <c r="A134" s="126"/>
      <c r="B134" s="127"/>
      <c r="C134" s="128"/>
      <c r="D134" s="273"/>
      <c r="E134" s="939"/>
      <c r="F134" s="322" t="s">
        <v>441</v>
      </c>
      <c r="G134" s="84" t="s">
        <v>210</v>
      </c>
      <c r="H134" s="757" t="s">
        <v>894</v>
      </c>
      <c r="I134" s="758"/>
      <c r="J134" s="808"/>
      <c r="K134" s="808"/>
      <c r="L134" s="808"/>
      <c r="M134" s="933"/>
      <c r="N134" s="931"/>
      <c r="O134" s="924"/>
      <c r="P134" s="924"/>
      <c r="Q134" s="924"/>
    </row>
    <row r="135" spans="1:17" ht="15" customHeight="1" x14ac:dyDescent="0.5">
      <c r="A135" s="126"/>
      <c r="B135" s="127"/>
      <c r="C135" s="128"/>
      <c r="D135" s="273"/>
      <c r="E135" s="492"/>
      <c r="F135" s="493"/>
      <c r="G135" s="493"/>
      <c r="H135" s="493"/>
      <c r="I135" s="493"/>
      <c r="J135" s="493"/>
      <c r="K135" s="493"/>
      <c r="L135" s="493"/>
      <c r="M135" s="493"/>
      <c r="N135" s="494"/>
    </row>
    <row r="136" spans="1:17" ht="29.25" customHeight="1" x14ac:dyDescent="0.5">
      <c r="A136" s="622"/>
      <c r="B136" s="127"/>
      <c r="C136" s="128"/>
      <c r="D136" s="273"/>
      <c r="E136" s="946" t="s">
        <v>285</v>
      </c>
      <c r="F136" s="413" t="s">
        <v>442</v>
      </c>
      <c r="G136" s="491" t="s">
        <v>210</v>
      </c>
      <c r="H136" s="948" t="s">
        <v>890</v>
      </c>
      <c r="I136" s="949"/>
      <c r="J136" s="806">
        <v>2016</v>
      </c>
      <c r="K136" s="806" t="s">
        <v>353</v>
      </c>
      <c r="L136" s="806">
        <v>1</v>
      </c>
      <c r="M136" s="932">
        <f>N136</f>
        <v>2.61</v>
      </c>
      <c r="N136" s="934">
        <v>2.61</v>
      </c>
      <c r="O136" s="924"/>
      <c r="P136" s="924">
        <v>2.5499999999999998</v>
      </c>
      <c r="Q136" s="924">
        <v>2.67</v>
      </c>
    </row>
    <row r="137" spans="1:17" ht="13.2" x14ac:dyDescent="0.5">
      <c r="A137" s="622"/>
      <c r="B137" s="127"/>
      <c r="C137" s="128"/>
      <c r="D137" s="273"/>
      <c r="E137" s="938"/>
      <c r="F137" s="413" t="s">
        <v>428</v>
      </c>
      <c r="G137" s="491" t="s">
        <v>210</v>
      </c>
      <c r="H137" s="757" t="s">
        <v>895</v>
      </c>
      <c r="I137" s="758"/>
      <c r="J137" s="807"/>
      <c r="K137" s="807"/>
      <c r="L137" s="807"/>
      <c r="M137" s="927"/>
      <c r="N137" s="930"/>
      <c r="O137" s="924"/>
      <c r="P137" s="924"/>
      <c r="Q137" s="924"/>
    </row>
    <row r="138" spans="1:17" ht="13.2" x14ac:dyDescent="0.5">
      <c r="A138" s="622"/>
      <c r="B138" s="127"/>
      <c r="C138" s="128"/>
      <c r="D138" s="273"/>
      <c r="E138" s="938"/>
      <c r="F138" s="413" t="s">
        <v>430</v>
      </c>
      <c r="G138" s="491" t="s">
        <v>210</v>
      </c>
      <c r="H138" s="952" t="s">
        <v>889</v>
      </c>
      <c r="I138" s="953"/>
      <c r="J138" s="807"/>
      <c r="K138" s="807"/>
      <c r="L138" s="807"/>
      <c r="M138" s="927"/>
      <c r="N138" s="930"/>
      <c r="O138" s="924"/>
      <c r="P138" s="924"/>
      <c r="Q138" s="924"/>
    </row>
    <row r="139" spans="1:17" ht="13.2" x14ac:dyDescent="0.5">
      <c r="A139" s="622"/>
      <c r="B139" s="127"/>
      <c r="C139" s="128"/>
      <c r="D139" s="273"/>
      <c r="E139" s="938"/>
      <c r="F139" s="413" t="s">
        <v>431</v>
      </c>
      <c r="G139" s="491" t="s">
        <v>210</v>
      </c>
      <c r="H139" s="952">
        <v>8</v>
      </c>
      <c r="I139" s="953"/>
      <c r="J139" s="807"/>
      <c r="K139" s="807"/>
      <c r="L139" s="807"/>
      <c r="M139" s="927"/>
      <c r="N139" s="930"/>
      <c r="O139" s="924"/>
      <c r="P139" s="924"/>
      <c r="Q139" s="924"/>
    </row>
    <row r="140" spans="1:17" ht="13.2" x14ac:dyDescent="0.5">
      <c r="A140" s="622"/>
      <c r="B140" s="127"/>
      <c r="C140" s="128"/>
      <c r="D140" s="273"/>
      <c r="E140" s="938"/>
      <c r="F140" s="413" t="s">
        <v>432</v>
      </c>
      <c r="G140" s="491" t="s">
        <v>210</v>
      </c>
      <c r="H140" s="952">
        <v>2</v>
      </c>
      <c r="I140" s="953"/>
      <c r="J140" s="807"/>
      <c r="K140" s="807"/>
      <c r="L140" s="807"/>
      <c r="M140" s="927"/>
      <c r="N140" s="930"/>
      <c r="O140" s="924"/>
      <c r="P140" s="924"/>
      <c r="Q140" s="924"/>
    </row>
    <row r="141" spans="1:17" ht="13.2" x14ac:dyDescent="0.5">
      <c r="A141" s="622"/>
      <c r="B141" s="127"/>
      <c r="C141" s="128"/>
      <c r="D141" s="273"/>
      <c r="E141" s="938"/>
      <c r="F141" s="413" t="s">
        <v>433</v>
      </c>
      <c r="G141" s="491" t="s">
        <v>210</v>
      </c>
      <c r="H141" s="952">
        <v>2016</v>
      </c>
      <c r="I141" s="953"/>
      <c r="J141" s="807"/>
      <c r="K141" s="807"/>
      <c r="L141" s="807"/>
      <c r="M141" s="927"/>
      <c r="N141" s="930"/>
      <c r="O141" s="924"/>
      <c r="P141" s="924"/>
      <c r="Q141" s="924"/>
    </row>
    <row r="142" spans="1:17" ht="13.2" x14ac:dyDescent="0.5">
      <c r="A142" s="622"/>
      <c r="B142" s="127"/>
      <c r="C142" s="128"/>
      <c r="D142" s="273"/>
      <c r="E142" s="938"/>
      <c r="F142" s="413" t="s">
        <v>434</v>
      </c>
      <c r="G142" s="491" t="s">
        <v>210</v>
      </c>
      <c r="H142" s="952" t="s">
        <v>891</v>
      </c>
      <c r="I142" s="953"/>
      <c r="J142" s="807"/>
      <c r="K142" s="807"/>
      <c r="L142" s="807"/>
      <c r="M142" s="927"/>
      <c r="N142" s="930"/>
      <c r="O142" s="924"/>
      <c r="P142" s="924"/>
      <c r="Q142" s="924"/>
    </row>
    <row r="143" spans="1:17" ht="13.2" x14ac:dyDescent="0.5">
      <c r="A143" s="622"/>
      <c r="B143" s="127"/>
      <c r="C143" s="128"/>
      <c r="D143" s="273"/>
      <c r="E143" s="938"/>
      <c r="F143" s="413" t="s">
        <v>435</v>
      </c>
      <c r="G143" s="491" t="s">
        <v>210</v>
      </c>
      <c r="H143" s="952" t="s">
        <v>892</v>
      </c>
      <c r="I143" s="953"/>
      <c r="J143" s="807"/>
      <c r="K143" s="807"/>
      <c r="L143" s="807"/>
      <c r="M143" s="927"/>
      <c r="N143" s="930"/>
      <c r="O143" s="924"/>
      <c r="P143" s="924"/>
      <c r="Q143" s="924"/>
    </row>
    <row r="144" spans="1:17" ht="13.2" x14ac:dyDescent="0.5">
      <c r="A144" s="622"/>
      <c r="B144" s="127"/>
      <c r="C144" s="128"/>
      <c r="D144" s="273"/>
      <c r="E144" s="938"/>
      <c r="F144" s="413" t="s">
        <v>427</v>
      </c>
      <c r="G144" s="491" t="s">
        <v>210</v>
      </c>
      <c r="H144" s="952" t="s">
        <v>893</v>
      </c>
      <c r="I144" s="953"/>
      <c r="J144" s="807"/>
      <c r="K144" s="807"/>
      <c r="L144" s="807"/>
      <c r="M144" s="927"/>
      <c r="N144" s="930"/>
      <c r="O144" s="924"/>
      <c r="P144" s="924"/>
      <c r="Q144" s="924"/>
    </row>
    <row r="145" spans="1:17" ht="13.2" x14ac:dyDescent="0.5">
      <c r="A145" s="622"/>
      <c r="B145" s="127"/>
      <c r="C145" s="128"/>
      <c r="D145" s="273"/>
      <c r="E145" s="938"/>
      <c r="F145" s="413" t="s">
        <v>436</v>
      </c>
      <c r="G145" s="491" t="s">
        <v>210</v>
      </c>
      <c r="H145" s="925"/>
      <c r="I145" s="758"/>
      <c r="J145" s="807"/>
      <c r="K145" s="807"/>
      <c r="L145" s="807"/>
      <c r="M145" s="927"/>
      <c r="N145" s="930"/>
      <c r="O145" s="924"/>
      <c r="P145" s="924"/>
      <c r="Q145" s="924"/>
    </row>
    <row r="146" spans="1:17" ht="17.25" customHeight="1" x14ac:dyDescent="0.5">
      <c r="A146" s="622"/>
      <c r="B146" s="127"/>
      <c r="C146" s="128"/>
      <c r="D146" s="273"/>
      <c r="E146" s="938"/>
      <c r="F146" s="413" t="s">
        <v>437</v>
      </c>
      <c r="G146" s="491" t="s">
        <v>210</v>
      </c>
      <c r="H146" s="925" t="s">
        <v>897</v>
      </c>
      <c r="I146" s="758"/>
      <c r="J146" s="807"/>
      <c r="K146" s="807"/>
      <c r="L146" s="807"/>
      <c r="M146" s="927"/>
      <c r="N146" s="930"/>
      <c r="O146" s="924"/>
      <c r="P146" s="924"/>
      <c r="Q146" s="924"/>
    </row>
    <row r="147" spans="1:17" ht="29.1" customHeight="1" x14ac:dyDescent="0.5">
      <c r="A147" s="622"/>
      <c r="B147" s="127"/>
      <c r="C147" s="128"/>
      <c r="D147" s="273"/>
      <c r="E147" s="938"/>
      <c r="F147" s="413" t="s">
        <v>367</v>
      </c>
      <c r="G147" s="491" t="s">
        <v>210</v>
      </c>
      <c r="H147" s="925" t="s">
        <v>896</v>
      </c>
      <c r="I147" s="758"/>
      <c r="J147" s="807"/>
      <c r="K147" s="807"/>
      <c r="L147" s="807"/>
      <c r="M147" s="927"/>
      <c r="N147" s="930"/>
      <c r="O147" s="924"/>
      <c r="P147" s="924"/>
      <c r="Q147" s="924"/>
    </row>
    <row r="148" spans="1:17" ht="29.1" customHeight="1" x14ac:dyDescent="0.5">
      <c r="A148" s="622"/>
      <c r="B148" s="127"/>
      <c r="C148" s="128"/>
      <c r="D148" s="273"/>
      <c r="E148" s="938"/>
      <c r="F148" s="322" t="s">
        <v>351</v>
      </c>
      <c r="G148" s="84" t="s">
        <v>210</v>
      </c>
      <c r="H148" s="925" t="s">
        <v>1781</v>
      </c>
      <c r="I148" s="758"/>
      <c r="J148" s="807"/>
      <c r="K148" s="807"/>
      <c r="L148" s="807"/>
      <c r="M148" s="927"/>
      <c r="N148" s="930"/>
      <c r="O148" s="924"/>
      <c r="P148" s="924"/>
      <c r="Q148" s="924"/>
    </row>
    <row r="149" spans="1:17" ht="29.1" customHeight="1" x14ac:dyDescent="0.5">
      <c r="A149" s="622"/>
      <c r="B149" s="127"/>
      <c r="C149" s="128"/>
      <c r="D149" s="273"/>
      <c r="E149" s="938"/>
      <c r="F149" s="413" t="s">
        <v>513</v>
      </c>
      <c r="G149" s="491" t="s">
        <v>210</v>
      </c>
      <c r="H149" s="925" t="s">
        <v>1507</v>
      </c>
      <c r="I149" s="758"/>
      <c r="J149" s="807"/>
      <c r="K149" s="807"/>
      <c r="L149" s="807"/>
      <c r="M149" s="927"/>
      <c r="N149" s="930"/>
      <c r="O149" s="924"/>
      <c r="P149" s="924"/>
      <c r="Q149" s="924"/>
    </row>
    <row r="150" spans="1:17" ht="15.75" customHeight="1" x14ac:dyDescent="0.5">
      <c r="A150" s="622"/>
      <c r="B150" s="127"/>
      <c r="C150" s="128"/>
      <c r="D150" s="273"/>
      <c r="E150" s="938"/>
      <c r="F150" s="959" t="s">
        <v>438</v>
      </c>
      <c r="G150" s="491" t="s">
        <v>210</v>
      </c>
      <c r="H150" s="925" t="s">
        <v>898</v>
      </c>
      <c r="I150" s="926"/>
      <c r="J150" s="807"/>
      <c r="K150" s="807"/>
      <c r="L150" s="807"/>
      <c r="M150" s="927"/>
      <c r="N150" s="930"/>
      <c r="O150" s="924"/>
      <c r="P150" s="924"/>
      <c r="Q150" s="924"/>
    </row>
    <row r="151" spans="1:17" ht="15.75" customHeight="1" x14ac:dyDescent="0.5">
      <c r="A151" s="622"/>
      <c r="B151" s="127"/>
      <c r="C151" s="128"/>
      <c r="D151" s="273"/>
      <c r="E151" s="938"/>
      <c r="F151" s="960"/>
      <c r="G151" s="491" t="s">
        <v>210</v>
      </c>
      <c r="H151" s="925" t="s">
        <v>899</v>
      </c>
      <c r="I151" s="926"/>
      <c r="J151" s="807"/>
      <c r="K151" s="807"/>
      <c r="L151" s="807"/>
      <c r="M151" s="927"/>
      <c r="N151" s="930"/>
      <c r="O151" s="924"/>
      <c r="P151" s="924"/>
      <c r="Q151" s="924"/>
    </row>
    <row r="152" spans="1:17" ht="26.4" x14ac:dyDescent="0.5">
      <c r="A152" s="622"/>
      <c r="B152" s="127"/>
      <c r="C152" s="128"/>
      <c r="D152" s="273"/>
      <c r="E152" s="938"/>
      <c r="F152" s="413" t="s">
        <v>439</v>
      </c>
      <c r="G152" s="491" t="s">
        <v>210</v>
      </c>
      <c r="H152" s="925"/>
      <c r="I152" s="758"/>
      <c r="J152" s="807"/>
      <c r="K152" s="807"/>
      <c r="L152" s="807"/>
      <c r="M152" s="927"/>
      <c r="N152" s="930"/>
      <c r="O152" s="924"/>
      <c r="P152" s="924"/>
      <c r="Q152" s="924"/>
    </row>
    <row r="153" spans="1:17" ht="13.2" x14ac:dyDescent="0.5">
      <c r="A153" s="622"/>
      <c r="B153" s="127"/>
      <c r="C153" s="128"/>
      <c r="D153" s="273"/>
      <c r="E153" s="938"/>
      <c r="F153" s="621" t="s">
        <v>440</v>
      </c>
      <c r="G153" s="491" t="s">
        <v>210</v>
      </c>
      <c r="H153" s="952" t="s">
        <v>443</v>
      </c>
      <c r="I153" s="953"/>
      <c r="J153" s="807"/>
      <c r="K153" s="807"/>
      <c r="L153" s="807"/>
      <c r="M153" s="927"/>
      <c r="N153" s="930"/>
      <c r="O153" s="924"/>
      <c r="P153" s="924"/>
      <c r="Q153" s="924"/>
    </row>
    <row r="154" spans="1:17" ht="18" customHeight="1" x14ac:dyDescent="0.5">
      <c r="A154" s="622"/>
      <c r="B154" s="127"/>
      <c r="C154" s="128"/>
      <c r="D154" s="273"/>
      <c r="E154" s="939"/>
      <c r="F154" s="413" t="s">
        <v>441</v>
      </c>
      <c r="G154" s="491" t="s">
        <v>210</v>
      </c>
      <c r="H154" s="954" t="s">
        <v>929</v>
      </c>
      <c r="I154" s="955"/>
      <c r="J154" s="808"/>
      <c r="K154" s="808"/>
      <c r="L154" s="808"/>
      <c r="M154" s="933"/>
      <c r="N154" s="931"/>
      <c r="O154" s="924"/>
      <c r="P154" s="924"/>
      <c r="Q154" s="924"/>
    </row>
    <row r="155" spans="1:17" ht="9.75" customHeight="1" x14ac:dyDescent="0.5">
      <c r="A155" s="126"/>
      <c r="B155" s="127"/>
      <c r="C155" s="128"/>
      <c r="D155" s="273"/>
      <c r="E155" s="492"/>
      <c r="F155" s="493"/>
      <c r="G155" s="493"/>
      <c r="H155" s="493"/>
      <c r="I155" s="493"/>
      <c r="J155" s="493"/>
      <c r="K155" s="493"/>
      <c r="L155" s="493"/>
      <c r="M155" s="493"/>
      <c r="N155" s="494"/>
    </row>
    <row r="156" spans="1:17" s="72" customFormat="1" ht="32.25" customHeight="1" x14ac:dyDescent="0.5">
      <c r="A156" s="450"/>
      <c r="B156" s="127"/>
      <c r="C156" s="128"/>
      <c r="D156" s="273"/>
      <c r="E156" s="946" t="s">
        <v>489</v>
      </c>
      <c r="F156" s="322" t="s">
        <v>442</v>
      </c>
      <c r="G156" s="84" t="s">
        <v>210</v>
      </c>
      <c r="H156" s="770" t="s">
        <v>900</v>
      </c>
      <c r="I156" s="771"/>
      <c r="J156" s="806">
        <v>2017</v>
      </c>
      <c r="K156" s="806" t="s">
        <v>353</v>
      </c>
      <c r="L156" s="806">
        <v>1</v>
      </c>
      <c r="M156" s="932">
        <f>N156</f>
        <v>1.85</v>
      </c>
      <c r="N156" s="934">
        <v>1.85</v>
      </c>
      <c r="O156" s="924"/>
      <c r="P156" s="924">
        <v>1.8</v>
      </c>
      <c r="Q156" s="924">
        <v>1.9</v>
      </c>
    </row>
    <row r="157" spans="1:17" ht="13.2" x14ac:dyDescent="0.5">
      <c r="A157" s="126"/>
      <c r="B157" s="127"/>
      <c r="C157" s="128"/>
      <c r="D157" s="273"/>
      <c r="E157" s="938"/>
      <c r="F157" s="322" t="s">
        <v>428</v>
      </c>
      <c r="G157" s="84" t="s">
        <v>210</v>
      </c>
      <c r="H157" s="757" t="s">
        <v>901</v>
      </c>
      <c r="I157" s="758"/>
      <c r="J157" s="807"/>
      <c r="K157" s="807"/>
      <c r="L157" s="807"/>
      <c r="M157" s="927"/>
      <c r="N157" s="930"/>
      <c r="O157" s="924"/>
      <c r="P157" s="924"/>
      <c r="Q157" s="924"/>
    </row>
    <row r="158" spans="1:17" ht="13.2" x14ac:dyDescent="0.5">
      <c r="A158" s="126"/>
      <c r="B158" s="127"/>
      <c r="C158" s="128"/>
      <c r="D158" s="273"/>
      <c r="E158" s="938"/>
      <c r="F158" s="322" t="s">
        <v>430</v>
      </c>
      <c r="G158" s="84" t="s">
        <v>210</v>
      </c>
      <c r="H158" s="757" t="s">
        <v>902</v>
      </c>
      <c r="I158" s="758"/>
      <c r="J158" s="807"/>
      <c r="K158" s="807"/>
      <c r="L158" s="807"/>
      <c r="M158" s="927"/>
      <c r="N158" s="930"/>
      <c r="O158" s="924"/>
      <c r="P158" s="924"/>
      <c r="Q158" s="924"/>
    </row>
    <row r="159" spans="1:17" ht="13.2" x14ac:dyDescent="0.5">
      <c r="A159" s="126"/>
      <c r="B159" s="127"/>
      <c r="C159" s="128"/>
      <c r="D159" s="273"/>
      <c r="E159" s="938"/>
      <c r="F159" s="322" t="s">
        <v>431</v>
      </c>
      <c r="G159" s="84" t="s">
        <v>210</v>
      </c>
      <c r="H159" s="757">
        <v>4</v>
      </c>
      <c r="I159" s="758"/>
      <c r="J159" s="807"/>
      <c r="K159" s="807"/>
      <c r="L159" s="807"/>
      <c r="M159" s="927"/>
      <c r="N159" s="930"/>
      <c r="O159" s="924"/>
      <c r="P159" s="924"/>
      <c r="Q159" s="924"/>
    </row>
    <row r="160" spans="1:17" ht="13.2" x14ac:dyDescent="0.5">
      <c r="A160" s="126"/>
      <c r="B160" s="127"/>
      <c r="C160" s="128"/>
      <c r="D160" s="273"/>
      <c r="E160" s="938"/>
      <c r="F160" s="322" t="s">
        <v>432</v>
      </c>
      <c r="G160" s="84" t="s">
        <v>210</v>
      </c>
      <c r="H160" s="757">
        <v>9</v>
      </c>
      <c r="I160" s="758"/>
      <c r="J160" s="807"/>
      <c r="K160" s="807"/>
      <c r="L160" s="807"/>
      <c r="M160" s="927"/>
      <c r="N160" s="930"/>
      <c r="O160" s="924"/>
      <c r="P160" s="924"/>
      <c r="Q160" s="924"/>
    </row>
    <row r="161" spans="1:17" ht="13.2" x14ac:dyDescent="0.5">
      <c r="A161" s="126"/>
      <c r="B161" s="127"/>
      <c r="C161" s="128"/>
      <c r="D161" s="273"/>
      <c r="E161" s="938"/>
      <c r="F161" s="322" t="s">
        <v>433</v>
      </c>
      <c r="G161" s="84" t="s">
        <v>210</v>
      </c>
      <c r="H161" s="936">
        <v>2017</v>
      </c>
      <c r="I161" s="758"/>
      <c r="J161" s="807"/>
      <c r="K161" s="807"/>
      <c r="L161" s="807"/>
      <c r="M161" s="927"/>
      <c r="N161" s="930"/>
      <c r="O161" s="924"/>
      <c r="P161" s="924"/>
      <c r="Q161" s="924"/>
    </row>
    <row r="162" spans="1:17" ht="15" customHeight="1" x14ac:dyDescent="0.5">
      <c r="A162" s="126"/>
      <c r="B162" s="127"/>
      <c r="C162" s="128"/>
      <c r="D162" s="273"/>
      <c r="E162" s="938"/>
      <c r="F162" s="322" t="s">
        <v>434</v>
      </c>
      <c r="G162" s="84" t="s">
        <v>210</v>
      </c>
      <c r="H162" s="936" t="s">
        <v>904</v>
      </c>
      <c r="I162" s="758"/>
      <c r="J162" s="807"/>
      <c r="K162" s="807"/>
      <c r="L162" s="807"/>
      <c r="M162" s="927"/>
      <c r="N162" s="930"/>
      <c r="O162" s="924"/>
      <c r="P162" s="924"/>
      <c r="Q162" s="924"/>
    </row>
    <row r="163" spans="1:17" ht="13.2" x14ac:dyDescent="0.5">
      <c r="A163" s="126"/>
      <c r="B163" s="127"/>
      <c r="C163" s="128"/>
      <c r="D163" s="273"/>
      <c r="E163" s="938"/>
      <c r="F163" s="322" t="s">
        <v>435</v>
      </c>
      <c r="G163" s="84" t="s">
        <v>210</v>
      </c>
      <c r="H163" s="757" t="s">
        <v>905</v>
      </c>
      <c r="I163" s="758"/>
      <c r="J163" s="807"/>
      <c r="K163" s="807"/>
      <c r="L163" s="807"/>
      <c r="M163" s="927"/>
      <c r="N163" s="930"/>
      <c r="O163" s="924"/>
      <c r="P163" s="924"/>
      <c r="Q163" s="924"/>
    </row>
    <row r="164" spans="1:17" ht="13.2" x14ac:dyDescent="0.5">
      <c r="A164" s="126"/>
      <c r="B164" s="127"/>
      <c r="C164" s="128"/>
      <c r="D164" s="273"/>
      <c r="E164" s="938"/>
      <c r="F164" s="322" t="s">
        <v>427</v>
      </c>
      <c r="G164" s="84" t="s">
        <v>210</v>
      </c>
      <c r="H164" s="757" t="s">
        <v>910</v>
      </c>
      <c r="I164" s="758"/>
      <c r="J164" s="807"/>
      <c r="K164" s="807"/>
      <c r="L164" s="807"/>
      <c r="M164" s="927"/>
      <c r="N164" s="930"/>
      <c r="O164" s="924"/>
      <c r="P164" s="924"/>
      <c r="Q164" s="924"/>
    </row>
    <row r="165" spans="1:17" ht="13.2" x14ac:dyDescent="0.5">
      <c r="A165" s="126"/>
      <c r="B165" s="127"/>
      <c r="C165" s="128"/>
      <c r="D165" s="273"/>
      <c r="E165" s="938"/>
      <c r="F165" s="322" t="s">
        <v>436</v>
      </c>
      <c r="G165" s="84" t="s">
        <v>210</v>
      </c>
      <c r="H165" s="935" t="s">
        <v>903</v>
      </c>
      <c r="I165" s="758"/>
      <c r="J165" s="807"/>
      <c r="K165" s="807"/>
      <c r="L165" s="807"/>
      <c r="M165" s="927"/>
      <c r="N165" s="930"/>
      <c r="O165" s="924"/>
      <c r="P165" s="924"/>
      <c r="Q165" s="924"/>
    </row>
    <row r="166" spans="1:17" ht="13.2" x14ac:dyDescent="0.5">
      <c r="A166" s="126"/>
      <c r="B166" s="127"/>
      <c r="C166" s="128"/>
      <c r="D166" s="273"/>
      <c r="E166" s="938"/>
      <c r="F166" s="322" t="s">
        <v>437</v>
      </c>
      <c r="G166" s="84" t="s">
        <v>210</v>
      </c>
      <c r="H166" s="935" t="s">
        <v>906</v>
      </c>
      <c r="I166" s="758"/>
      <c r="J166" s="807"/>
      <c r="K166" s="807"/>
      <c r="L166" s="807"/>
      <c r="M166" s="927"/>
      <c r="N166" s="930"/>
      <c r="O166" s="924"/>
      <c r="P166" s="924"/>
      <c r="Q166" s="924"/>
    </row>
    <row r="167" spans="1:17" ht="13.2" x14ac:dyDescent="0.5">
      <c r="A167" s="126"/>
      <c r="B167" s="127"/>
      <c r="C167" s="128"/>
      <c r="D167" s="273"/>
      <c r="E167" s="938"/>
      <c r="F167" s="322" t="s">
        <v>367</v>
      </c>
      <c r="G167" s="84" t="s">
        <v>210</v>
      </c>
      <c r="H167" s="935" t="s">
        <v>907</v>
      </c>
      <c r="I167" s="758"/>
      <c r="J167" s="807"/>
      <c r="K167" s="807"/>
      <c r="L167" s="807"/>
      <c r="M167" s="927"/>
      <c r="N167" s="930"/>
      <c r="O167" s="924"/>
      <c r="P167" s="924"/>
      <c r="Q167" s="924"/>
    </row>
    <row r="168" spans="1:17" ht="29.1" customHeight="1" x14ac:dyDescent="0.5">
      <c r="A168" s="126"/>
      <c r="B168" s="127"/>
      <c r="C168" s="128"/>
      <c r="D168" s="273"/>
      <c r="E168" s="938"/>
      <c r="F168" s="322" t="s">
        <v>351</v>
      </c>
      <c r="G168" s="84" t="s">
        <v>210</v>
      </c>
      <c r="H168" s="935" t="s">
        <v>1782</v>
      </c>
      <c r="I168" s="758"/>
      <c r="J168" s="807"/>
      <c r="K168" s="807"/>
      <c r="L168" s="807"/>
      <c r="M168" s="927"/>
      <c r="N168" s="930"/>
      <c r="O168" s="924"/>
      <c r="P168" s="924"/>
      <c r="Q168" s="924"/>
    </row>
    <row r="169" spans="1:17" ht="29.1" customHeight="1" x14ac:dyDescent="0.5">
      <c r="A169" s="126"/>
      <c r="B169" s="127"/>
      <c r="C169" s="128"/>
      <c r="D169" s="273"/>
      <c r="E169" s="938"/>
      <c r="F169" s="322" t="s">
        <v>515</v>
      </c>
      <c r="G169" s="84" t="s">
        <v>210</v>
      </c>
      <c r="H169" s="935" t="s">
        <v>1508</v>
      </c>
      <c r="I169" s="758"/>
      <c r="J169" s="807"/>
      <c r="K169" s="807"/>
      <c r="L169" s="807"/>
      <c r="M169" s="927"/>
      <c r="N169" s="930"/>
      <c r="O169" s="924"/>
      <c r="P169" s="924"/>
      <c r="Q169" s="924"/>
    </row>
    <row r="170" spans="1:17" ht="29.1" customHeight="1" x14ac:dyDescent="0.5">
      <c r="A170" s="126"/>
      <c r="B170" s="127"/>
      <c r="C170" s="128"/>
      <c r="D170" s="273"/>
      <c r="E170" s="938"/>
      <c r="F170" s="412" t="s">
        <v>438</v>
      </c>
      <c r="G170" s="335" t="s">
        <v>210</v>
      </c>
      <c r="H170" s="935" t="s">
        <v>908</v>
      </c>
      <c r="I170" s="758"/>
      <c r="J170" s="807"/>
      <c r="K170" s="807"/>
      <c r="L170" s="807"/>
      <c r="M170" s="927"/>
      <c r="N170" s="930"/>
      <c r="O170" s="924"/>
      <c r="P170" s="924"/>
      <c r="Q170" s="924"/>
    </row>
    <row r="171" spans="1:17" ht="29.1" customHeight="1" x14ac:dyDescent="0.5">
      <c r="A171" s="126"/>
      <c r="B171" s="127"/>
      <c r="C171" s="128"/>
      <c r="D171" s="273"/>
      <c r="E171" s="938"/>
      <c r="F171" s="322" t="s">
        <v>439</v>
      </c>
      <c r="G171" s="84" t="s">
        <v>210</v>
      </c>
      <c r="H171" s="757"/>
      <c r="I171" s="758"/>
      <c r="J171" s="807"/>
      <c r="K171" s="807"/>
      <c r="L171" s="807"/>
      <c r="M171" s="927"/>
      <c r="N171" s="930"/>
      <c r="O171" s="924"/>
      <c r="P171" s="924"/>
      <c r="Q171" s="924"/>
    </row>
    <row r="172" spans="1:17" ht="13.2" x14ac:dyDescent="0.5">
      <c r="A172" s="126"/>
      <c r="B172" s="127"/>
      <c r="C172" s="128"/>
      <c r="D172" s="273"/>
      <c r="E172" s="938"/>
      <c r="F172" s="617" t="s">
        <v>440</v>
      </c>
      <c r="G172" s="84" t="s">
        <v>210</v>
      </c>
      <c r="H172" s="757" t="s">
        <v>443</v>
      </c>
      <c r="I172" s="758"/>
      <c r="J172" s="807"/>
      <c r="K172" s="807"/>
      <c r="L172" s="807"/>
      <c r="M172" s="927"/>
      <c r="N172" s="930"/>
      <c r="O172" s="924"/>
      <c r="P172" s="924"/>
      <c r="Q172" s="924"/>
    </row>
    <row r="173" spans="1:17" ht="13.2" x14ac:dyDescent="0.5">
      <c r="A173" s="126"/>
      <c r="B173" s="127"/>
      <c r="C173" s="128"/>
      <c r="D173" s="273"/>
      <c r="E173" s="939"/>
      <c r="F173" s="322" t="s">
        <v>441</v>
      </c>
      <c r="G173" s="84" t="s">
        <v>210</v>
      </c>
      <c r="H173" s="757" t="s">
        <v>888</v>
      </c>
      <c r="I173" s="758"/>
      <c r="J173" s="808"/>
      <c r="K173" s="808"/>
      <c r="L173" s="808"/>
      <c r="M173" s="933"/>
      <c r="N173" s="931"/>
      <c r="O173" s="924"/>
      <c r="P173" s="924"/>
      <c r="Q173" s="924"/>
    </row>
    <row r="174" spans="1:17" ht="9.75" customHeight="1" x14ac:dyDescent="0.5">
      <c r="A174" s="126"/>
      <c r="B174" s="127"/>
      <c r="C174" s="128"/>
      <c r="D174" s="273"/>
      <c r="E174" s="492"/>
      <c r="F174" s="493"/>
      <c r="G174" s="493"/>
      <c r="H174" s="493"/>
      <c r="I174" s="493"/>
      <c r="J174" s="493"/>
      <c r="K174" s="493"/>
      <c r="L174" s="493"/>
      <c r="M174" s="493"/>
      <c r="N174" s="494"/>
    </row>
    <row r="175" spans="1:17" ht="33" customHeight="1" x14ac:dyDescent="0.5">
      <c r="A175" s="126"/>
      <c r="B175" s="127"/>
      <c r="C175" s="128"/>
      <c r="D175" s="273"/>
      <c r="E175" s="946" t="s">
        <v>490</v>
      </c>
      <c r="F175" s="322" t="s">
        <v>442</v>
      </c>
      <c r="G175" s="84" t="s">
        <v>210</v>
      </c>
      <c r="H175" s="948" t="s">
        <v>911</v>
      </c>
      <c r="I175" s="949"/>
      <c r="J175" s="806">
        <v>2019</v>
      </c>
      <c r="K175" s="806" t="s">
        <v>353</v>
      </c>
      <c r="L175" s="806">
        <v>1</v>
      </c>
      <c r="M175" s="932">
        <f>N175</f>
        <v>1.9</v>
      </c>
      <c r="N175" s="934">
        <v>1.9</v>
      </c>
      <c r="O175" s="924"/>
      <c r="P175" s="924">
        <v>1.91</v>
      </c>
      <c r="Q175" s="924">
        <v>1.9</v>
      </c>
    </row>
    <row r="176" spans="1:17" ht="13.2" x14ac:dyDescent="0.5">
      <c r="A176" s="126"/>
      <c r="B176" s="127"/>
      <c r="C176" s="128"/>
      <c r="D176" s="273"/>
      <c r="E176" s="938"/>
      <c r="F176" s="322" t="s">
        <v>428</v>
      </c>
      <c r="G176" s="84" t="s">
        <v>210</v>
      </c>
      <c r="H176" s="757" t="s">
        <v>912</v>
      </c>
      <c r="I176" s="758"/>
      <c r="J176" s="807"/>
      <c r="K176" s="807"/>
      <c r="L176" s="807"/>
      <c r="M176" s="927"/>
      <c r="N176" s="930"/>
      <c r="O176" s="924"/>
      <c r="P176" s="924"/>
      <c r="Q176" s="924"/>
    </row>
    <row r="177" spans="1:17" ht="13.2" x14ac:dyDescent="0.5">
      <c r="A177" s="126"/>
      <c r="B177" s="127"/>
      <c r="C177" s="128"/>
      <c r="D177" s="273"/>
      <c r="E177" s="938"/>
      <c r="F177" s="322" t="s">
        <v>430</v>
      </c>
      <c r="G177" s="84" t="s">
        <v>210</v>
      </c>
      <c r="H177" s="757" t="s">
        <v>909</v>
      </c>
      <c r="I177" s="758"/>
      <c r="J177" s="807"/>
      <c r="K177" s="807"/>
      <c r="L177" s="807"/>
      <c r="M177" s="927"/>
      <c r="N177" s="930"/>
      <c r="O177" s="924"/>
      <c r="P177" s="924"/>
      <c r="Q177" s="924"/>
    </row>
    <row r="178" spans="1:17" ht="13.2" x14ac:dyDescent="0.5">
      <c r="A178" s="126"/>
      <c r="B178" s="127"/>
      <c r="C178" s="128"/>
      <c r="D178" s="273"/>
      <c r="E178" s="938"/>
      <c r="F178" s="322" t="s">
        <v>431</v>
      </c>
      <c r="G178" s="84" t="s">
        <v>210</v>
      </c>
      <c r="H178" s="757">
        <v>19</v>
      </c>
      <c r="I178" s="758"/>
      <c r="J178" s="807"/>
      <c r="K178" s="807"/>
      <c r="L178" s="807"/>
      <c r="M178" s="927"/>
      <c r="N178" s="930"/>
      <c r="O178" s="924"/>
      <c r="P178" s="924"/>
      <c r="Q178" s="924"/>
    </row>
    <row r="179" spans="1:17" ht="13.2" x14ac:dyDescent="0.5">
      <c r="A179" s="126"/>
      <c r="B179" s="127"/>
      <c r="C179" s="128"/>
      <c r="D179" s="273"/>
      <c r="E179" s="938"/>
      <c r="F179" s="322" t="s">
        <v>432</v>
      </c>
      <c r="G179" s="84" t="s">
        <v>210</v>
      </c>
      <c r="H179" s="757">
        <v>3</v>
      </c>
      <c r="I179" s="758"/>
      <c r="J179" s="807"/>
      <c r="K179" s="807"/>
      <c r="L179" s="807"/>
      <c r="M179" s="927"/>
      <c r="N179" s="930"/>
      <c r="O179" s="924"/>
      <c r="P179" s="924"/>
      <c r="Q179" s="924"/>
    </row>
    <row r="180" spans="1:17" ht="13.2" x14ac:dyDescent="0.5">
      <c r="A180" s="126"/>
      <c r="B180" s="127"/>
      <c r="C180" s="128"/>
      <c r="D180" s="273"/>
      <c r="E180" s="938"/>
      <c r="F180" s="322" t="s">
        <v>433</v>
      </c>
      <c r="G180" s="84" t="s">
        <v>210</v>
      </c>
      <c r="H180" s="757">
        <v>2019</v>
      </c>
      <c r="I180" s="758"/>
      <c r="J180" s="807"/>
      <c r="K180" s="807"/>
      <c r="L180" s="807"/>
      <c r="M180" s="927"/>
      <c r="N180" s="930"/>
      <c r="O180" s="924"/>
      <c r="P180" s="924"/>
      <c r="Q180" s="924"/>
    </row>
    <row r="181" spans="1:17" ht="13.2" x14ac:dyDescent="0.5">
      <c r="A181" s="126"/>
      <c r="B181" s="127"/>
      <c r="C181" s="128"/>
      <c r="D181" s="273"/>
      <c r="E181" s="938"/>
      <c r="F181" s="322" t="s">
        <v>433</v>
      </c>
      <c r="G181" s="84" t="s">
        <v>210</v>
      </c>
      <c r="H181" s="950" t="s">
        <v>915</v>
      </c>
      <c r="I181" s="758"/>
      <c r="J181" s="807"/>
      <c r="K181" s="807"/>
      <c r="L181" s="807"/>
      <c r="M181" s="927"/>
      <c r="N181" s="930"/>
      <c r="O181" s="924"/>
      <c r="P181" s="924"/>
      <c r="Q181" s="924"/>
    </row>
    <row r="182" spans="1:17" ht="13.2" x14ac:dyDescent="0.5">
      <c r="A182" s="126"/>
      <c r="B182" s="127"/>
      <c r="C182" s="128"/>
      <c r="D182" s="273"/>
      <c r="E182" s="938"/>
      <c r="F182" s="322" t="s">
        <v>435</v>
      </c>
      <c r="G182" s="84" t="s">
        <v>210</v>
      </c>
      <c r="H182" s="757" t="s">
        <v>913</v>
      </c>
      <c r="I182" s="758"/>
      <c r="J182" s="807"/>
      <c r="K182" s="807"/>
      <c r="L182" s="807"/>
      <c r="M182" s="927"/>
      <c r="N182" s="930"/>
      <c r="O182" s="924"/>
      <c r="P182" s="924"/>
      <c r="Q182" s="924"/>
    </row>
    <row r="183" spans="1:17" ht="13.2" x14ac:dyDescent="0.5">
      <c r="A183" s="126"/>
      <c r="B183" s="127"/>
      <c r="C183" s="128"/>
      <c r="D183" s="273"/>
      <c r="E183" s="938"/>
      <c r="F183" s="322" t="s">
        <v>427</v>
      </c>
      <c r="G183" s="84" t="s">
        <v>210</v>
      </c>
      <c r="H183" s="757" t="s">
        <v>494</v>
      </c>
      <c r="I183" s="758"/>
      <c r="J183" s="807"/>
      <c r="K183" s="807"/>
      <c r="L183" s="807"/>
      <c r="M183" s="927"/>
      <c r="N183" s="930"/>
      <c r="O183" s="924"/>
      <c r="P183" s="924"/>
      <c r="Q183" s="924"/>
    </row>
    <row r="184" spans="1:17" ht="13.2" x14ac:dyDescent="0.5">
      <c r="A184" s="126"/>
      <c r="B184" s="127"/>
      <c r="C184" s="128"/>
      <c r="D184" s="273"/>
      <c r="E184" s="938"/>
      <c r="F184" s="322" t="s">
        <v>436</v>
      </c>
      <c r="G184" s="84" t="s">
        <v>210</v>
      </c>
      <c r="H184" s="935" t="s">
        <v>914</v>
      </c>
      <c r="I184" s="758"/>
      <c r="J184" s="807"/>
      <c r="K184" s="807"/>
      <c r="L184" s="807"/>
      <c r="M184" s="927"/>
      <c r="N184" s="930"/>
      <c r="O184" s="924"/>
      <c r="P184" s="924"/>
      <c r="Q184" s="924"/>
    </row>
    <row r="185" spans="1:17" ht="13.2" x14ac:dyDescent="0.5">
      <c r="A185" s="126"/>
      <c r="B185" s="127"/>
      <c r="C185" s="128"/>
      <c r="D185" s="273"/>
      <c r="E185" s="938"/>
      <c r="F185" s="322" t="s">
        <v>437</v>
      </c>
      <c r="G185" s="84" t="s">
        <v>210</v>
      </c>
      <c r="H185" s="935" t="s">
        <v>917</v>
      </c>
      <c r="I185" s="758"/>
      <c r="J185" s="807"/>
      <c r="K185" s="807"/>
      <c r="L185" s="807"/>
      <c r="M185" s="927"/>
      <c r="N185" s="930"/>
      <c r="O185" s="924"/>
      <c r="P185" s="924"/>
      <c r="Q185" s="924"/>
    </row>
    <row r="186" spans="1:17" ht="13.2" x14ac:dyDescent="0.5">
      <c r="A186" s="126"/>
      <c r="B186" s="127"/>
      <c r="C186" s="128"/>
      <c r="D186" s="273"/>
      <c r="E186" s="938"/>
      <c r="F186" s="322" t="s">
        <v>367</v>
      </c>
      <c r="G186" s="84" t="s">
        <v>210</v>
      </c>
      <c r="H186" s="935" t="s">
        <v>918</v>
      </c>
      <c r="I186" s="758"/>
      <c r="J186" s="807"/>
      <c r="K186" s="807"/>
      <c r="L186" s="807"/>
      <c r="M186" s="927"/>
      <c r="N186" s="930"/>
      <c r="O186" s="924"/>
      <c r="P186" s="924"/>
      <c r="Q186" s="924"/>
    </row>
    <row r="187" spans="1:17" ht="29.1" customHeight="1" x14ac:dyDescent="0.5">
      <c r="A187" s="126"/>
      <c r="B187" s="127"/>
      <c r="C187" s="128"/>
      <c r="D187" s="273"/>
      <c r="E187" s="938"/>
      <c r="F187" s="322" t="s">
        <v>351</v>
      </c>
      <c r="G187" s="84" t="s">
        <v>210</v>
      </c>
      <c r="H187" s="935" t="s">
        <v>1783</v>
      </c>
      <c r="I187" s="758"/>
      <c r="J187" s="807"/>
      <c r="K187" s="807"/>
      <c r="L187" s="807"/>
      <c r="M187" s="927"/>
      <c r="N187" s="930"/>
      <c r="O187" s="924"/>
      <c r="P187" s="924"/>
      <c r="Q187" s="924"/>
    </row>
    <row r="188" spans="1:17" ht="29.1" customHeight="1" x14ac:dyDescent="0.5">
      <c r="A188" s="126"/>
      <c r="B188" s="127"/>
      <c r="C188" s="128"/>
      <c r="D188" s="273"/>
      <c r="E188" s="938"/>
      <c r="F188" s="322" t="s">
        <v>515</v>
      </c>
      <c r="G188" s="84" t="s">
        <v>210</v>
      </c>
      <c r="H188" s="935" t="s">
        <v>1509</v>
      </c>
      <c r="I188" s="758"/>
      <c r="J188" s="807"/>
      <c r="K188" s="807"/>
      <c r="L188" s="807"/>
      <c r="M188" s="927"/>
      <c r="N188" s="930"/>
      <c r="O188" s="924"/>
      <c r="P188" s="924"/>
      <c r="Q188" s="924"/>
    </row>
    <row r="189" spans="1:17" ht="13.2" x14ac:dyDescent="0.5">
      <c r="A189" s="126"/>
      <c r="B189" s="127"/>
      <c r="C189" s="128"/>
      <c r="D189" s="273"/>
      <c r="E189" s="938"/>
      <c r="F189" s="412" t="s">
        <v>438</v>
      </c>
      <c r="G189" s="335" t="s">
        <v>210</v>
      </c>
      <c r="H189" s="935" t="s">
        <v>916</v>
      </c>
      <c r="I189" s="758"/>
      <c r="J189" s="807"/>
      <c r="K189" s="807"/>
      <c r="L189" s="807"/>
      <c r="M189" s="927"/>
      <c r="N189" s="930"/>
      <c r="O189" s="924"/>
      <c r="P189" s="924"/>
      <c r="Q189" s="924"/>
    </row>
    <row r="190" spans="1:17" ht="29.1" customHeight="1" x14ac:dyDescent="0.5">
      <c r="A190" s="126"/>
      <c r="B190" s="127"/>
      <c r="C190" s="128"/>
      <c r="D190" s="273"/>
      <c r="E190" s="938"/>
      <c r="F190" s="322" t="s">
        <v>439</v>
      </c>
      <c r="G190" s="84" t="s">
        <v>210</v>
      </c>
      <c r="H190" s="757"/>
      <c r="I190" s="758"/>
      <c r="J190" s="807"/>
      <c r="K190" s="807"/>
      <c r="L190" s="807"/>
      <c r="M190" s="927"/>
      <c r="N190" s="930"/>
      <c r="O190" s="924"/>
      <c r="P190" s="924"/>
      <c r="Q190" s="924"/>
    </row>
    <row r="191" spans="1:17" ht="13.2" x14ac:dyDescent="0.5">
      <c r="A191" s="126"/>
      <c r="B191" s="127"/>
      <c r="C191" s="128"/>
      <c r="D191" s="273"/>
      <c r="E191" s="938"/>
      <c r="F191" s="617" t="s">
        <v>440</v>
      </c>
      <c r="G191" s="84" t="s">
        <v>210</v>
      </c>
      <c r="H191" s="757" t="s">
        <v>443</v>
      </c>
      <c r="I191" s="758"/>
      <c r="J191" s="807"/>
      <c r="K191" s="807"/>
      <c r="L191" s="807"/>
      <c r="M191" s="927"/>
      <c r="N191" s="930"/>
      <c r="O191" s="924"/>
      <c r="P191" s="924"/>
      <c r="Q191" s="924"/>
    </row>
    <row r="192" spans="1:17" ht="13.2" x14ac:dyDescent="0.5">
      <c r="A192" s="126"/>
      <c r="B192" s="127"/>
      <c r="C192" s="128"/>
      <c r="D192" s="273"/>
      <c r="E192" s="939"/>
      <c r="F192" s="322" t="s">
        <v>441</v>
      </c>
      <c r="G192" s="84" t="s">
        <v>210</v>
      </c>
      <c r="H192" s="952" t="s">
        <v>928</v>
      </c>
      <c r="I192" s="953"/>
      <c r="J192" s="808"/>
      <c r="K192" s="808"/>
      <c r="L192" s="808"/>
      <c r="M192" s="933"/>
      <c r="N192" s="931"/>
      <c r="O192" s="924"/>
      <c r="P192" s="924"/>
      <c r="Q192" s="924"/>
    </row>
    <row r="193" spans="1:17" ht="10" customHeight="1" x14ac:dyDescent="0.5">
      <c r="A193" s="126"/>
      <c r="B193" s="127"/>
      <c r="C193" s="128"/>
      <c r="D193" s="273"/>
      <c r="E193" s="492"/>
      <c r="F193" s="493"/>
      <c r="G193" s="493"/>
      <c r="H193" s="493"/>
      <c r="I193" s="493"/>
      <c r="J193" s="493"/>
      <c r="K193" s="493"/>
      <c r="L193" s="493"/>
      <c r="M193" s="493"/>
      <c r="N193" s="494"/>
    </row>
    <row r="194" spans="1:17" ht="30" customHeight="1" x14ac:dyDescent="0.5">
      <c r="A194" s="126"/>
      <c r="B194" s="127"/>
      <c r="C194" s="128"/>
      <c r="D194" s="273"/>
      <c r="E194" s="946" t="s">
        <v>491</v>
      </c>
      <c r="F194" s="322" t="s">
        <v>442</v>
      </c>
      <c r="G194" s="84" t="s">
        <v>210</v>
      </c>
      <c r="H194" s="948" t="s">
        <v>926</v>
      </c>
      <c r="I194" s="949"/>
      <c r="J194" s="806">
        <v>2020</v>
      </c>
      <c r="K194" s="806" t="s">
        <v>353</v>
      </c>
      <c r="L194" s="806">
        <v>1</v>
      </c>
      <c r="M194" s="932">
        <f>N194</f>
        <v>3.84</v>
      </c>
      <c r="N194" s="934">
        <v>3.84</v>
      </c>
      <c r="O194" s="924"/>
      <c r="P194" s="924">
        <v>3.88</v>
      </c>
      <c r="Q194" s="924">
        <v>3.8</v>
      </c>
    </row>
    <row r="195" spans="1:17" ht="13.2" x14ac:dyDescent="0.5">
      <c r="A195" s="126"/>
      <c r="B195" s="127"/>
      <c r="C195" s="128"/>
      <c r="D195" s="273"/>
      <c r="E195" s="938"/>
      <c r="F195" s="322" t="s">
        <v>428</v>
      </c>
      <c r="G195" s="84" t="s">
        <v>210</v>
      </c>
      <c r="H195" s="757" t="s">
        <v>1479</v>
      </c>
      <c r="I195" s="758"/>
      <c r="J195" s="807"/>
      <c r="K195" s="807"/>
      <c r="L195" s="807"/>
      <c r="M195" s="927"/>
      <c r="N195" s="930"/>
      <c r="O195" s="924"/>
      <c r="P195" s="924"/>
      <c r="Q195" s="924"/>
    </row>
    <row r="196" spans="1:17" ht="13.2" x14ac:dyDescent="0.5">
      <c r="A196" s="126"/>
      <c r="B196" s="127"/>
      <c r="C196" s="128"/>
      <c r="D196" s="273"/>
      <c r="E196" s="938"/>
      <c r="F196" s="322" t="s">
        <v>430</v>
      </c>
      <c r="G196" s="84" t="s">
        <v>210</v>
      </c>
      <c r="H196" s="757" t="s">
        <v>921</v>
      </c>
      <c r="I196" s="758"/>
      <c r="J196" s="807"/>
      <c r="K196" s="807"/>
      <c r="L196" s="807"/>
      <c r="M196" s="927"/>
      <c r="N196" s="930"/>
      <c r="O196" s="924"/>
      <c r="P196" s="924"/>
      <c r="Q196" s="924"/>
    </row>
    <row r="197" spans="1:17" ht="13.2" x14ac:dyDescent="0.5">
      <c r="A197" s="126"/>
      <c r="B197" s="127"/>
      <c r="C197" s="128"/>
      <c r="D197" s="273"/>
      <c r="E197" s="938"/>
      <c r="F197" s="322" t="s">
        <v>431</v>
      </c>
      <c r="G197" s="84" t="s">
        <v>210</v>
      </c>
      <c r="H197" s="757">
        <v>9</v>
      </c>
      <c r="I197" s="758"/>
      <c r="J197" s="807"/>
      <c r="K197" s="807"/>
      <c r="L197" s="807"/>
      <c r="M197" s="927"/>
      <c r="N197" s="930"/>
      <c r="O197" s="924"/>
      <c r="P197" s="924"/>
      <c r="Q197" s="924"/>
    </row>
    <row r="198" spans="1:17" ht="13.2" x14ac:dyDescent="0.5">
      <c r="A198" s="126"/>
      <c r="B198" s="127"/>
      <c r="C198" s="128"/>
      <c r="D198" s="273"/>
      <c r="E198" s="938"/>
      <c r="F198" s="322" t="s">
        <v>432</v>
      </c>
      <c r="G198" s="84" t="s">
        <v>210</v>
      </c>
      <c r="H198" s="757">
        <v>2</v>
      </c>
      <c r="I198" s="758"/>
      <c r="J198" s="807"/>
      <c r="K198" s="807"/>
      <c r="L198" s="807"/>
      <c r="M198" s="927"/>
      <c r="N198" s="930"/>
      <c r="O198" s="924"/>
      <c r="P198" s="924"/>
      <c r="Q198" s="924"/>
    </row>
    <row r="199" spans="1:17" ht="13.2" x14ac:dyDescent="0.5">
      <c r="A199" s="126"/>
      <c r="B199" s="127"/>
      <c r="C199" s="128"/>
      <c r="D199" s="273"/>
      <c r="E199" s="938"/>
      <c r="F199" s="322" t="s">
        <v>433</v>
      </c>
      <c r="G199" s="84" t="s">
        <v>210</v>
      </c>
      <c r="H199" s="757">
        <v>2020</v>
      </c>
      <c r="I199" s="758"/>
      <c r="J199" s="807"/>
      <c r="K199" s="807"/>
      <c r="L199" s="807"/>
      <c r="M199" s="927"/>
      <c r="N199" s="930"/>
      <c r="O199" s="924"/>
      <c r="P199" s="924"/>
      <c r="Q199" s="924"/>
    </row>
    <row r="200" spans="1:17" ht="13.2" x14ac:dyDescent="0.5">
      <c r="A200" s="126"/>
      <c r="B200" s="127"/>
      <c r="C200" s="128"/>
      <c r="D200" s="273"/>
      <c r="E200" s="938"/>
      <c r="F200" s="322" t="s">
        <v>434</v>
      </c>
      <c r="G200" s="84" t="s">
        <v>210</v>
      </c>
      <c r="H200" s="950" t="s">
        <v>927</v>
      </c>
      <c r="I200" s="758"/>
      <c r="J200" s="807"/>
      <c r="K200" s="807"/>
      <c r="L200" s="807"/>
      <c r="M200" s="927"/>
      <c r="N200" s="930"/>
      <c r="O200" s="924"/>
      <c r="P200" s="924"/>
      <c r="Q200" s="924"/>
    </row>
    <row r="201" spans="1:17" ht="13.2" x14ac:dyDescent="0.5">
      <c r="A201" s="126"/>
      <c r="B201" s="127"/>
      <c r="C201" s="128"/>
      <c r="D201" s="273"/>
      <c r="E201" s="938"/>
      <c r="F201" s="322" t="s">
        <v>435</v>
      </c>
      <c r="G201" s="84" t="s">
        <v>210</v>
      </c>
      <c r="H201" s="757" t="s">
        <v>920</v>
      </c>
      <c r="I201" s="758"/>
      <c r="J201" s="807"/>
      <c r="K201" s="807"/>
      <c r="L201" s="807"/>
      <c r="M201" s="927"/>
      <c r="N201" s="930"/>
      <c r="O201" s="924"/>
      <c r="P201" s="924"/>
      <c r="Q201" s="924"/>
    </row>
    <row r="202" spans="1:17" ht="13.2" x14ac:dyDescent="0.5">
      <c r="A202" s="126"/>
      <c r="B202" s="127"/>
      <c r="C202" s="128"/>
      <c r="D202" s="273"/>
      <c r="E202" s="938"/>
      <c r="F202" s="322" t="s">
        <v>427</v>
      </c>
      <c r="G202" s="84" t="s">
        <v>210</v>
      </c>
      <c r="H202" s="757" t="s">
        <v>922</v>
      </c>
      <c r="I202" s="758"/>
      <c r="J202" s="807"/>
      <c r="K202" s="807"/>
      <c r="L202" s="807"/>
      <c r="M202" s="927"/>
      <c r="N202" s="930"/>
      <c r="O202" s="924"/>
      <c r="P202" s="924"/>
      <c r="Q202" s="924"/>
    </row>
    <row r="203" spans="1:17" ht="13.2" x14ac:dyDescent="0.5">
      <c r="A203" s="126"/>
      <c r="B203" s="127"/>
      <c r="C203" s="128"/>
      <c r="D203" s="273"/>
      <c r="E203" s="938"/>
      <c r="F203" s="322" t="s">
        <v>436</v>
      </c>
      <c r="G203" s="84" t="s">
        <v>210</v>
      </c>
      <c r="H203" s="935"/>
      <c r="I203" s="758"/>
      <c r="J203" s="807"/>
      <c r="K203" s="807"/>
      <c r="L203" s="807"/>
      <c r="M203" s="927"/>
      <c r="N203" s="930"/>
      <c r="O203" s="924"/>
      <c r="P203" s="924"/>
      <c r="Q203" s="924"/>
    </row>
    <row r="204" spans="1:17" ht="18.75" customHeight="1" x14ac:dyDescent="0.5">
      <c r="A204" s="126"/>
      <c r="B204" s="127"/>
      <c r="C204" s="128"/>
      <c r="D204" s="273"/>
      <c r="E204" s="938"/>
      <c r="F204" s="322" t="s">
        <v>437</v>
      </c>
      <c r="G204" s="84" t="s">
        <v>210</v>
      </c>
      <c r="H204" s="935" t="s">
        <v>1225</v>
      </c>
      <c r="I204" s="758"/>
      <c r="J204" s="807"/>
      <c r="K204" s="807"/>
      <c r="L204" s="807"/>
      <c r="M204" s="927"/>
      <c r="N204" s="930"/>
      <c r="O204" s="924"/>
      <c r="P204" s="924"/>
      <c r="Q204" s="924"/>
    </row>
    <row r="205" spans="1:17" ht="42" customHeight="1" x14ac:dyDescent="0.5">
      <c r="A205" s="126"/>
      <c r="B205" s="127"/>
      <c r="C205" s="128"/>
      <c r="D205" s="273"/>
      <c r="E205" s="938"/>
      <c r="F205" s="322" t="s">
        <v>367</v>
      </c>
      <c r="G205" s="84" t="s">
        <v>210</v>
      </c>
      <c r="H205" s="935" t="s">
        <v>930</v>
      </c>
      <c r="I205" s="758"/>
      <c r="J205" s="807"/>
      <c r="K205" s="807"/>
      <c r="L205" s="807"/>
      <c r="M205" s="927"/>
      <c r="N205" s="930"/>
      <c r="O205" s="924"/>
      <c r="P205" s="924"/>
      <c r="Q205" s="924"/>
    </row>
    <row r="206" spans="1:17" ht="29.1" customHeight="1" x14ac:dyDescent="0.5">
      <c r="A206" s="126"/>
      <c r="B206" s="127"/>
      <c r="C206" s="128"/>
      <c r="D206" s="273"/>
      <c r="E206" s="938"/>
      <c r="F206" s="322" t="s">
        <v>351</v>
      </c>
      <c r="G206" s="84" t="s">
        <v>210</v>
      </c>
      <c r="H206" s="925" t="s">
        <v>1784</v>
      </c>
      <c r="I206" s="758"/>
      <c r="J206" s="807"/>
      <c r="K206" s="807"/>
      <c r="L206" s="807"/>
      <c r="M206" s="927"/>
      <c r="N206" s="930"/>
      <c r="O206" s="924"/>
      <c r="P206" s="924"/>
      <c r="Q206" s="924"/>
    </row>
    <row r="207" spans="1:17" ht="29.1" customHeight="1" x14ac:dyDescent="0.5">
      <c r="A207" s="126"/>
      <c r="B207" s="127"/>
      <c r="C207" s="128"/>
      <c r="D207" s="273"/>
      <c r="E207" s="938"/>
      <c r="F207" s="322" t="s">
        <v>515</v>
      </c>
      <c r="G207" s="84" t="s">
        <v>210</v>
      </c>
      <c r="H207" s="935" t="s">
        <v>1510</v>
      </c>
      <c r="I207" s="758"/>
      <c r="J207" s="807"/>
      <c r="K207" s="807"/>
      <c r="L207" s="807"/>
      <c r="M207" s="927"/>
      <c r="N207" s="930"/>
      <c r="O207" s="924"/>
      <c r="P207" s="924"/>
      <c r="Q207" s="924"/>
    </row>
    <row r="208" spans="1:17" ht="13.2" x14ac:dyDescent="0.5">
      <c r="A208" s="126"/>
      <c r="B208" s="127"/>
      <c r="C208" s="128"/>
      <c r="D208" s="273"/>
      <c r="E208" s="938"/>
      <c r="F208" s="790" t="s">
        <v>438</v>
      </c>
      <c r="G208" s="791" t="s">
        <v>210</v>
      </c>
      <c r="H208" s="935" t="s">
        <v>924</v>
      </c>
      <c r="I208" s="758"/>
      <c r="J208" s="807"/>
      <c r="K208" s="807"/>
      <c r="L208" s="807"/>
      <c r="M208" s="927"/>
      <c r="N208" s="930"/>
      <c r="O208" s="924"/>
      <c r="P208" s="924"/>
      <c r="Q208" s="924"/>
    </row>
    <row r="209" spans="1:17" ht="15" customHeight="1" x14ac:dyDescent="0.5">
      <c r="A209" s="126"/>
      <c r="B209" s="127"/>
      <c r="C209" s="128"/>
      <c r="D209" s="273"/>
      <c r="E209" s="938"/>
      <c r="F209" s="824"/>
      <c r="G209" s="825"/>
      <c r="H209" s="935" t="s">
        <v>899</v>
      </c>
      <c r="I209" s="951"/>
      <c r="J209" s="807"/>
      <c r="K209" s="807"/>
      <c r="L209" s="807"/>
      <c r="M209" s="927"/>
      <c r="N209" s="930"/>
      <c r="O209" s="924"/>
      <c r="P209" s="924"/>
      <c r="Q209" s="924"/>
    </row>
    <row r="210" spans="1:17" ht="29.1" customHeight="1" x14ac:dyDescent="0.5">
      <c r="A210" s="126"/>
      <c r="B210" s="127"/>
      <c r="C210" s="128"/>
      <c r="D210" s="273"/>
      <c r="E210" s="938"/>
      <c r="F210" s="322" t="s">
        <v>439</v>
      </c>
      <c r="G210" s="84" t="s">
        <v>210</v>
      </c>
      <c r="H210" s="757"/>
      <c r="I210" s="758"/>
      <c r="J210" s="807"/>
      <c r="K210" s="807"/>
      <c r="L210" s="807"/>
      <c r="M210" s="927"/>
      <c r="N210" s="930"/>
      <c r="O210" s="924"/>
      <c r="P210" s="924"/>
      <c r="Q210" s="924"/>
    </row>
    <row r="211" spans="1:17" ht="13.2" x14ac:dyDescent="0.5">
      <c r="A211" s="126"/>
      <c r="B211" s="127"/>
      <c r="C211" s="128"/>
      <c r="D211" s="273"/>
      <c r="E211" s="938"/>
      <c r="F211" s="617" t="s">
        <v>440</v>
      </c>
      <c r="G211" s="84" t="s">
        <v>210</v>
      </c>
      <c r="H211" s="952" t="s">
        <v>443</v>
      </c>
      <c r="I211" s="953"/>
      <c r="J211" s="807"/>
      <c r="K211" s="807"/>
      <c r="L211" s="807"/>
      <c r="M211" s="927"/>
      <c r="N211" s="930"/>
      <c r="O211" s="924"/>
      <c r="P211" s="924"/>
      <c r="Q211" s="924"/>
    </row>
    <row r="212" spans="1:17" ht="13.2" x14ac:dyDescent="0.5">
      <c r="A212" s="126"/>
      <c r="B212" s="127"/>
      <c r="C212" s="128"/>
      <c r="D212" s="273"/>
      <c r="E212" s="939"/>
      <c r="F212" s="322" t="s">
        <v>441</v>
      </c>
      <c r="G212" s="84" t="s">
        <v>210</v>
      </c>
      <c r="H212" s="952" t="s">
        <v>928</v>
      </c>
      <c r="I212" s="953"/>
      <c r="J212" s="808"/>
      <c r="K212" s="808"/>
      <c r="L212" s="808"/>
      <c r="M212" s="933"/>
      <c r="N212" s="931"/>
      <c r="O212" s="924"/>
      <c r="P212" s="924"/>
      <c r="Q212" s="924"/>
    </row>
    <row r="213" spans="1:17" ht="9" customHeight="1" x14ac:dyDescent="0.5">
      <c r="A213" s="126"/>
      <c r="B213" s="127"/>
      <c r="C213" s="128"/>
      <c r="D213" s="273"/>
      <c r="E213" s="492"/>
      <c r="F213" s="493"/>
      <c r="G213" s="493"/>
      <c r="H213" s="493"/>
      <c r="I213" s="493"/>
      <c r="J213" s="493"/>
      <c r="K213" s="493"/>
      <c r="L213" s="493"/>
      <c r="M213" s="493"/>
      <c r="N213" s="494"/>
    </row>
    <row r="214" spans="1:17" ht="30" customHeight="1" x14ac:dyDescent="0.5">
      <c r="A214" s="126"/>
      <c r="B214" s="127"/>
      <c r="C214" s="128"/>
      <c r="D214" s="273"/>
      <c r="E214" s="946" t="s">
        <v>492</v>
      </c>
      <c r="F214" s="322" t="s">
        <v>442</v>
      </c>
      <c r="G214" s="84" t="s">
        <v>210</v>
      </c>
      <c r="H214" s="948" t="s">
        <v>919</v>
      </c>
      <c r="I214" s="949"/>
      <c r="J214" s="806">
        <v>2020</v>
      </c>
      <c r="K214" s="806" t="s">
        <v>353</v>
      </c>
      <c r="L214" s="806">
        <v>1</v>
      </c>
      <c r="M214" s="932">
        <f>N214</f>
        <v>1.92</v>
      </c>
      <c r="N214" s="934">
        <v>1.92</v>
      </c>
      <c r="O214" s="924"/>
      <c r="P214" s="924">
        <v>1.94</v>
      </c>
      <c r="Q214" s="924">
        <v>1.9</v>
      </c>
    </row>
    <row r="215" spans="1:17" ht="13.2" x14ac:dyDescent="0.5">
      <c r="A215" s="126"/>
      <c r="B215" s="127"/>
      <c r="C215" s="128"/>
      <c r="D215" s="273"/>
      <c r="E215" s="938"/>
      <c r="F215" s="322" t="s">
        <v>428</v>
      </c>
      <c r="G215" s="84" t="s">
        <v>210</v>
      </c>
      <c r="H215" s="757" t="s">
        <v>925</v>
      </c>
      <c r="I215" s="758"/>
      <c r="J215" s="807"/>
      <c r="K215" s="807"/>
      <c r="L215" s="807"/>
      <c r="M215" s="927"/>
      <c r="N215" s="930"/>
      <c r="O215" s="924"/>
      <c r="P215" s="924"/>
      <c r="Q215" s="924"/>
    </row>
    <row r="216" spans="1:17" ht="13.2" x14ac:dyDescent="0.5">
      <c r="A216" s="126"/>
      <c r="B216" s="127"/>
      <c r="C216" s="128"/>
      <c r="D216" s="273"/>
      <c r="E216" s="938"/>
      <c r="F216" s="322" t="s">
        <v>430</v>
      </c>
      <c r="G216" s="84" t="s">
        <v>210</v>
      </c>
      <c r="H216" s="757" t="s">
        <v>921</v>
      </c>
      <c r="I216" s="758"/>
      <c r="J216" s="807"/>
      <c r="K216" s="807"/>
      <c r="L216" s="807"/>
      <c r="M216" s="927"/>
      <c r="N216" s="930"/>
      <c r="O216" s="924"/>
      <c r="P216" s="924"/>
      <c r="Q216" s="924"/>
    </row>
    <row r="217" spans="1:17" ht="13.2" x14ac:dyDescent="0.5">
      <c r="A217" s="126"/>
      <c r="B217" s="127"/>
      <c r="C217" s="128"/>
      <c r="D217" s="273"/>
      <c r="E217" s="938"/>
      <c r="F217" s="322" t="s">
        <v>431</v>
      </c>
      <c r="G217" s="84" t="s">
        <v>210</v>
      </c>
      <c r="H217" s="757">
        <v>9</v>
      </c>
      <c r="I217" s="758"/>
      <c r="J217" s="807"/>
      <c r="K217" s="807"/>
      <c r="L217" s="807"/>
      <c r="M217" s="927"/>
      <c r="N217" s="930"/>
      <c r="O217" s="924"/>
      <c r="P217" s="924"/>
      <c r="Q217" s="924"/>
    </row>
    <row r="218" spans="1:17" ht="13.2" x14ac:dyDescent="0.5">
      <c r="A218" s="126"/>
      <c r="B218" s="127"/>
      <c r="C218" s="128"/>
      <c r="D218" s="273"/>
      <c r="E218" s="938"/>
      <c r="F218" s="322" t="s">
        <v>432</v>
      </c>
      <c r="G218" s="84" t="s">
        <v>210</v>
      </c>
      <c r="H218" s="757">
        <v>3</v>
      </c>
      <c r="I218" s="758"/>
      <c r="J218" s="807"/>
      <c r="K218" s="807"/>
      <c r="L218" s="807"/>
      <c r="M218" s="927"/>
      <c r="N218" s="930"/>
      <c r="O218" s="924"/>
      <c r="P218" s="924"/>
      <c r="Q218" s="924"/>
    </row>
    <row r="219" spans="1:17" ht="13.2" x14ac:dyDescent="0.5">
      <c r="A219" s="126"/>
      <c r="B219" s="127"/>
      <c r="C219" s="128"/>
      <c r="D219" s="273"/>
      <c r="E219" s="938"/>
      <c r="F219" s="322" t="s">
        <v>433</v>
      </c>
      <c r="G219" s="84" t="s">
        <v>210</v>
      </c>
      <c r="H219" s="757">
        <v>2020</v>
      </c>
      <c r="I219" s="758"/>
      <c r="J219" s="807"/>
      <c r="K219" s="807"/>
      <c r="L219" s="807"/>
      <c r="M219" s="927"/>
      <c r="N219" s="930"/>
      <c r="O219" s="924"/>
      <c r="P219" s="924"/>
      <c r="Q219" s="924"/>
    </row>
    <row r="220" spans="1:17" ht="13.2" x14ac:dyDescent="0.5">
      <c r="A220" s="126"/>
      <c r="B220" s="127"/>
      <c r="C220" s="128"/>
      <c r="D220" s="273"/>
      <c r="E220" s="938"/>
      <c r="F220" s="322" t="s">
        <v>434</v>
      </c>
      <c r="G220" s="84" t="s">
        <v>210</v>
      </c>
      <c r="H220" s="950" t="s">
        <v>923</v>
      </c>
      <c r="I220" s="758"/>
      <c r="J220" s="807"/>
      <c r="K220" s="807"/>
      <c r="L220" s="807"/>
      <c r="M220" s="927"/>
      <c r="N220" s="930"/>
      <c r="O220" s="924"/>
      <c r="P220" s="924"/>
      <c r="Q220" s="924"/>
    </row>
    <row r="221" spans="1:17" ht="13.2" x14ac:dyDescent="0.5">
      <c r="A221" s="126"/>
      <c r="B221" s="127"/>
      <c r="C221" s="128"/>
      <c r="D221" s="273"/>
      <c r="E221" s="938"/>
      <c r="F221" s="322" t="s">
        <v>435</v>
      </c>
      <c r="G221" s="84" t="s">
        <v>210</v>
      </c>
      <c r="H221" s="757" t="s">
        <v>920</v>
      </c>
      <c r="I221" s="758"/>
      <c r="J221" s="807"/>
      <c r="K221" s="807"/>
      <c r="L221" s="807"/>
      <c r="M221" s="927"/>
      <c r="N221" s="930"/>
      <c r="O221" s="924"/>
      <c r="P221" s="924"/>
      <c r="Q221" s="924"/>
    </row>
    <row r="222" spans="1:17" ht="13.2" x14ac:dyDescent="0.5">
      <c r="A222" s="126"/>
      <c r="B222" s="127"/>
      <c r="C222" s="128"/>
      <c r="D222" s="273"/>
      <c r="E222" s="938"/>
      <c r="F222" s="322" t="s">
        <v>427</v>
      </c>
      <c r="G222" s="84" t="s">
        <v>210</v>
      </c>
      <c r="H222" s="757" t="s">
        <v>922</v>
      </c>
      <c r="I222" s="758"/>
      <c r="J222" s="807"/>
      <c r="K222" s="807"/>
      <c r="L222" s="807"/>
      <c r="M222" s="927"/>
      <c r="N222" s="930"/>
      <c r="O222" s="924"/>
      <c r="P222" s="924"/>
      <c r="Q222" s="924"/>
    </row>
    <row r="223" spans="1:17" ht="13.2" x14ac:dyDescent="0.5">
      <c r="A223" s="126"/>
      <c r="B223" s="127"/>
      <c r="C223" s="128"/>
      <c r="D223" s="273"/>
      <c r="E223" s="938"/>
      <c r="F223" s="322" t="s">
        <v>436</v>
      </c>
      <c r="G223" s="84" t="s">
        <v>210</v>
      </c>
      <c r="H223" s="935"/>
      <c r="I223" s="758"/>
      <c r="J223" s="807"/>
      <c r="K223" s="807"/>
      <c r="L223" s="807"/>
      <c r="M223" s="927"/>
      <c r="N223" s="930"/>
      <c r="O223" s="924"/>
      <c r="P223" s="924"/>
      <c r="Q223" s="924"/>
    </row>
    <row r="224" spans="1:17" ht="13.2" x14ac:dyDescent="0.5">
      <c r="A224" s="126"/>
      <c r="B224" s="127"/>
      <c r="C224" s="128"/>
      <c r="D224" s="273"/>
      <c r="E224" s="938"/>
      <c r="F224" s="322" t="s">
        <v>437</v>
      </c>
      <c r="G224" s="84" t="s">
        <v>210</v>
      </c>
      <c r="H224" s="935" t="s">
        <v>1226</v>
      </c>
      <c r="I224" s="758"/>
      <c r="J224" s="807"/>
      <c r="K224" s="807"/>
      <c r="L224" s="807"/>
      <c r="M224" s="927"/>
      <c r="N224" s="930"/>
      <c r="O224" s="924"/>
      <c r="P224" s="924"/>
      <c r="Q224" s="924"/>
    </row>
    <row r="225" spans="1:17" ht="43.5" customHeight="1" x14ac:dyDescent="0.5">
      <c r="A225" s="126"/>
      <c r="B225" s="127"/>
      <c r="C225" s="128"/>
      <c r="D225" s="273"/>
      <c r="E225" s="938"/>
      <c r="F225" s="322" t="s">
        <v>367</v>
      </c>
      <c r="G225" s="84" t="s">
        <v>210</v>
      </c>
      <c r="H225" s="935" t="s">
        <v>1224</v>
      </c>
      <c r="I225" s="758"/>
      <c r="J225" s="807"/>
      <c r="K225" s="807"/>
      <c r="L225" s="807"/>
      <c r="M225" s="927"/>
      <c r="N225" s="930"/>
      <c r="O225" s="924"/>
      <c r="P225" s="924"/>
      <c r="Q225" s="924"/>
    </row>
    <row r="226" spans="1:17" ht="27" customHeight="1" x14ac:dyDescent="0.5">
      <c r="A226" s="126"/>
      <c r="B226" s="127"/>
      <c r="C226" s="128"/>
      <c r="D226" s="273"/>
      <c r="E226" s="938"/>
      <c r="F226" s="322" t="s">
        <v>351</v>
      </c>
      <c r="G226" s="84" t="s">
        <v>210</v>
      </c>
      <c r="H226" s="925" t="s">
        <v>1785</v>
      </c>
      <c r="I226" s="758"/>
      <c r="J226" s="807"/>
      <c r="K226" s="807"/>
      <c r="L226" s="807"/>
      <c r="M226" s="927"/>
      <c r="N226" s="930"/>
      <c r="O226" s="924"/>
      <c r="P226" s="924"/>
      <c r="Q226" s="924"/>
    </row>
    <row r="227" spans="1:17" ht="27" customHeight="1" x14ac:dyDescent="0.5">
      <c r="A227" s="126"/>
      <c r="B227" s="127"/>
      <c r="C227" s="128"/>
      <c r="D227" s="273"/>
      <c r="E227" s="938"/>
      <c r="F227" s="322" t="s">
        <v>515</v>
      </c>
      <c r="G227" s="84" t="s">
        <v>210</v>
      </c>
      <c r="H227" s="935" t="s">
        <v>1511</v>
      </c>
      <c r="I227" s="758"/>
      <c r="J227" s="807"/>
      <c r="K227" s="807"/>
      <c r="L227" s="807"/>
      <c r="M227" s="927"/>
      <c r="N227" s="930"/>
      <c r="O227" s="924"/>
      <c r="P227" s="924"/>
      <c r="Q227" s="924"/>
    </row>
    <row r="228" spans="1:17" ht="13.2" x14ac:dyDescent="0.5">
      <c r="A228" s="126"/>
      <c r="B228" s="127"/>
      <c r="C228" s="128"/>
      <c r="D228" s="273"/>
      <c r="E228" s="938"/>
      <c r="F228" s="790" t="s">
        <v>438</v>
      </c>
      <c r="G228" s="791" t="s">
        <v>210</v>
      </c>
      <c r="H228" s="935" t="s">
        <v>924</v>
      </c>
      <c r="I228" s="758"/>
      <c r="J228" s="807"/>
      <c r="K228" s="807"/>
      <c r="L228" s="807"/>
      <c r="M228" s="927"/>
      <c r="N228" s="930"/>
      <c r="O228" s="924"/>
      <c r="P228" s="924"/>
      <c r="Q228" s="924"/>
    </row>
    <row r="229" spans="1:17" ht="13.2" x14ac:dyDescent="0.5">
      <c r="A229" s="126"/>
      <c r="B229" s="127"/>
      <c r="C229" s="128"/>
      <c r="D229" s="273"/>
      <c r="E229" s="938"/>
      <c r="F229" s="824"/>
      <c r="G229" s="825"/>
      <c r="H229" s="935" t="s">
        <v>899</v>
      </c>
      <c r="I229" s="758"/>
      <c r="J229" s="807"/>
      <c r="K229" s="807"/>
      <c r="L229" s="807"/>
      <c r="M229" s="927"/>
      <c r="N229" s="930"/>
      <c r="O229" s="924"/>
      <c r="P229" s="924"/>
      <c r="Q229" s="924"/>
    </row>
    <row r="230" spans="1:17" ht="27" customHeight="1" x14ac:dyDescent="0.5">
      <c r="A230" s="126"/>
      <c r="B230" s="127"/>
      <c r="C230" s="128"/>
      <c r="D230" s="273"/>
      <c r="E230" s="938"/>
      <c r="F230" s="322" t="s">
        <v>439</v>
      </c>
      <c r="G230" s="84" t="s">
        <v>210</v>
      </c>
      <c r="H230" s="757"/>
      <c r="I230" s="758"/>
      <c r="J230" s="807"/>
      <c r="K230" s="807"/>
      <c r="L230" s="807"/>
      <c r="M230" s="927"/>
      <c r="N230" s="930"/>
      <c r="O230" s="924"/>
      <c r="P230" s="924"/>
      <c r="Q230" s="924"/>
    </row>
    <row r="231" spans="1:17" ht="13.2" x14ac:dyDescent="0.5">
      <c r="A231" s="126"/>
      <c r="B231" s="127"/>
      <c r="C231" s="128"/>
      <c r="D231" s="273"/>
      <c r="E231" s="938"/>
      <c r="F231" s="617" t="s">
        <v>440</v>
      </c>
      <c r="G231" s="84" t="s">
        <v>210</v>
      </c>
      <c r="H231" s="952" t="s">
        <v>443</v>
      </c>
      <c r="I231" s="953"/>
      <c r="J231" s="807"/>
      <c r="K231" s="807"/>
      <c r="L231" s="807"/>
      <c r="M231" s="927"/>
      <c r="N231" s="930"/>
      <c r="O231" s="924"/>
      <c r="P231" s="924"/>
      <c r="Q231" s="924"/>
    </row>
    <row r="232" spans="1:17" ht="21" customHeight="1" x14ac:dyDescent="0.5">
      <c r="A232" s="126"/>
      <c r="B232" s="127"/>
      <c r="C232" s="128"/>
      <c r="D232" s="273"/>
      <c r="E232" s="939"/>
      <c r="F232" s="322" t="s">
        <v>441</v>
      </c>
      <c r="G232" s="84" t="s">
        <v>210</v>
      </c>
      <c r="H232" s="954" t="s">
        <v>931</v>
      </c>
      <c r="I232" s="955"/>
      <c r="J232" s="808"/>
      <c r="K232" s="808"/>
      <c r="L232" s="808"/>
      <c r="M232" s="933"/>
      <c r="N232" s="931"/>
      <c r="O232" s="924"/>
      <c r="P232" s="924"/>
      <c r="Q232" s="924"/>
    </row>
    <row r="233" spans="1:17" ht="9" customHeight="1" x14ac:dyDescent="0.5">
      <c r="A233" s="126"/>
      <c r="B233" s="127"/>
      <c r="C233" s="128"/>
      <c r="D233" s="273"/>
      <c r="E233" s="492"/>
      <c r="F233" s="493"/>
      <c r="G233" s="493"/>
      <c r="H233" s="493"/>
      <c r="I233" s="493"/>
      <c r="J233" s="493"/>
      <c r="K233" s="493"/>
      <c r="L233" s="493"/>
      <c r="M233" s="493"/>
      <c r="N233" s="494"/>
    </row>
    <row r="234" spans="1:17" ht="41.25" customHeight="1" x14ac:dyDescent="0.5">
      <c r="A234" s="126"/>
      <c r="B234" s="127"/>
      <c r="C234" s="128"/>
      <c r="D234" s="273"/>
      <c r="E234" s="946" t="s">
        <v>493</v>
      </c>
      <c r="F234" s="322" t="s">
        <v>442</v>
      </c>
      <c r="G234" s="84" t="s">
        <v>210</v>
      </c>
      <c r="H234" s="948" t="s">
        <v>1184</v>
      </c>
      <c r="I234" s="949"/>
      <c r="J234" s="806">
        <v>2022</v>
      </c>
      <c r="K234" s="806" t="s">
        <v>353</v>
      </c>
      <c r="L234" s="806">
        <v>1</v>
      </c>
      <c r="M234" s="932">
        <f>N234</f>
        <v>2.61</v>
      </c>
      <c r="N234" s="934">
        <v>2.61</v>
      </c>
      <c r="O234" s="924"/>
      <c r="P234" s="924">
        <v>2.63</v>
      </c>
      <c r="Q234" s="924">
        <v>2.6</v>
      </c>
    </row>
    <row r="235" spans="1:17" ht="16" customHeight="1" x14ac:dyDescent="0.5">
      <c r="A235" s="126"/>
      <c r="B235" s="127"/>
      <c r="C235" s="128"/>
      <c r="D235" s="273"/>
      <c r="E235" s="938"/>
      <c r="F235" s="322" t="s">
        <v>428</v>
      </c>
      <c r="G235" s="84" t="s">
        <v>210</v>
      </c>
      <c r="H235" s="770" t="s">
        <v>1185</v>
      </c>
      <c r="I235" s="953"/>
      <c r="J235" s="807"/>
      <c r="K235" s="807"/>
      <c r="L235" s="807"/>
      <c r="M235" s="927"/>
      <c r="N235" s="930"/>
      <c r="O235" s="924"/>
      <c r="P235" s="924"/>
      <c r="Q235" s="924"/>
    </row>
    <row r="236" spans="1:17" ht="16" customHeight="1" x14ac:dyDescent="0.5">
      <c r="A236" s="126"/>
      <c r="B236" s="127"/>
      <c r="C236" s="128"/>
      <c r="D236" s="273"/>
      <c r="E236" s="938"/>
      <c r="F236" s="322" t="s">
        <v>430</v>
      </c>
      <c r="G236" s="84" t="s">
        <v>210</v>
      </c>
      <c r="H236" s="757" t="s">
        <v>1186</v>
      </c>
      <c r="I236" s="758"/>
      <c r="J236" s="807"/>
      <c r="K236" s="807"/>
      <c r="L236" s="807"/>
      <c r="M236" s="927"/>
      <c r="N236" s="930"/>
      <c r="O236" s="924"/>
      <c r="P236" s="924"/>
      <c r="Q236" s="924"/>
    </row>
    <row r="237" spans="1:17" ht="16" customHeight="1" x14ac:dyDescent="0.5">
      <c r="A237" s="126"/>
      <c r="B237" s="127"/>
      <c r="C237" s="128"/>
      <c r="D237" s="273"/>
      <c r="E237" s="938"/>
      <c r="F237" s="322" t="s">
        <v>431</v>
      </c>
      <c r="G237" s="84" t="s">
        <v>210</v>
      </c>
      <c r="H237" s="757">
        <v>30</v>
      </c>
      <c r="I237" s="758"/>
      <c r="J237" s="807"/>
      <c r="K237" s="807"/>
      <c r="L237" s="807"/>
      <c r="M237" s="927"/>
      <c r="N237" s="930"/>
      <c r="O237" s="924"/>
      <c r="P237" s="924"/>
      <c r="Q237" s="924"/>
    </row>
    <row r="238" spans="1:17" ht="16" customHeight="1" x14ac:dyDescent="0.5">
      <c r="A238" s="126"/>
      <c r="B238" s="127"/>
      <c r="C238" s="128"/>
      <c r="D238" s="273"/>
      <c r="E238" s="938"/>
      <c r="F238" s="322" t="s">
        <v>432</v>
      </c>
      <c r="G238" s="84" t="s">
        <v>210</v>
      </c>
      <c r="H238" s="757">
        <v>2</v>
      </c>
      <c r="I238" s="758"/>
      <c r="J238" s="807"/>
      <c r="K238" s="807"/>
      <c r="L238" s="807"/>
      <c r="M238" s="927"/>
      <c r="N238" s="930"/>
      <c r="O238" s="924"/>
      <c r="P238" s="924"/>
      <c r="Q238" s="924"/>
    </row>
    <row r="239" spans="1:17" ht="16" customHeight="1" x14ac:dyDescent="0.5">
      <c r="A239" s="126"/>
      <c r="B239" s="127"/>
      <c r="C239" s="128"/>
      <c r="D239" s="273"/>
      <c r="E239" s="938"/>
      <c r="F239" s="322" t="s">
        <v>433</v>
      </c>
      <c r="G239" s="84" t="s">
        <v>210</v>
      </c>
      <c r="H239" s="757">
        <v>2022</v>
      </c>
      <c r="I239" s="758"/>
      <c r="J239" s="807"/>
      <c r="K239" s="807"/>
      <c r="L239" s="807"/>
      <c r="M239" s="927"/>
      <c r="N239" s="930"/>
      <c r="O239" s="924"/>
      <c r="P239" s="924"/>
      <c r="Q239" s="924"/>
    </row>
    <row r="240" spans="1:17" ht="16" customHeight="1" x14ac:dyDescent="0.5">
      <c r="A240" s="126"/>
      <c r="B240" s="127"/>
      <c r="C240" s="128"/>
      <c r="D240" s="273"/>
      <c r="E240" s="938"/>
      <c r="F240" s="322" t="s">
        <v>434</v>
      </c>
      <c r="G240" s="84" t="s">
        <v>210</v>
      </c>
      <c r="H240" s="757" t="s">
        <v>1187</v>
      </c>
      <c r="I240" s="758"/>
      <c r="J240" s="807"/>
      <c r="K240" s="807"/>
      <c r="L240" s="807"/>
      <c r="M240" s="927"/>
      <c r="N240" s="930"/>
      <c r="O240" s="924"/>
      <c r="P240" s="924"/>
      <c r="Q240" s="924"/>
    </row>
    <row r="241" spans="1:17" ht="16" customHeight="1" x14ac:dyDescent="0.5">
      <c r="A241" s="126"/>
      <c r="B241" s="127"/>
      <c r="C241" s="128"/>
      <c r="D241" s="273"/>
      <c r="E241" s="938"/>
      <c r="F241" s="322" t="s">
        <v>435</v>
      </c>
      <c r="G241" s="84" t="s">
        <v>210</v>
      </c>
      <c r="H241" s="757" t="s">
        <v>1188</v>
      </c>
      <c r="I241" s="758"/>
      <c r="J241" s="807"/>
      <c r="K241" s="807"/>
      <c r="L241" s="807"/>
      <c r="M241" s="927"/>
      <c r="N241" s="930"/>
      <c r="O241" s="924"/>
      <c r="P241" s="924"/>
      <c r="Q241" s="924"/>
    </row>
    <row r="242" spans="1:17" ht="16" customHeight="1" x14ac:dyDescent="0.5">
      <c r="A242" s="126"/>
      <c r="B242" s="127"/>
      <c r="C242" s="128"/>
      <c r="D242" s="273"/>
      <c r="E242" s="938"/>
      <c r="F242" s="322" t="s">
        <v>427</v>
      </c>
      <c r="G242" s="84" t="s">
        <v>210</v>
      </c>
      <c r="H242" s="757" t="s">
        <v>1193</v>
      </c>
      <c r="I242" s="758"/>
      <c r="J242" s="807"/>
      <c r="K242" s="807"/>
      <c r="L242" s="807"/>
      <c r="M242" s="927"/>
      <c r="N242" s="930"/>
      <c r="O242" s="924"/>
      <c r="P242" s="924"/>
      <c r="Q242" s="924"/>
    </row>
    <row r="243" spans="1:17" ht="15.75" customHeight="1" x14ac:dyDescent="0.5">
      <c r="A243" s="126"/>
      <c r="B243" s="127"/>
      <c r="C243" s="128"/>
      <c r="D243" s="273"/>
      <c r="E243" s="938"/>
      <c r="F243" s="322" t="s">
        <v>436</v>
      </c>
      <c r="G243" s="84" t="s">
        <v>210</v>
      </c>
      <c r="H243" s="935" t="s">
        <v>1191</v>
      </c>
      <c r="I243" s="937"/>
      <c r="J243" s="807"/>
      <c r="K243" s="807"/>
      <c r="L243" s="807"/>
      <c r="M243" s="927"/>
      <c r="N243" s="930"/>
      <c r="O243" s="924"/>
      <c r="P243" s="924"/>
      <c r="Q243" s="924"/>
    </row>
    <row r="244" spans="1:17" ht="18.75" customHeight="1" x14ac:dyDescent="0.5">
      <c r="A244" s="126"/>
      <c r="B244" s="127"/>
      <c r="C244" s="128"/>
      <c r="D244" s="273"/>
      <c r="E244" s="938"/>
      <c r="F244" s="322" t="s">
        <v>437</v>
      </c>
      <c r="G244" s="84" t="s">
        <v>210</v>
      </c>
      <c r="H244" s="935" t="s">
        <v>1190</v>
      </c>
      <c r="I244" s="758"/>
      <c r="J244" s="807"/>
      <c r="K244" s="807"/>
      <c r="L244" s="807"/>
      <c r="M244" s="927"/>
      <c r="N244" s="930"/>
      <c r="O244" s="924"/>
      <c r="P244" s="924"/>
      <c r="Q244" s="924"/>
    </row>
    <row r="245" spans="1:17" ht="18.75" customHeight="1" x14ac:dyDescent="0.5">
      <c r="A245" s="126"/>
      <c r="B245" s="127"/>
      <c r="C245" s="128"/>
      <c r="D245" s="273"/>
      <c r="E245" s="938"/>
      <c r="F245" s="322" t="s">
        <v>367</v>
      </c>
      <c r="G245" s="84" t="s">
        <v>210</v>
      </c>
      <c r="H245" s="935" t="s">
        <v>1192</v>
      </c>
      <c r="I245" s="758"/>
      <c r="J245" s="807"/>
      <c r="K245" s="807"/>
      <c r="L245" s="807"/>
      <c r="M245" s="927"/>
      <c r="N245" s="930"/>
      <c r="O245" s="924"/>
      <c r="P245" s="924"/>
      <c r="Q245" s="924"/>
    </row>
    <row r="246" spans="1:17" ht="27" customHeight="1" x14ac:dyDescent="0.5">
      <c r="A246" s="126"/>
      <c r="B246" s="127"/>
      <c r="C246" s="128"/>
      <c r="D246" s="273"/>
      <c r="E246" s="938"/>
      <c r="F246" s="322" t="s">
        <v>351</v>
      </c>
      <c r="G246" s="84" t="s">
        <v>210</v>
      </c>
      <c r="H246" s="925" t="s">
        <v>1786</v>
      </c>
      <c r="I246" s="758"/>
      <c r="J246" s="807"/>
      <c r="K246" s="807"/>
      <c r="L246" s="807"/>
      <c r="M246" s="927"/>
      <c r="N246" s="930"/>
      <c r="O246" s="924"/>
      <c r="P246" s="924"/>
      <c r="Q246" s="924"/>
    </row>
    <row r="247" spans="1:17" ht="27.75" customHeight="1" x14ac:dyDescent="0.5">
      <c r="A247" s="126"/>
      <c r="B247" s="127"/>
      <c r="C247" s="128"/>
      <c r="D247" s="273"/>
      <c r="E247" s="938"/>
      <c r="F247" s="322" t="s">
        <v>513</v>
      </c>
      <c r="G247" s="84" t="s">
        <v>210</v>
      </c>
      <c r="H247" s="935" t="s">
        <v>1512</v>
      </c>
      <c r="I247" s="758"/>
      <c r="J247" s="807"/>
      <c r="K247" s="807"/>
      <c r="L247" s="807"/>
      <c r="M247" s="927"/>
      <c r="N247" s="930"/>
      <c r="O247" s="924"/>
      <c r="P247" s="924"/>
      <c r="Q247" s="924"/>
    </row>
    <row r="248" spans="1:17" ht="13.2" x14ac:dyDescent="0.5">
      <c r="A248" s="126"/>
      <c r="B248" s="127"/>
      <c r="C248" s="128"/>
      <c r="D248" s="273"/>
      <c r="E248" s="938"/>
      <c r="F248" s="412" t="s">
        <v>438</v>
      </c>
      <c r="G248" s="84" t="s">
        <v>210</v>
      </c>
      <c r="H248" s="925" t="s">
        <v>1189</v>
      </c>
      <c r="I248" s="926"/>
      <c r="J248" s="807"/>
      <c r="K248" s="807"/>
      <c r="L248" s="807"/>
      <c r="M248" s="927"/>
      <c r="N248" s="930"/>
      <c r="O248" s="924"/>
      <c r="P248" s="924"/>
      <c r="Q248" s="924"/>
    </row>
    <row r="249" spans="1:17" ht="26.4" x14ac:dyDescent="0.5">
      <c r="A249" s="126"/>
      <c r="B249" s="127"/>
      <c r="C249" s="128"/>
      <c r="D249" s="273"/>
      <c r="E249" s="938"/>
      <c r="F249" s="322" t="s">
        <v>439</v>
      </c>
      <c r="G249" s="84" t="s">
        <v>210</v>
      </c>
      <c r="H249" s="757"/>
      <c r="I249" s="758"/>
      <c r="J249" s="807"/>
      <c r="K249" s="807"/>
      <c r="L249" s="807"/>
      <c r="M249" s="927"/>
      <c r="N249" s="930"/>
      <c r="O249" s="924"/>
      <c r="P249" s="924"/>
      <c r="Q249" s="924"/>
    </row>
    <row r="250" spans="1:17" ht="13.2" x14ac:dyDescent="0.5">
      <c r="A250" s="126"/>
      <c r="B250" s="127"/>
      <c r="C250" s="128"/>
      <c r="D250" s="273"/>
      <c r="E250" s="938"/>
      <c r="F250" s="617" t="s">
        <v>440</v>
      </c>
      <c r="G250" s="84" t="s">
        <v>210</v>
      </c>
      <c r="H250" s="757" t="s">
        <v>443</v>
      </c>
      <c r="I250" s="758"/>
      <c r="J250" s="807"/>
      <c r="K250" s="807"/>
      <c r="L250" s="807"/>
      <c r="M250" s="927"/>
      <c r="N250" s="930"/>
      <c r="O250" s="924"/>
      <c r="P250" s="924"/>
      <c r="Q250" s="924"/>
    </row>
    <row r="251" spans="1:17" ht="13.2" x14ac:dyDescent="0.5">
      <c r="A251" s="126"/>
      <c r="B251" s="127"/>
      <c r="C251" s="128"/>
      <c r="D251" s="273"/>
      <c r="E251" s="939"/>
      <c r="F251" s="322" t="s">
        <v>441</v>
      </c>
      <c r="G251" s="84" t="s">
        <v>210</v>
      </c>
      <c r="H251" s="757" t="s">
        <v>888</v>
      </c>
      <c r="I251" s="758"/>
      <c r="J251" s="808"/>
      <c r="K251" s="808"/>
      <c r="L251" s="808"/>
      <c r="M251" s="933"/>
      <c r="N251" s="931"/>
      <c r="O251" s="924"/>
      <c r="P251" s="924"/>
      <c r="Q251" s="924"/>
    </row>
    <row r="252" spans="1:17" ht="9" customHeight="1" x14ac:dyDescent="0.5">
      <c r="A252" s="126"/>
      <c r="B252" s="127"/>
      <c r="C252" s="128"/>
      <c r="D252" s="273"/>
      <c r="E252" s="492"/>
      <c r="F252" s="493"/>
      <c r="G252" s="493"/>
      <c r="H252" s="493"/>
      <c r="I252" s="493"/>
      <c r="J252" s="493"/>
      <c r="K252" s="493"/>
      <c r="L252" s="493"/>
      <c r="M252" s="493"/>
      <c r="N252" s="494"/>
    </row>
    <row r="253" spans="1:17" ht="42" customHeight="1" x14ac:dyDescent="0.5">
      <c r="A253" s="126"/>
      <c r="B253" s="127"/>
      <c r="C253" s="128"/>
      <c r="D253" s="273"/>
      <c r="E253" s="946" t="s">
        <v>495</v>
      </c>
      <c r="F253" s="322" t="s">
        <v>442</v>
      </c>
      <c r="G253" s="84" t="s">
        <v>210</v>
      </c>
      <c r="H253" s="948" t="s">
        <v>1231</v>
      </c>
      <c r="I253" s="949"/>
      <c r="J253" s="806">
        <v>2022</v>
      </c>
      <c r="K253" s="806" t="s">
        <v>353</v>
      </c>
      <c r="L253" s="806">
        <v>1</v>
      </c>
      <c r="M253" s="932">
        <f>N253</f>
        <v>3.84</v>
      </c>
      <c r="N253" s="934">
        <v>3.84</v>
      </c>
      <c r="O253" s="924"/>
      <c r="P253" s="924">
        <v>3.88</v>
      </c>
      <c r="Q253" s="924">
        <v>3.8</v>
      </c>
    </row>
    <row r="254" spans="1:17" ht="13.2" x14ac:dyDescent="0.5">
      <c r="A254" s="126"/>
      <c r="B254" s="127"/>
      <c r="C254" s="128"/>
      <c r="D254" s="273"/>
      <c r="E254" s="938"/>
      <c r="F254" s="322" t="s">
        <v>428</v>
      </c>
      <c r="G254" s="84" t="s">
        <v>210</v>
      </c>
      <c r="H254" s="770" t="s">
        <v>1196</v>
      </c>
      <c r="I254" s="953"/>
      <c r="J254" s="807"/>
      <c r="K254" s="807"/>
      <c r="L254" s="807"/>
      <c r="M254" s="927"/>
      <c r="N254" s="930"/>
      <c r="O254" s="924"/>
      <c r="P254" s="924"/>
      <c r="Q254" s="924"/>
    </row>
    <row r="255" spans="1:17" ht="13.2" x14ac:dyDescent="0.5">
      <c r="A255" s="126"/>
      <c r="B255" s="127"/>
      <c r="C255" s="128"/>
      <c r="D255" s="273"/>
      <c r="E255" s="938"/>
      <c r="F255" s="322" t="s">
        <v>430</v>
      </c>
      <c r="G255" s="84" t="s">
        <v>210</v>
      </c>
      <c r="H255" s="757" t="s">
        <v>1194</v>
      </c>
      <c r="I255" s="758"/>
      <c r="J255" s="807"/>
      <c r="K255" s="807"/>
      <c r="L255" s="807"/>
      <c r="M255" s="927"/>
      <c r="N255" s="930"/>
      <c r="O255" s="924"/>
      <c r="P255" s="924"/>
      <c r="Q255" s="924"/>
    </row>
    <row r="256" spans="1:17" ht="13.2" x14ac:dyDescent="0.5">
      <c r="A256" s="126"/>
      <c r="B256" s="127"/>
      <c r="C256" s="128"/>
      <c r="D256" s="273"/>
      <c r="E256" s="938"/>
      <c r="F256" s="322" t="s">
        <v>431</v>
      </c>
      <c r="G256" s="84" t="s">
        <v>210</v>
      </c>
      <c r="H256" s="757">
        <v>2</v>
      </c>
      <c r="I256" s="758"/>
      <c r="J256" s="807"/>
      <c r="K256" s="807"/>
      <c r="L256" s="807"/>
      <c r="M256" s="927"/>
      <c r="N256" s="930"/>
      <c r="O256" s="924"/>
      <c r="P256" s="924"/>
      <c r="Q256" s="924"/>
    </row>
    <row r="257" spans="1:17" ht="13.2" x14ac:dyDescent="0.5">
      <c r="A257" s="126"/>
      <c r="B257" s="127"/>
      <c r="C257" s="128"/>
      <c r="D257" s="273"/>
      <c r="E257" s="938"/>
      <c r="F257" s="322" t="s">
        <v>432</v>
      </c>
      <c r="G257" s="84" t="s">
        <v>210</v>
      </c>
      <c r="H257" s="757">
        <v>2</v>
      </c>
      <c r="I257" s="758"/>
      <c r="J257" s="807"/>
      <c r="K257" s="807"/>
      <c r="L257" s="807"/>
      <c r="M257" s="927"/>
      <c r="N257" s="930"/>
      <c r="O257" s="924"/>
      <c r="P257" s="924"/>
      <c r="Q257" s="924"/>
    </row>
    <row r="258" spans="1:17" ht="13.2" x14ac:dyDescent="0.5">
      <c r="A258" s="126"/>
      <c r="B258" s="127"/>
      <c r="C258" s="128"/>
      <c r="D258" s="273"/>
      <c r="E258" s="938"/>
      <c r="F258" s="322" t="s">
        <v>433</v>
      </c>
      <c r="G258" s="84" t="s">
        <v>210</v>
      </c>
      <c r="H258" s="757">
        <v>2022</v>
      </c>
      <c r="I258" s="758"/>
      <c r="J258" s="807"/>
      <c r="K258" s="807"/>
      <c r="L258" s="807"/>
      <c r="M258" s="927"/>
      <c r="N258" s="930"/>
      <c r="O258" s="924"/>
      <c r="P258" s="924"/>
      <c r="Q258" s="924"/>
    </row>
    <row r="259" spans="1:17" ht="13.2" x14ac:dyDescent="0.5">
      <c r="A259" s="126"/>
      <c r="B259" s="127"/>
      <c r="C259" s="128"/>
      <c r="D259" s="273"/>
      <c r="E259" s="938"/>
      <c r="F259" s="322" t="s">
        <v>434</v>
      </c>
      <c r="G259" s="84" t="s">
        <v>210</v>
      </c>
      <c r="H259" s="757" t="s">
        <v>1197</v>
      </c>
      <c r="I259" s="758"/>
      <c r="J259" s="807"/>
      <c r="K259" s="807"/>
      <c r="L259" s="807"/>
      <c r="M259" s="927"/>
      <c r="N259" s="930"/>
      <c r="O259" s="924"/>
      <c r="P259" s="924"/>
      <c r="Q259" s="924"/>
    </row>
    <row r="260" spans="1:17" ht="13.2" x14ac:dyDescent="0.5">
      <c r="A260" s="126"/>
      <c r="B260" s="127"/>
      <c r="C260" s="128"/>
      <c r="D260" s="273"/>
      <c r="E260" s="938"/>
      <c r="F260" s="322" t="s">
        <v>435</v>
      </c>
      <c r="G260" s="84" t="s">
        <v>210</v>
      </c>
      <c r="H260" s="757" t="s">
        <v>1195</v>
      </c>
      <c r="I260" s="758"/>
      <c r="J260" s="807"/>
      <c r="K260" s="807"/>
      <c r="L260" s="807"/>
      <c r="M260" s="927"/>
      <c r="N260" s="930"/>
      <c r="O260" s="924"/>
      <c r="P260" s="924"/>
      <c r="Q260" s="924"/>
    </row>
    <row r="261" spans="1:17" ht="13.2" x14ac:dyDescent="0.5">
      <c r="A261" s="126"/>
      <c r="B261" s="127"/>
      <c r="C261" s="128"/>
      <c r="D261" s="273"/>
      <c r="E261" s="938"/>
      <c r="F261" s="322" t="s">
        <v>427</v>
      </c>
      <c r="G261" s="84" t="s">
        <v>210</v>
      </c>
      <c r="H261" s="757" t="s">
        <v>1201</v>
      </c>
      <c r="I261" s="758"/>
      <c r="J261" s="807"/>
      <c r="K261" s="807"/>
      <c r="L261" s="807"/>
      <c r="M261" s="927"/>
      <c r="N261" s="930"/>
      <c r="O261" s="924"/>
      <c r="P261" s="924"/>
      <c r="Q261" s="924"/>
    </row>
    <row r="262" spans="1:17" ht="15.75" customHeight="1" x14ac:dyDescent="0.5">
      <c r="A262" s="126"/>
      <c r="B262" s="127"/>
      <c r="C262" s="128"/>
      <c r="D262" s="273"/>
      <c r="E262" s="938"/>
      <c r="F262" s="322" t="s">
        <v>436</v>
      </c>
      <c r="G262" s="84" t="s">
        <v>210</v>
      </c>
      <c r="H262" s="935" t="s">
        <v>1200</v>
      </c>
      <c r="I262" s="937"/>
      <c r="J262" s="807"/>
      <c r="K262" s="807"/>
      <c r="L262" s="807"/>
      <c r="M262" s="927"/>
      <c r="N262" s="930"/>
      <c r="O262" s="924"/>
      <c r="P262" s="924"/>
      <c r="Q262" s="924"/>
    </row>
    <row r="263" spans="1:17" ht="17.25" customHeight="1" x14ac:dyDescent="0.5">
      <c r="A263" s="126"/>
      <c r="B263" s="127"/>
      <c r="C263" s="128"/>
      <c r="D263" s="273"/>
      <c r="E263" s="938"/>
      <c r="F263" s="322" t="s">
        <v>437</v>
      </c>
      <c r="G263" s="84" t="s">
        <v>210</v>
      </c>
      <c r="H263" s="935" t="s">
        <v>1198</v>
      </c>
      <c r="I263" s="758"/>
      <c r="J263" s="807"/>
      <c r="K263" s="807"/>
      <c r="L263" s="807"/>
      <c r="M263" s="927"/>
      <c r="N263" s="930"/>
      <c r="O263" s="924"/>
      <c r="P263" s="924"/>
      <c r="Q263" s="924"/>
    </row>
    <row r="264" spans="1:17" ht="17.25" customHeight="1" x14ac:dyDescent="0.5">
      <c r="A264" s="126"/>
      <c r="B264" s="127"/>
      <c r="C264" s="128"/>
      <c r="D264" s="273"/>
      <c r="E264" s="938"/>
      <c r="F264" s="322" t="s">
        <v>367</v>
      </c>
      <c r="G264" s="84" t="s">
        <v>210</v>
      </c>
      <c r="H264" s="935" t="s">
        <v>1199</v>
      </c>
      <c r="I264" s="758"/>
      <c r="J264" s="807"/>
      <c r="K264" s="807"/>
      <c r="L264" s="807"/>
      <c r="M264" s="927"/>
      <c r="N264" s="930"/>
      <c r="O264" s="924"/>
      <c r="P264" s="924"/>
      <c r="Q264" s="924"/>
    </row>
    <row r="265" spans="1:17" ht="27.75" customHeight="1" x14ac:dyDescent="0.5">
      <c r="A265" s="126"/>
      <c r="B265" s="127"/>
      <c r="C265" s="128"/>
      <c r="D265" s="273"/>
      <c r="E265" s="938"/>
      <c r="F265" s="322" t="s">
        <v>351</v>
      </c>
      <c r="G265" s="84" t="s">
        <v>210</v>
      </c>
      <c r="H265" s="925" t="s">
        <v>1787</v>
      </c>
      <c r="I265" s="758"/>
      <c r="J265" s="807"/>
      <c r="K265" s="807"/>
      <c r="L265" s="807"/>
      <c r="M265" s="927"/>
      <c r="N265" s="930"/>
      <c r="O265" s="924"/>
      <c r="P265" s="924"/>
      <c r="Q265" s="924"/>
    </row>
    <row r="266" spans="1:17" ht="27.75" customHeight="1" x14ac:dyDescent="0.5">
      <c r="A266" s="126"/>
      <c r="B266" s="127"/>
      <c r="C266" s="128"/>
      <c r="D266" s="273"/>
      <c r="E266" s="938"/>
      <c r="F266" s="322" t="s">
        <v>513</v>
      </c>
      <c r="G266" s="84" t="s">
        <v>210</v>
      </c>
      <c r="H266" s="935" t="s">
        <v>1513</v>
      </c>
      <c r="I266" s="758"/>
      <c r="J266" s="807"/>
      <c r="K266" s="807"/>
      <c r="L266" s="807"/>
      <c r="M266" s="927"/>
      <c r="N266" s="930"/>
      <c r="O266" s="924"/>
      <c r="P266" s="924"/>
      <c r="Q266" s="924"/>
    </row>
    <row r="267" spans="1:17" ht="13.2" x14ac:dyDescent="0.5">
      <c r="A267" s="126"/>
      <c r="B267" s="127"/>
      <c r="C267" s="128"/>
      <c r="D267" s="273"/>
      <c r="E267" s="938"/>
      <c r="F267" s="412" t="s">
        <v>438</v>
      </c>
      <c r="G267" s="84" t="s">
        <v>210</v>
      </c>
      <c r="H267" s="925" t="s">
        <v>1202</v>
      </c>
      <c r="I267" s="926"/>
      <c r="J267" s="807"/>
      <c r="K267" s="807"/>
      <c r="L267" s="807"/>
      <c r="M267" s="927"/>
      <c r="N267" s="930"/>
      <c r="O267" s="924"/>
      <c r="P267" s="924"/>
      <c r="Q267" s="924"/>
    </row>
    <row r="268" spans="1:17" ht="26.4" x14ac:dyDescent="0.5">
      <c r="A268" s="126"/>
      <c r="B268" s="127"/>
      <c r="C268" s="128"/>
      <c r="D268" s="273"/>
      <c r="E268" s="938"/>
      <c r="F268" s="322" t="s">
        <v>439</v>
      </c>
      <c r="G268" s="84" t="s">
        <v>210</v>
      </c>
      <c r="H268" s="757"/>
      <c r="I268" s="758"/>
      <c r="J268" s="807"/>
      <c r="K268" s="807"/>
      <c r="L268" s="807"/>
      <c r="M268" s="927"/>
      <c r="N268" s="930"/>
      <c r="O268" s="924"/>
      <c r="P268" s="924"/>
      <c r="Q268" s="924"/>
    </row>
    <row r="269" spans="1:17" ht="15" customHeight="1" x14ac:dyDescent="0.5">
      <c r="A269" s="126"/>
      <c r="B269" s="127"/>
      <c r="C269" s="128"/>
      <c r="D269" s="273"/>
      <c r="E269" s="938"/>
      <c r="F269" s="617" t="s">
        <v>440</v>
      </c>
      <c r="G269" s="84" t="s">
        <v>210</v>
      </c>
      <c r="H269" s="757" t="s">
        <v>443</v>
      </c>
      <c r="I269" s="758"/>
      <c r="J269" s="807"/>
      <c r="K269" s="807"/>
      <c r="L269" s="807"/>
      <c r="M269" s="927"/>
      <c r="N269" s="930"/>
      <c r="O269" s="924"/>
      <c r="P269" s="924"/>
      <c r="Q269" s="924"/>
    </row>
    <row r="270" spans="1:17" ht="13.2" x14ac:dyDescent="0.5">
      <c r="A270" s="126"/>
      <c r="B270" s="127"/>
      <c r="C270" s="128"/>
      <c r="D270" s="273"/>
      <c r="E270" s="939"/>
      <c r="F270" s="322" t="s">
        <v>441</v>
      </c>
      <c r="G270" s="84" t="s">
        <v>210</v>
      </c>
      <c r="H270" s="757" t="s">
        <v>888</v>
      </c>
      <c r="I270" s="758"/>
      <c r="J270" s="808"/>
      <c r="K270" s="808"/>
      <c r="L270" s="808"/>
      <c r="M270" s="933"/>
      <c r="N270" s="931"/>
      <c r="O270" s="924"/>
      <c r="P270" s="924"/>
      <c r="Q270" s="924"/>
    </row>
    <row r="271" spans="1:17" ht="9" customHeight="1" x14ac:dyDescent="0.5">
      <c r="A271" s="126"/>
      <c r="B271" s="127"/>
      <c r="C271" s="128"/>
      <c r="D271" s="273"/>
      <c r="E271" s="492"/>
      <c r="F271" s="493"/>
      <c r="G271" s="493"/>
      <c r="H271" s="493"/>
      <c r="I271" s="493"/>
      <c r="J271" s="493"/>
      <c r="K271" s="493"/>
      <c r="L271" s="493"/>
      <c r="M271" s="493"/>
      <c r="N271" s="494"/>
    </row>
    <row r="272" spans="1:17" ht="42" customHeight="1" x14ac:dyDescent="0.5">
      <c r="A272" s="126"/>
      <c r="B272" s="127"/>
      <c r="C272" s="128"/>
      <c r="D272" s="273"/>
      <c r="E272" s="946" t="s">
        <v>496</v>
      </c>
      <c r="F272" s="322" t="s">
        <v>442</v>
      </c>
      <c r="G272" s="84" t="s">
        <v>210</v>
      </c>
      <c r="H272" s="948" t="s">
        <v>1236</v>
      </c>
      <c r="I272" s="949"/>
      <c r="J272" s="806">
        <v>2022</v>
      </c>
      <c r="K272" s="806" t="s">
        <v>353</v>
      </c>
      <c r="L272" s="806">
        <v>1</v>
      </c>
      <c r="M272" s="932">
        <f>N272</f>
        <v>3.94</v>
      </c>
      <c r="N272" s="934">
        <v>3.94</v>
      </c>
      <c r="O272" s="924"/>
      <c r="P272" s="924">
        <v>3.88</v>
      </c>
      <c r="Q272" s="924">
        <v>4</v>
      </c>
    </row>
    <row r="273" spans="1:17" ht="13.2" x14ac:dyDescent="0.5">
      <c r="A273" s="126"/>
      <c r="B273" s="127"/>
      <c r="C273" s="128"/>
      <c r="D273" s="273"/>
      <c r="E273" s="938"/>
      <c r="F273" s="322" t="s">
        <v>428</v>
      </c>
      <c r="G273" s="84" t="s">
        <v>210</v>
      </c>
      <c r="H273" s="770" t="s">
        <v>1237</v>
      </c>
      <c r="I273" s="953"/>
      <c r="J273" s="807"/>
      <c r="K273" s="807"/>
      <c r="L273" s="807"/>
      <c r="M273" s="927"/>
      <c r="N273" s="930"/>
      <c r="O273" s="924"/>
      <c r="P273" s="924"/>
      <c r="Q273" s="924"/>
    </row>
    <row r="274" spans="1:17" ht="13.2" x14ac:dyDescent="0.5">
      <c r="A274" s="126"/>
      <c r="B274" s="127"/>
      <c r="C274" s="128"/>
      <c r="D274" s="273"/>
      <c r="E274" s="938"/>
      <c r="F274" s="322" t="s">
        <v>430</v>
      </c>
      <c r="G274" s="84" t="s">
        <v>210</v>
      </c>
      <c r="H274" s="757" t="s">
        <v>1239</v>
      </c>
      <c r="I274" s="758"/>
      <c r="J274" s="807"/>
      <c r="K274" s="807"/>
      <c r="L274" s="807"/>
      <c r="M274" s="927"/>
      <c r="N274" s="930"/>
      <c r="O274" s="924"/>
      <c r="P274" s="924"/>
      <c r="Q274" s="924"/>
    </row>
    <row r="275" spans="1:17" ht="13.2" x14ac:dyDescent="0.5">
      <c r="A275" s="126"/>
      <c r="B275" s="127"/>
      <c r="C275" s="128"/>
      <c r="D275" s="273"/>
      <c r="E275" s="938"/>
      <c r="F275" s="322" t="s">
        <v>431</v>
      </c>
      <c r="G275" s="84" t="s">
        <v>210</v>
      </c>
      <c r="H275" s="757">
        <v>14</v>
      </c>
      <c r="I275" s="758"/>
      <c r="J275" s="807"/>
      <c r="K275" s="807"/>
      <c r="L275" s="807"/>
      <c r="M275" s="927"/>
      <c r="N275" s="930"/>
      <c r="O275" s="924"/>
      <c r="P275" s="924"/>
      <c r="Q275" s="924"/>
    </row>
    <row r="276" spans="1:17" ht="13.2" x14ac:dyDescent="0.5">
      <c r="A276" s="126"/>
      <c r="B276" s="127"/>
      <c r="C276" s="128"/>
      <c r="D276" s="273"/>
      <c r="E276" s="938"/>
      <c r="F276" s="322" t="s">
        <v>432</v>
      </c>
      <c r="G276" s="84" t="s">
        <v>210</v>
      </c>
      <c r="H276" s="757">
        <v>2</v>
      </c>
      <c r="I276" s="758"/>
      <c r="J276" s="807"/>
      <c r="K276" s="807"/>
      <c r="L276" s="807"/>
      <c r="M276" s="927"/>
      <c r="N276" s="930"/>
      <c r="O276" s="924"/>
      <c r="P276" s="924"/>
      <c r="Q276" s="924"/>
    </row>
    <row r="277" spans="1:17" ht="13.2" x14ac:dyDescent="0.5">
      <c r="A277" s="126"/>
      <c r="B277" s="127"/>
      <c r="C277" s="128"/>
      <c r="D277" s="273"/>
      <c r="E277" s="938"/>
      <c r="F277" s="322" t="s">
        <v>433</v>
      </c>
      <c r="G277" s="84" t="s">
        <v>210</v>
      </c>
      <c r="H277" s="757">
        <v>2022</v>
      </c>
      <c r="I277" s="758"/>
      <c r="J277" s="807"/>
      <c r="K277" s="807"/>
      <c r="L277" s="807"/>
      <c r="M277" s="927"/>
      <c r="N277" s="930"/>
      <c r="O277" s="924"/>
      <c r="P277" s="924"/>
      <c r="Q277" s="924"/>
    </row>
    <row r="278" spans="1:17" ht="13.2" x14ac:dyDescent="0.5">
      <c r="A278" s="126"/>
      <c r="B278" s="127"/>
      <c r="C278" s="128"/>
      <c r="D278" s="273"/>
      <c r="E278" s="938"/>
      <c r="F278" s="322" t="s">
        <v>434</v>
      </c>
      <c r="G278" s="84" t="s">
        <v>210</v>
      </c>
      <c r="H278" s="757" t="s">
        <v>1241</v>
      </c>
      <c r="I278" s="758"/>
      <c r="J278" s="807"/>
      <c r="K278" s="807"/>
      <c r="L278" s="807"/>
      <c r="M278" s="927"/>
      <c r="N278" s="930"/>
      <c r="O278" s="924"/>
      <c r="P278" s="924"/>
      <c r="Q278" s="924"/>
    </row>
    <row r="279" spans="1:17" ht="13.2" x14ac:dyDescent="0.5">
      <c r="A279" s="126"/>
      <c r="B279" s="127"/>
      <c r="C279" s="128"/>
      <c r="D279" s="273"/>
      <c r="E279" s="938"/>
      <c r="F279" s="322" t="s">
        <v>435</v>
      </c>
      <c r="G279" s="84" t="s">
        <v>210</v>
      </c>
      <c r="H279" s="757" t="s">
        <v>1240</v>
      </c>
      <c r="I279" s="758"/>
      <c r="J279" s="807"/>
      <c r="K279" s="807"/>
      <c r="L279" s="807"/>
      <c r="M279" s="927"/>
      <c r="N279" s="930"/>
      <c r="O279" s="924"/>
      <c r="P279" s="924"/>
      <c r="Q279" s="924"/>
    </row>
    <row r="280" spans="1:17" ht="13.2" x14ac:dyDescent="0.5">
      <c r="A280" s="126"/>
      <c r="B280" s="127"/>
      <c r="C280" s="128"/>
      <c r="D280" s="273"/>
      <c r="E280" s="938"/>
      <c r="F280" s="322" t="s">
        <v>427</v>
      </c>
      <c r="G280" s="84" t="s">
        <v>210</v>
      </c>
      <c r="H280" s="757" t="s">
        <v>1242</v>
      </c>
      <c r="I280" s="758"/>
      <c r="J280" s="807"/>
      <c r="K280" s="807"/>
      <c r="L280" s="807"/>
      <c r="M280" s="927"/>
      <c r="N280" s="930"/>
      <c r="O280" s="924"/>
      <c r="P280" s="924"/>
      <c r="Q280" s="924"/>
    </row>
    <row r="281" spans="1:17" ht="15.75" customHeight="1" x14ac:dyDescent="0.5">
      <c r="A281" s="126"/>
      <c r="B281" s="127"/>
      <c r="C281" s="128"/>
      <c r="D281" s="273"/>
      <c r="E281" s="938"/>
      <c r="F281" s="322" t="s">
        <v>436</v>
      </c>
      <c r="G281" s="84" t="s">
        <v>210</v>
      </c>
      <c r="H281" s="935" t="s">
        <v>1244</v>
      </c>
      <c r="I281" s="937"/>
      <c r="J281" s="807"/>
      <c r="K281" s="807"/>
      <c r="L281" s="807"/>
      <c r="M281" s="927"/>
      <c r="N281" s="930"/>
      <c r="O281" s="924"/>
      <c r="P281" s="924"/>
      <c r="Q281" s="924"/>
    </row>
    <row r="282" spans="1:17" ht="15.75" customHeight="1" x14ac:dyDescent="0.5">
      <c r="A282" s="126"/>
      <c r="B282" s="127"/>
      <c r="C282" s="128"/>
      <c r="D282" s="273"/>
      <c r="E282" s="938"/>
      <c r="F282" s="322" t="s">
        <v>437</v>
      </c>
      <c r="G282" s="84" t="s">
        <v>210</v>
      </c>
      <c r="H282" s="935" t="s">
        <v>1243</v>
      </c>
      <c r="I282" s="758"/>
      <c r="J282" s="807"/>
      <c r="K282" s="807"/>
      <c r="L282" s="807"/>
      <c r="M282" s="927"/>
      <c r="N282" s="930"/>
      <c r="O282" s="924"/>
      <c r="P282" s="924"/>
      <c r="Q282" s="924"/>
    </row>
    <row r="283" spans="1:17" ht="16.5" customHeight="1" x14ac:dyDescent="0.5">
      <c r="A283" s="126"/>
      <c r="B283" s="127"/>
      <c r="C283" s="128"/>
      <c r="D283" s="273"/>
      <c r="E283" s="938"/>
      <c r="F283" s="322" t="s">
        <v>367</v>
      </c>
      <c r="G283" s="84" t="s">
        <v>210</v>
      </c>
      <c r="H283" s="935" t="s">
        <v>1245</v>
      </c>
      <c r="I283" s="758"/>
      <c r="J283" s="807"/>
      <c r="K283" s="807"/>
      <c r="L283" s="807"/>
      <c r="M283" s="927"/>
      <c r="N283" s="930"/>
      <c r="O283" s="924"/>
      <c r="P283" s="924"/>
      <c r="Q283" s="924"/>
    </row>
    <row r="284" spans="1:17" ht="28.5" customHeight="1" x14ac:dyDescent="0.5">
      <c r="A284" s="126"/>
      <c r="B284" s="127"/>
      <c r="C284" s="128"/>
      <c r="D284" s="273"/>
      <c r="E284" s="938"/>
      <c r="F284" s="322" t="s">
        <v>351</v>
      </c>
      <c r="G284" s="84" t="s">
        <v>210</v>
      </c>
      <c r="H284" s="925" t="s">
        <v>1788</v>
      </c>
      <c r="I284" s="758"/>
      <c r="J284" s="807"/>
      <c r="K284" s="807"/>
      <c r="L284" s="807"/>
      <c r="M284" s="927"/>
      <c r="N284" s="930"/>
      <c r="O284" s="924"/>
      <c r="P284" s="924"/>
      <c r="Q284" s="924"/>
    </row>
    <row r="285" spans="1:17" ht="28.5" customHeight="1" x14ac:dyDescent="0.5">
      <c r="A285" s="126"/>
      <c r="B285" s="127"/>
      <c r="C285" s="128"/>
      <c r="D285" s="273"/>
      <c r="E285" s="938"/>
      <c r="F285" s="322" t="s">
        <v>513</v>
      </c>
      <c r="G285" s="84" t="s">
        <v>210</v>
      </c>
      <c r="H285" s="935" t="s">
        <v>1514</v>
      </c>
      <c r="I285" s="758"/>
      <c r="J285" s="807"/>
      <c r="K285" s="807"/>
      <c r="L285" s="807"/>
      <c r="M285" s="927"/>
      <c r="N285" s="930"/>
      <c r="O285" s="924"/>
      <c r="P285" s="924"/>
      <c r="Q285" s="924"/>
    </row>
    <row r="286" spans="1:17" ht="13.2" x14ac:dyDescent="0.5">
      <c r="A286" s="126"/>
      <c r="B286" s="127"/>
      <c r="C286" s="128"/>
      <c r="D286" s="273"/>
      <c r="E286" s="938"/>
      <c r="F286" s="412" t="s">
        <v>438</v>
      </c>
      <c r="G286" s="84" t="s">
        <v>210</v>
      </c>
      <c r="H286" s="925" t="s">
        <v>1238</v>
      </c>
      <c r="I286" s="926"/>
      <c r="J286" s="807"/>
      <c r="K286" s="807"/>
      <c r="L286" s="807"/>
      <c r="M286" s="927"/>
      <c r="N286" s="930"/>
      <c r="O286" s="924"/>
      <c r="P286" s="924"/>
      <c r="Q286" s="924"/>
    </row>
    <row r="287" spans="1:17" ht="28.5" customHeight="1" x14ac:dyDescent="0.5">
      <c r="A287" s="126"/>
      <c r="B287" s="127"/>
      <c r="C287" s="128"/>
      <c r="D287" s="273"/>
      <c r="E287" s="938"/>
      <c r="F287" s="322" t="s">
        <v>439</v>
      </c>
      <c r="G287" s="84" t="s">
        <v>210</v>
      </c>
      <c r="H287" s="757"/>
      <c r="I287" s="758"/>
      <c r="J287" s="807"/>
      <c r="K287" s="807"/>
      <c r="L287" s="807"/>
      <c r="M287" s="927"/>
      <c r="N287" s="930"/>
      <c r="O287" s="924"/>
      <c r="P287" s="924"/>
      <c r="Q287" s="924"/>
    </row>
    <row r="288" spans="1:17" ht="15" customHeight="1" x14ac:dyDescent="0.5">
      <c r="A288" s="126"/>
      <c r="B288" s="127"/>
      <c r="C288" s="128"/>
      <c r="D288" s="273"/>
      <c r="E288" s="938"/>
      <c r="F288" s="617" t="s">
        <v>440</v>
      </c>
      <c r="G288" s="84" t="s">
        <v>210</v>
      </c>
      <c r="H288" s="757" t="s">
        <v>443</v>
      </c>
      <c r="I288" s="758"/>
      <c r="J288" s="807"/>
      <c r="K288" s="807"/>
      <c r="L288" s="807"/>
      <c r="M288" s="927"/>
      <c r="N288" s="930"/>
      <c r="O288" s="924"/>
      <c r="P288" s="924"/>
      <c r="Q288" s="924"/>
    </row>
    <row r="289" spans="1:17" ht="13.2" x14ac:dyDescent="0.5">
      <c r="A289" s="126"/>
      <c r="B289" s="127"/>
      <c r="C289" s="128"/>
      <c r="D289" s="273"/>
      <c r="E289" s="939"/>
      <c r="F289" s="322" t="s">
        <v>441</v>
      </c>
      <c r="G289" s="84" t="s">
        <v>210</v>
      </c>
      <c r="H289" s="757" t="s">
        <v>888</v>
      </c>
      <c r="I289" s="758"/>
      <c r="J289" s="808"/>
      <c r="K289" s="808"/>
      <c r="L289" s="808"/>
      <c r="M289" s="933"/>
      <c r="N289" s="931"/>
      <c r="O289" s="924"/>
      <c r="P289" s="924"/>
      <c r="Q289" s="924"/>
    </row>
    <row r="290" spans="1:17" s="65" customFormat="1" ht="20.25" customHeight="1" x14ac:dyDescent="0.55000000000000004">
      <c r="A290" s="269"/>
      <c r="B290" s="252"/>
      <c r="C290" s="275"/>
      <c r="D290" s="276"/>
      <c r="E290" s="251" t="s">
        <v>137</v>
      </c>
      <c r="F290" s="867" t="s">
        <v>444</v>
      </c>
      <c r="G290" s="868"/>
      <c r="H290" s="868"/>
      <c r="I290" s="869"/>
      <c r="J290" s="271"/>
      <c r="K290" s="274"/>
      <c r="L290" s="249"/>
      <c r="M290" s="434"/>
      <c r="N290" s="672">
        <v>0</v>
      </c>
    </row>
    <row r="291" spans="1:17" s="65" customFormat="1" ht="20.25" customHeight="1" x14ac:dyDescent="0.55000000000000004">
      <c r="A291" s="269"/>
      <c r="B291" s="252"/>
      <c r="C291" s="275"/>
      <c r="D291" s="276"/>
      <c r="E291" s="251" t="s">
        <v>286</v>
      </c>
      <c r="F291" s="957" t="s">
        <v>445</v>
      </c>
      <c r="G291" s="957"/>
      <c r="H291" s="957"/>
      <c r="I291" s="957"/>
      <c r="J291" s="271"/>
      <c r="K291" s="274"/>
      <c r="L291" s="249"/>
      <c r="M291" s="434"/>
      <c r="N291" s="334">
        <f>SUM(N292:N545)</f>
        <v>68.44</v>
      </c>
    </row>
    <row r="292" spans="1:17" ht="39" customHeight="1" x14ac:dyDescent="0.5">
      <c r="A292" s="126"/>
      <c r="B292" s="127"/>
      <c r="C292" s="128"/>
      <c r="D292" s="273"/>
      <c r="E292" s="946" t="s">
        <v>283</v>
      </c>
      <c r="F292" s="322" t="s">
        <v>442</v>
      </c>
      <c r="G292" s="84" t="s">
        <v>210</v>
      </c>
      <c r="H292" s="770" t="s">
        <v>1229</v>
      </c>
      <c r="I292" s="771"/>
      <c r="J292" s="806">
        <v>2017</v>
      </c>
      <c r="K292" s="806" t="s">
        <v>353</v>
      </c>
      <c r="L292" s="806">
        <v>1</v>
      </c>
      <c r="M292" s="932">
        <f>N292</f>
        <v>3.67</v>
      </c>
      <c r="N292" s="934">
        <v>3.67</v>
      </c>
      <c r="O292" s="924"/>
      <c r="P292" s="924">
        <v>3.64</v>
      </c>
      <c r="Q292" s="924">
        <v>3.7</v>
      </c>
    </row>
    <row r="293" spans="1:17" ht="13.2" x14ac:dyDescent="0.5">
      <c r="A293" s="126"/>
      <c r="B293" s="127"/>
      <c r="C293" s="128"/>
      <c r="D293" s="273"/>
      <c r="E293" s="938"/>
      <c r="F293" s="322" t="s">
        <v>428</v>
      </c>
      <c r="G293" s="84" t="s">
        <v>210</v>
      </c>
      <c r="H293" s="757" t="s">
        <v>1228</v>
      </c>
      <c r="I293" s="758"/>
      <c r="J293" s="807"/>
      <c r="K293" s="807"/>
      <c r="L293" s="807"/>
      <c r="M293" s="927"/>
      <c r="N293" s="930"/>
      <c r="O293" s="924"/>
      <c r="P293" s="924"/>
      <c r="Q293" s="924"/>
    </row>
    <row r="294" spans="1:17" ht="13.2" x14ac:dyDescent="0.5">
      <c r="A294" s="126"/>
      <c r="B294" s="127"/>
      <c r="C294" s="128"/>
      <c r="D294" s="273"/>
      <c r="E294" s="938"/>
      <c r="F294" s="322" t="s">
        <v>430</v>
      </c>
      <c r="G294" s="84" t="s">
        <v>210</v>
      </c>
      <c r="H294" s="757" t="s">
        <v>585</v>
      </c>
      <c r="I294" s="758"/>
      <c r="J294" s="807"/>
      <c r="K294" s="807"/>
      <c r="L294" s="807"/>
      <c r="M294" s="927"/>
      <c r="N294" s="930"/>
      <c r="O294" s="924"/>
      <c r="P294" s="924"/>
      <c r="Q294" s="924"/>
    </row>
    <row r="295" spans="1:17" ht="13.2" x14ac:dyDescent="0.5">
      <c r="A295" s="126"/>
      <c r="B295" s="127"/>
      <c r="C295" s="128"/>
      <c r="D295" s="273"/>
      <c r="E295" s="938"/>
      <c r="F295" s="322" t="s">
        <v>431</v>
      </c>
      <c r="G295" s="84" t="s">
        <v>210</v>
      </c>
      <c r="H295" s="757">
        <v>4</v>
      </c>
      <c r="I295" s="758"/>
      <c r="J295" s="807"/>
      <c r="K295" s="807"/>
      <c r="L295" s="807"/>
      <c r="M295" s="927"/>
      <c r="N295" s="930"/>
      <c r="O295" s="924"/>
      <c r="P295" s="924"/>
      <c r="Q295" s="924"/>
    </row>
    <row r="296" spans="1:17" ht="13.2" x14ac:dyDescent="0.5">
      <c r="A296" s="126"/>
      <c r="B296" s="127"/>
      <c r="C296" s="128"/>
      <c r="D296" s="273"/>
      <c r="E296" s="938"/>
      <c r="F296" s="322" t="s">
        <v>432</v>
      </c>
      <c r="G296" s="84" t="s">
        <v>210</v>
      </c>
      <c r="H296" s="757">
        <v>1</v>
      </c>
      <c r="I296" s="758"/>
      <c r="J296" s="807"/>
      <c r="K296" s="807"/>
      <c r="L296" s="807"/>
      <c r="M296" s="927"/>
      <c r="N296" s="930"/>
      <c r="O296" s="924"/>
      <c r="P296" s="924"/>
      <c r="Q296" s="924"/>
    </row>
    <row r="297" spans="1:17" ht="13.2" x14ac:dyDescent="0.5">
      <c r="A297" s="126"/>
      <c r="B297" s="127"/>
      <c r="C297" s="128"/>
      <c r="D297" s="273"/>
      <c r="E297" s="938"/>
      <c r="F297" s="322" t="s">
        <v>433</v>
      </c>
      <c r="G297" s="84" t="s">
        <v>210</v>
      </c>
      <c r="H297" s="757">
        <v>2017</v>
      </c>
      <c r="I297" s="758"/>
      <c r="J297" s="807"/>
      <c r="K297" s="807"/>
      <c r="L297" s="807"/>
      <c r="M297" s="927"/>
      <c r="N297" s="930"/>
      <c r="O297" s="924"/>
      <c r="P297" s="924"/>
      <c r="Q297" s="924"/>
    </row>
    <row r="298" spans="1:17" ht="13.2" x14ac:dyDescent="0.5">
      <c r="A298" s="126"/>
      <c r="B298" s="127"/>
      <c r="C298" s="128"/>
      <c r="D298" s="273"/>
      <c r="E298" s="938"/>
      <c r="F298" s="322" t="s">
        <v>434</v>
      </c>
      <c r="G298" s="84" t="s">
        <v>210</v>
      </c>
      <c r="H298" s="936" t="s">
        <v>1037</v>
      </c>
      <c r="I298" s="758"/>
      <c r="J298" s="807"/>
      <c r="K298" s="807"/>
      <c r="L298" s="807"/>
      <c r="M298" s="927"/>
      <c r="N298" s="930"/>
      <c r="O298" s="924"/>
      <c r="P298" s="924"/>
      <c r="Q298" s="924"/>
    </row>
    <row r="299" spans="1:17" ht="13.2" x14ac:dyDescent="0.5">
      <c r="A299" s="126"/>
      <c r="B299" s="127"/>
      <c r="C299" s="128"/>
      <c r="D299" s="273"/>
      <c r="E299" s="938"/>
      <c r="F299" s="322" t="s">
        <v>435</v>
      </c>
      <c r="G299" s="84" t="s">
        <v>210</v>
      </c>
      <c r="H299" s="757" t="s">
        <v>586</v>
      </c>
      <c r="I299" s="758"/>
      <c r="J299" s="807"/>
      <c r="K299" s="807"/>
      <c r="L299" s="807"/>
      <c r="M299" s="927"/>
      <c r="N299" s="930"/>
      <c r="O299" s="924"/>
      <c r="P299" s="924"/>
      <c r="Q299" s="924"/>
    </row>
    <row r="300" spans="1:17" ht="26.25" customHeight="1" x14ac:dyDescent="0.5">
      <c r="A300" s="126"/>
      <c r="B300" s="127"/>
      <c r="C300" s="128"/>
      <c r="D300" s="273"/>
      <c r="E300" s="938"/>
      <c r="F300" s="322" t="s">
        <v>427</v>
      </c>
      <c r="G300" s="84" t="s">
        <v>210</v>
      </c>
      <c r="H300" s="757" t="s">
        <v>944</v>
      </c>
      <c r="I300" s="758"/>
      <c r="J300" s="807"/>
      <c r="K300" s="807"/>
      <c r="L300" s="807"/>
      <c r="M300" s="927"/>
      <c r="N300" s="930"/>
      <c r="O300" s="924"/>
      <c r="P300" s="924"/>
      <c r="Q300" s="924"/>
    </row>
    <row r="301" spans="1:17" ht="17.25" customHeight="1" x14ac:dyDescent="0.5">
      <c r="A301" s="126"/>
      <c r="B301" s="127"/>
      <c r="C301" s="128"/>
      <c r="D301" s="273"/>
      <c r="E301" s="938"/>
      <c r="F301" s="322" t="s">
        <v>436</v>
      </c>
      <c r="G301" s="84" t="s">
        <v>210</v>
      </c>
      <c r="H301" s="935" t="s">
        <v>1040</v>
      </c>
      <c r="I301" s="988"/>
      <c r="J301" s="807"/>
      <c r="K301" s="807"/>
      <c r="L301" s="807"/>
      <c r="M301" s="927"/>
      <c r="N301" s="930"/>
      <c r="O301" s="924"/>
      <c r="P301" s="924"/>
      <c r="Q301" s="924"/>
    </row>
    <row r="302" spans="1:17" ht="17.25" customHeight="1" x14ac:dyDescent="0.5">
      <c r="A302" s="126"/>
      <c r="B302" s="127"/>
      <c r="C302" s="128"/>
      <c r="D302" s="273"/>
      <c r="E302" s="938"/>
      <c r="F302" s="322" t="s">
        <v>437</v>
      </c>
      <c r="G302" s="84" t="s">
        <v>210</v>
      </c>
      <c r="H302" s="935" t="s">
        <v>1039</v>
      </c>
      <c r="I302" s="758"/>
      <c r="J302" s="807"/>
      <c r="K302" s="807"/>
      <c r="L302" s="807"/>
      <c r="M302" s="927"/>
      <c r="N302" s="930"/>
      <c r="O302" s="924"/>
      <c r="P302" s="924"/>
      <c r="Q302" s="924"/>
    </row>
    <row r="303" spans="1:17" ht="18" customHeight="1" x14ac:dyDescent="0.5">
      <c r="A303" s="126"/>
      <c r="B303" s="127"/>
      <c r="C303" s="128"/>
      <c r="D303" s="273"/>
      <c r="E303" s="938"/>
      <c r="F303" s="322" t="s">
        <v>367</v>
      </c>
      <c r="G303" s="84" t="s">
        <v>210</v>
      </c>
      <c r="H303" s="935" t="s">
        <v>1038</v>
      </c>
      <c r="I303" s="758"/>
      <c r="J303" s="807"/>
      <c r="K303" s="807"/>
      <c r="L303" s="807"/>
      <c r="M303" s="927"/>
      <c r="N303" s="930"/>
      <c r="O303" s="924"/>
      <c r="P303" s="924"/>
      <c r="Q303" s="924"/>
    </row>
    <row r="304" spans="1:17" ht="30" customHeight="1" x14ac:dyDescent="0.5">
      <c r="A304" s="126"/>
      <c r="B304" s="127"/>
      <c r="C304" s="128"/>
      <c r="D304" s="273"/>
      <c r="E304" s="938"/>
      <c r="F304" s="322" t="s">
        <v>351</v>
      </c>
      <c r="G304" s="84" t="s">
        <v>210</v>
      </c>
      <c r="H304" s="935" t="s">
        <v>1789</v>
      </c>
      <c r="I304" s="758"/>
      <c r="J304" s="807"/>
      <c r="K304" s="807"/>
      <c r="L304" s="807"/>
      <c r="M304" s="927"/>
      <c r="N304" s="930"/>
      <c r="O304" s="924"/>
      <c r="P304" s="924"/>
      <c r="Q304" s="924"/>
    </row>
    <row r="305" spans="1:17" ht="17.25" customHeight="1" x14ac:dyDescent="0.5">
      <c r="A305" s="126"/>
      <c r="B305" s="127"/>
      <c r="C305" s="128"/>
      <c r="D305" s="273"/>
      <c r="E305" s="938"/>
      <c r="F305" s="617" t="s">
        <v>440</v>
      </c>
      <c r="G305" s="84" t="s">
        <v>210</v>
      </c>
      <c r="H305" s="757" t="s">
        <v>443</v>
      </c>
      <c r="I305" s="758"/>
      <c r="J305" s="807"/>
      <c r="K305" s="807"/>
      <c r="L305" s="807"/>
      <c r="M305" s="927"/>
      <c r="N305" s="930"/>
      <c r="O305" s="924"/>
      <c r="P305" s="924"/>
      <c r="Q305" s="924"/>
    </row>
    <row r="306" spans="1:17" ht="17.25" customHeight="1" x14ac:dyDescent="0.5">
      <c r="A306" s="126"/>
      <c r="B306" s="127"/>
      <c r="C306" s="128"/>
      <c r="D306" s="273"/>
      <c r="E306" s="938"/>
      <c r="F306" s="790" t="s">
        <v>441</v>
      </c>
      <c r="G306" s="84" t="s">
        <v>210</v>
      </c>
      <c r="H306" s="757" t="s">
        <v>587</v>
      </c>
      <c r="I306" s="758"/>
      <c r="J306" s="807"/>
      <c r="K306" s="807"/>
      <c r="L306" s="807"/>
      <c r="M306" s="927"/>
      <c r="N306" s="930"/>
      <c r="O306" s="924"/>
      <c r="P306" s="924"/>
      <c r="Q306" s="924"/>
    </row>
    <row r="307" spans="1:17" ht="15" customHeight="1" x14ac:dyDescent="0.5">
      <c r="A307" s="126"/>
      <c r="B307" s="127"/>
      <c r="C307" s="128"/>
      <c r="D307" s="273"/>
      <c r="E307" s="939"/>
      <c r="F307" s="824"/>
      <c r="G307" s="84" t="s">
        <v>210</v>
      </c>
      <c r="H307" s="925" t="s">
        <v>1247</v>
      </c>
      <c r="I307" s="926"/>
      <c r="J307" s="808"/>
      <c r="K307" s="808"/>
      <c r="L307" s="808"/>
      <c r="M307" s="933"/>
      <c r="N307" s="931"/>
      <c r="O307" s="924"/>
      <c r="P307" s="924"/>
      <c r="Q307" s="924"/>
    </row>
    <row r="308" spans="1:17" ht="14.25" customHeight="1" x14ac:dyDescent="0.5">
      <c r="A308" s="126"/>
      <c r="B308" s="127"/>
      <c r="C308" s="128"/>
      <c r="D308" s="273"/>
      <c r="E308" s="492"/>
      <c r="F308" s="493"/>
      <c r="G308" s="493"/>
      <c r="H308" s="493"/>
      <c r="I308" s="493"/>
      <c r="J308" s="493"/>
      <c r="K308" s="493"/>
      <c r="L308" s="493"/>
      <c r="M308" s="493"/>
      <c r="N308" s="494"/>
    </row>
    <row r="309" spans="1:17" ht="30" customHeight="1" x14ac:dyDescent="0.5">
      <c r="A309" s="126"/>
      <c r="B309" s="127"/>
      <c r="C309" s="128"/>
      <c r="D309" s="273"/>
      <c r="E309" s="946" t="s">
        <v>284</v>
      </c>
      <c r="F309" s="322" t="s">
        <v>442</v>
      </c>
      <c r="G309" s="84" t="s">
        <v>210</v>
      </c>
      <c r="H309" s="770" t="s">
        <v>1031</v>
      </c>
      <c r="I309" s="771"/>
      <c r="J309" s="806">
        <v>2017</v>
      </c>
      <c r="K309" s="806" t="s">
        <v>353</v>
      </c>
      <c r="L309" s="806">
        <v>1</v>
      </c>
      <c r="M309" s="932">
        <f>N309</f>
        <v>3.67</v>
      </c>
      <c r="N309" s="934">
        <v>3.67</v>
      </c>
      <c r="O309" s="924"/>
      <c r="P309" s="924">
        <v>3.64</v>
      </c>
      <c r="Q309" s="924">
        <v>3.7</v>
      </c>
    </row>
    <row r="310" spans="1:17" ht="17.25" customHeight="1" x14ac:dyDescent="0.5">
      <c r="A310" s="126"/>
      <c r="B310" s="127"/>
      <c r="C310" s="128"/>
      <c r="D310" s="273"/>
      <c r="E310" s="938"/>
      <c r="F310" s="322" t="s">
        <v>428</v>
      </c>
      <c r="G310" s="84" t="s">
        <v>210</v>
      </c>
      <c r="H310" s="757" t="s">
        <v>1032</v>
      </c>
      <c r="I310" s="758"/>
      <c r="J310" s="807"/>
      <c r="K310" s="807"/>
      <c r="L310" s="807"/>
      <c r="M310" s="927"/>
      <c r="N310" s="930"/>
      <c r="O310" s="924"/>
      <c r="P310" s="924"/>
      <c r="Q310" s="924"/>
    </row>
    <row r="311" spans="1:17" ht="17.25" customHeight="1" x14ac:dyDescent="0.5">
      <c r="A311" s="126"/>
      <c r="B311" s="127"/>
      <c r="C311" s="128"/>
      <c r="D311" s="273"/>
      <c r="E311" s="938"/>
      <c r="F311" s="322" t="s">
        <v>430</v>
      </c>
      <c r="G311" s="84" t="s">
        <v>210</v>
      </c>
      <c r="H311" s="757" t="s">
        <v>585</v>
      </c>
      <c r="I311" s="758"/>
      <c r="J311" s="807"/>
      <c r="K311" s="807"/>
      <c r="L311" s="807"/>
      <c r="M311" s="927"/>
      <c r="N311" s="930"/>
      <c r="O311" s="924"/>
      <c r="P311" s="924"/>
      <c r="Q311" s="924"/>
    </row>
    <row r="312" spans="1:17" ht="17.25" customHeight="1" x14ac:dyDescent="0.5">
      <c r="A312" s="126"/>
      <c r="B312" s="127"/>
      <c r="C312" s="128"/>
      <c r="D312" s="273"/>
      <c r="E312" s="938"/>
      <c r="F312" s="322" t="s">
        <v>431</v>
      </c>
      <c r="G312" s="84" t="s">
        <v>210</v>
      </c>
      <c r="H312" s="757">
        <v>4</v>
      </c>
      <c r="I312" s="758"/>
      <c r="J312" s="807"/>
      <c r="K312" s="807"/>
      <c r="L312" s="807"/>
      <c r="M312" s="927"/>
      <c r="N312" s="930"/>
      <c r="O312" s="924"/>
      <c r="P312" s="924"/>
      <c r="Q312" s="924"/>
    </row>
    <row r="313" spans="1:17" ht="17.25" customHeight="1" x14ac:dyDescent="0.5">
      <c r="A313" s="126"/>
      <c r="B313" s="127"/>
      <c r="C313" s="128"/>
      <c r="D313" s="273"/>
      <c r="E313" s="938"/>
      <c r="F313" s="322" t="s">
        <v>432</v>
      </c>
      <c r="G313" s="84" t="s">
        <v>210</v>
      </c>
      <c r="H313" s="757">
        <v>1</v>
      </c>
      <c r="I313" s="758"/>
      <c r="J313" s="807"/>
      <c r="K313" s="807"/>
      <c r="L313" s="807"/>
      <c r="M313" s="927"/>
      <c r="N313" s="930"/>
      <c r="O313" s="924"/>
      <c r="P313" s="924"/>
      <c r="Q313" s="924"/>
    </row>
    <row r="314" spans="1:17" ht="17.25" customHeight="1" x14ac:dyDescent="0.5">
      <c r="A314" s="126"/>
      <c r="B314" s="127"/>
      <c r="C314" s="128"/>
      <c r="D314" s="273"/>
      <c r="E314" s="938"/>
      <c r="F314" s="322" t="s">
        <v>433</v>
      </c>
      <c r="G314" s="84" t="s">
        <v>210</v>
      </c>
      <c r="H314" s="757">
        <v>2017</v>
      </c>
      <c r="I314" s="758"/>
      <c r="J314" s="807"/>
      <c r="K314" s="807"/>
      <c r="L314" s="807"/>
      <c r="M314" s="927"/>
      <c r="N314" s="930"/>
      <c r="O314" s="924"/>
      <c r="P314" s="924"/>
      <c r="Q314" s="924"/>
    </row>
    <row r="315" spans="1:17" ht="17.25" customHeight="1" x14ac:dyDescent="0.5">
      <c r="A315" s="126"/>
      <c r="B315" s="127"/>
      <c r="C315" s="128"/>
      <c r="D315" s="273"/>
      <c r="E315" s="938"/>
      <c r="F315" s="322" t="s">
        <v>434</v>
      </c>
      <c r="G315" s="84" t="s">
        <v>210</v>
      </c>
      <c r="H315" s="936" t="s">
        <v>1033</v>
      </c>
      <c r="I315" s="758"/>
      <c r="J315" s="807"/>
      <c r="K315" s="807"/>
      <c r="L315" s="807"/>
      <c r="M315" s="927"/>
      <c r="N315" s="930"/>
      <c r="O315" s="924"/>
      <c r="P315" s="924"/>
      <c r="Q315" s="924"/>
    </row>
    <row r="316" spans="1:17" ht="17.25" customHeight="1" x14ac:dyDescent="0.5">
      <c r="A316" s="126"/>
      <c r="B316" s="127"/>
      <c r="C316" s="128"/>
      <c r="D316" s="273"/>
      <c r="E316" s="938"/>
      <c r="F316" s="322" t="s">
        <v>435</v>
      </c>
      <c r="G316" s="84" t="s">
        <v>210</v>
      </c>
      <c r="H316" s="757" t="s">
        <v>586</v>
      </c>
      <c r="I316" s="758"/>
      <c r="J316" s="807"/>
      <c r="K316" s="807"/>
      <c r="L316" s="807"/>
      <c r="M316" s="927"/>
      <c r="N316" s="930"/>
      <c r="O316" s="924"/>
      <c r="P316" s="924"/>
      <c r="Q316" s="924"/>
    </row>
    <row r="317" spans="1:17" ht="26.25" customHeight="1" x14ac:dyDescent="0.5">
      <c r="A317" s="126"/>
      <c r="B317" s="127"/>
      <c r="C317" s="128"/>
      <c r="D317" s="273"/>
      <c r="E317" s="938"/>
      <c r="F317" s="322" t="s">
        <v>427</v>
      </c>
      <c r="G317" s="84" t="s">
        <v>210</v>
      </c>
      <c r="H317" s="757" t="s">
        <v>944</v>
      </c>
      <c r="I317" s="758"/>
      <c r="J317" s="807"/>
      <c r="K317" s="807"/>
      <c r="L317" s="807"/>
      <c r="M317" s="927"/>
      <c r="N317" s="930"/>
      <c r="O317" s="924"/>
      <c r="P317" s="924"/>
      <c r="Q317" s="924"/>
    </row>
    <row r="318" spans="1:17" ht="17.25" customHeight="1" x14ac:dyDescent="0.5">
      <c r="A318" s="126"/>
      <c r="B318" s="127"/>
      <c r="C318" s="128"/>
      <c r="D318" s="273"/>
      <c r="E318" s="938"/>
      <c r="F318" s="322" t="s">
        <v>436</v>
      </c>
      <c r="G318" s="84" t="s">
        <v>210</v>
      </c>
      <c r="H318" s="935" t="s">
        <v>1036</v>
      </c>
      <c r="I318" s="988"/>
      <c r="J318" s="807"/>
      <c r="K318" s="807"/>
      <c r="L318" s="807"/>
      <c r="M318" s="927"/>
      <c r="N318" s="930"/>
      <c r="O318" s="924"/>
      <c r="P318" s="924"/>
      <c r="Q318" s="924"/>
    </row>
    <row r="319" spans="1:17" ht="17.25" customHeight="1" x14ac:dyDescent="0.5">
      <c r="A319" s="126"/>
      <c r="B319" s="127"/>
      <c r="C319" s="128"/>
      <c r="D319" s="273"/>
      <c r="E319" s="938"/>
      <c r="F319" s="322" t="s">
        <v>437</v>
      </c>
      <c r="G319" s="84" t="s">
        <v>210</v>
      </c>
      <c r="H319" s="935" t="s">
        <v>1035</v>
      </c>
      <c r="I319" s="758"/>
      <c r="J319" s="807"/>
      <c r="K319" s="807"/>
      <c r="L319" s="807"/>
      <c r="M319" s="927"/>
      <c r="N319" s="930"/>
      <c r="O319" s="924"/>
      <c r="P319" s="924"/>
      <c r="Q319" s="924"/>
    </row>
    <row r="320" spans="1:17" ht="18" customHeight="1" x14ac:dyDescent="0.5">
      <c r="A320" s="126"/>
      <c r="B320" s="127"/>
      <c r="C320" s="128"/>
      <c r="D320" s="273"/>
      <c r="E320" s="938"/>
      <c r="F320" s="322" t="s">
        <v>367</v>
      </c>
      <c r="G320" s="84" t="s">
        <v>210</v>
      </c>
      <c r="H320" s="935" t="s">
        <v>1034</v>
      </c>
      <c r="I320" s="758"/>
      <c r="J320" s="807"/>
      <c r="K320" s="807"/>
      <c r="L320" s="807"/>
      <c r="M320" s="927"/>
      <c r="N320" s="930"/>
      <c r="O320" s="924"/>
      <c r="P320" s="924"/>
      <c r="Q320" s="924"/>
    </row>
    <row r="321" spans="1:17" ht="30" customHeight="1" x14ac:dyDescent="0.5">
      <c r="A321" s="126"/>
      <c r="B321" s="127"/>
      <c r="C321" s="128"/>
      <c r="D321" s="273"/>
      <c r="E321" s="938"/>
      <c r="F321" s="322" t="s">
        <v>351</v>
      </c>
      <c r="G321" s="84" t="s">
        <v>210</v>
      </c>
      <c r="H321" s="935" t="s">
        <v>1790</v>
      </c>
      <c r="I321" s="758"/>
      <c r="J321" s="807"/>
      <c r="K321" s="807"/>
      <c r="L321" s="807"/>
      <c r="M321" s="927"/>
      <c r="N321" s="930"/>
      <c r="O321" s="924"/>
      <c r="P321" s="924"/>
      <c r="Q321" s="924"/>
    </row>
    <row r="322" spans="1:17" ht="17.25" customHeight="1" x14ac:dyDescent="0.5">
      <c r="A322" s="126"/>
      <c r="B322" s="127"/>
      <c r="C322" s="128"/>
      <c r="D322" s="273"/>
      <c r="E322" s="938"/>
      <c r="F322" s="617" t="s">
        <v>440</v>
      </c>
      <c r="G322" s="84" t="s">
        <v>210</v>
      </c>
      <c r="H322" s="757" t="s">
        <v>443</v>
      </c>
      <c r="I322" s="758"/>
      <c r="J322" s="807"/>
      <c r="K322" s="807"/>
      <c r="L322" s="807"/>
      <c r="M322" s="927"/>
      <c r="N322" s="930"/>
      <c r="O322" s="924"/>
      <c r="P322" s="924"/>
      <c r="Q322" s="924"/>
    </row>
    <row r="323" spans="1:17" ht="17.25" customHeight="1" x14ac:dyDescent="0.5">
      <c r="A323" s="126"/>
      <c r="B323" s="127"/>
      <c r="C323" s="128"/>
      <c r="D323" s="273"/>
      <c r="E323" s="938"/>
      <c r="F323" s="790" t="s">
        <v>441</v>
      </c>
      <c r="G323" s="84" t="s">
        <v>210</v>
      </c>
      <c r="H323" s="757" t="s">
        <v>587</v>
      </c>
      <c r="I323" s="758"/>
      <c r="J323" s="807"/>
      <c r="K323" s="807"/>
      <c r="L323" s="807"/>
      <c r="M323" s="927"/>
      <c r="N323" s="930"/>
      <c r="O323" s="924"/>
      <c r="P323" s="924"/>
      <c r="Q323" s="924"/>
    </row>
    <row r="324" spans="1:17" ht="13.2" x14ac:dyDescent="0.5">
      <c r="A324" s="126"/>
      <c r="B324" s="127"/>
      <c r="C324" s="128"/>
      <c r="D324" s="273"/>
      <c r="E324" s="939"/>
      <c r="F324" s="824"/>
      <c r="G324" s="84" t="s">
        <v>210</v>
      </c>
      <c r="H324" s="925" t="s">
        <v>1247</v>
      </c>
      <c r="I324" s="926"/>
      <c r="J324" s="808"/>
      <c r="K324" s="808"/>
      <c r="L324" s="808"/>
      <c r="M324" s="933"/>
      <c r="N324" s="931"/>
      <c r="O324" s="924"/>
      <c r="P324" s="924"/>
      <c r="Q324" s="924"/>
    </row>
    <row r="325" spans="1:17" ht="14.25" customHeight="1" x14ac:dyDescent="0.5">
      <c r="A325" s="126"/>
      <c r="B325" s="127"/>
      <c r="C325" s="128"/>
      <c r="D325" s="273"/>
      <c r="E325" s="657"/>
      <c r="F325" s="493"/>
      <c r="G325" s="493"/>
      <c r="H325" s="493"/>
      <c r="I325" s="493"/>
      <c r="J325" s="493"/>
      <c r="K325" s="493"/>
      <c r="L325" s="493"/>
      <c r="M325" s="493"/>
      <c r="N325" s="494"/>
    </row>
    <row r="326" spans="1:17" ht="41.25" customHeight="1" x14ac:dyDescent="0.5">
      <c r="A326" s="126"/>
      <c r="B326" s="127"/>
      <c r="C326" s="128"/>
      <c r="D326" s="273"/>
      <c r="E326" s="969" t="s">
        <v>285</v>
      </c>
      <c r="F326" s="322" t="s">
        <v>442</v>
      </c>
      <c r="G326" s="84" t="s">
        <v>210</v>
      </c>
      <c r="H326" s="770" t="s">
        <v>940</v>
      </c>
      <c r="I326" s="771"/>
      <c r="J326" s="820">
        <v>2017</v>
      </c>
      <c r="K326" s="820" t="s">
        <v>353</v>
      </c>
      <c r="L326" s="820">
        <v>1</v>
      </c>
      <c r="M326" s="944">
        <f>N326</f>
        <v>3.78</v>
      </c>
      <c r="N326" s="945">
        <v>3.78</v>
      </c>
      <c r="O326" s="924"/>
      <c r="P326" s="924">
        <v>3.76</v>
      </c>
      <c r="Q326" s="924">
        <v>3.8</v>
      </c>
    </row>
    <row r="327" spans="1:17" ht="18" customHeight="1" x14ac:dyDescent="0.5">
      <c r="A327" s="126"/>
      <c r="B327" s="127"/>
      <c r="C327" s="128"/>
      <c r="D327" s="273"/>
      <c r="E327" s="970"/>
      <c r="F327" s="322" t="s">
        <v>428</v>
      </c>
      <c r="G327" s="84" t="s">
        <v>210</v>
      </c>
      <c r="H327" s="757" t="s">
        <v>945</v>
      </c>
      <c r="I327" s="758"/>
      <c r="J327" s="820"/>
      <c r="K327" s="820"/>
      <c r="L327" s="820"/>
      <c r="M327" s="944"/>
      <c r="N327" s="945"/>
      <c r="O327" s="924"/>
      <c r="P327" s="924"/>
      <c r="Q327" s="924"/>
    </row>
    <row r="328" spans="1:17" ht="18" customHeight="1" x14ac:dyDescent="0.5">
      <c r="A328" s="126"/>
      <c r="B328" s="127"/>
      <c r="C328" s="128"/>
      <c r="D328" s="273"/>
      <c r="E328" s="970"/>
      <c r="F328" s="322" t="s">
        <v>430</v>
      </c>
      <c r="G328" s="84" t="s">
        <v>210</v>
      </c>
      <c r="H328" s="757" t="s">
        <v>585</v>
      </c>
      <c r="I328" s="758"/>
      <c r="J328" s="820"/>
      <c r="K328" s="820"/>
      <c r="L328" s="820"/>
      <c r="M328" s="944"/>
      <c r="N328" s="945"/>
      <c r="O328" s="924"/>
      <c r="P328" s="924"/>
      <c r="Q328" s="924"/>
    </row>
    <row r="329" spans="1:17" ht="18" customHeight="1" x14ac:dyDescent="0.5">
      <c r="A329" s="126"/>
      <c r="B329" s="127"/>
      <c r="C329" s="128"/>
      <c r="D329" s="273"/>
      <c r="E329" s="970"/>
      <c r="F329" s="322" t="s">
        <v>431</v>
      </c>
      <c r="G329" s="84" t="s">
        <v>210</v>
      </c>
      <c r="H329" s="757">
        <v>4</v>
      </c>
      <c r="I329" s="758"/>
      <c r="J329" s="820"/>
      <c r="K329" s="820"/>
      <c r="L329" s="820"/>
      <c r="M329" s="944"/>
      <c r="N329" s="945"/>
      <c r="O329" s="924"/>
      <c r="P329" s="924"/>
      <c r="Q329" s="924"/>
    </row>
    <row r="330" spans="1:17" ht="18" customHeight="1" x14ac:dyDescent="0.5">
      <c r="A330" s="126"/>
      <c r="B330" s="127"/>
      <c r="C330" s="128"/>
      <c r="D330" s="273"/>
      <c r="E330" s="970"/>
      <c r="F330" s="322" t="s">
        <v>432</v>
      </c>
      <c r="G330" s="84" t="s">
        <v>210</v>
      </c>
      <c r="H330" s="757">
        <v>2</v>
      </c>
      <c r="I330" s="758"/>
      <c r="J330" s="820"/>
      <c r="K330" s="820"/>
      <c r="L330" s="820"/>
      <c r="M330" s="944"/>
      <c r="N330" s="945"/>
      <c r="O330" s="924"/>
      <c r="P330" s="924"/>
      <c r="Q330" s="924"/>
    </row>
    <row r="331" spans="1:17" ht="18" customHeight="1" x14ac:dyDescent="0.5">
      <c r="A331" s="126"/>
      <c r="B331" s="127"/>
      <c r="C331" s="128"/>
      <c r="D331" s="273"/>
      <c r="E331" s="970"/>
      <c r="F331" s="322" t="s">
        <v>433</v>
      </c>
      <c r="G331" s="84" t="s">
        <v>210</v>
      </c>
      <c r="H331" s="757">
        <v>2017</v>
      </c>
      <c r="I331" s="758"/>
      <c r="J331" s="820"/>
      <c r="K331" s="820"/>
      <c r="L331" s="820"/>
      <c r="M331" s="944"/>
      <c r="N331" s="945"/>
      <c r="O331" s="924"/>
      <c r="P331" s="924"/>
      <c r="Q331" s="924"/>
    </row>
    <row r="332" spans="1:17" ht="18" customHeight="1" x14ac:dyDescent="0.5">
      <c r="A332" s="126"/>
      <c r="B332" s="127"/>
      <c r="C332" s="128"/>
      <c r="D332" s="273"/>
      <c r="E332" s="970"/>
      <c r="F332" s="322" t="s">
        <v>434</v>
      </c>
      <c r="G332" s="84" t="s">
        <v>210</v>
      </c>
      <c r="H332" s="936" t="s">
        <v>946</v>
      </c>
      <c r="I332" s="758"/>
      <c r="J332" s="820"/>
      <c r="K332" s="820"/>
      <c r="L332" s="820"/>
      <c r="M332" s="944"/>
      <c r="N332" s="945"/>
      <c r="O332" s="924"/>
      <c r="P332" s="924"/>
      <c r="Q332" s="924"/>
    </row>
    <row r="333" spans="1:17" ht="18" customHeight="1" x14ac:dyDescent="0.5">
      <c r="A333" s="126"/>
      <c r="B333" s="127"/>
      <c r="C333" s="128"/>
      <c r="D333" s="273"/>
      <c r="E333" s="970"/>
      <c r="F333" s="322" t="s">
        <v>435</v>
      </c>
      <c r="G333" s="84" t="s">
        <v>210</v>
      </c>
      <c r="H333" s="757" t="s">
        <v>586</v>
      </c>
      <c r="I333" s="758"/>
      <c r="J333" s="820"/>
      <c r="K333" s="820"/>
      <c r="L333" s="820"/>
      <c r="M333" s="944"/>
      <c r="N333" s="945"/>
      <c r="O333" s="924"/>
      <c r="P333" s="924"/>
      <c r="Q333" s="924"/>
    </row>
    <row r="334" spans="1:17" ht="27" customHeight="1" x14ac:dyDescent="0.5">
      <c r="A334" s="126"/>
      <c r="B334" s="127"/>
      <c r="C334" s="128"/>
      <c r="D334" s="273"/>
      <c r="E334" s="970"/>
      <c r="F334" s="322" t="s">
        <v>427</v>
      </c>
      <c r="G334" s="84" t="s">
        <v>210</v>
      </c>
      <c r="H334" s="757" t="s">
        <v>944</v>
      </c>
      <c r="I334" s="758"/>
      <c r="J334" s="820"/>
      <c r="K334" s="820"/>
      <c r="L334" s="820"/>
      <c r="M334" s="944"/>
      <c r="N334" s="945"/>
      <c r="O334" s="924"/>
      <c r="P334" s="924"/>
      <c r="Q334" s="924"/>
    </row>
    <row r="335" spans="1:17" ht="18" customHeight="1" x14ac:dyDescent="0.5">
      <c r="A335" s="126"/>
      <c r="B335" s="127"/>
      <c r="C335" s="128"/>
      <c r="D335" s="273"/>
      <c r="E335" s="970"/>
      <c r="F335" s="322" t="s">
        <v>436</v>
      </c>
      <c r="G335" s="84" t="s">
        <v>210</v>
      </c>
      <c r="H335" s="935" t="s">
        <v>943</v>
      </c>
      <c r="I335" s="758"/>
      <c r="J335" s="820"/>
      <c r="K335" s="820"/>
      <c r="L335" s="820"/>
      <c r="M335" s="944"/>
      <c r="N335" s="945"/>
      <c r="O335" s="924"/>
      <c r="P335" s="924"/>
      <c r="Q335" s="924"/>
    </row>
    <row r="336" spans="1:17" ht="18" customHeight="1" x14ac:dyDescent="0.5">
      <c r="A336" s="126"/>
      <c r="B336" s="127"/>
      <c r="C336" s="128"/>
      <c r="D336" s="273"/>
      <c r="E336" s="970"/>
      <c r="F336" s="322" t="s">
        <v>437</v>
      </c>
      <c r="G336" s="84" t="s">
        <v>210</v>
      </c>
      <c r="H336" s="935" t="s">
        <v>941</v>
      </c>
      <c r="I336" s="951"/>
      <c r="J336" s="820"/>
      <c r="K336" s="820"/>
      <c r="L336" s="820"/>
      <c r="M336" s="944"/>
      <c r="N336" s="945"/>
      <c r="O336" s="924"/>
      <c r="P336" s="924"/>
      <c r="Q336" s="924"/>
    </row>
    <row r="337" spans="1:17" ht="18" customHeight="1" x14ac:dyDescent="0.5">
      <c r="A337" s="126"/>
      <c r="B337" s="127"/>
      <c r="C337" s="128"/>
      <c r="D337" s="273"/>
      <c r="E337" s="970"/>
      <c r="F337" s="322" t="s">
        <v>367</v>
      </c>
      <c r="G337" s="84" t="s">
        <v>210</v>
      </c>
      <c r="H337" s="935" t="s">
        <v>942</v>
      </c>
      <c r="I337" s="951"/>
      <c r="J337" s="820"/>
      <c r="K337" s="820"/>
      <c r="L337" s="820"/>
      <c r="M337" s="944"/>
      <c r="N337" s="945"/>
      <c r="O337" s="924"/>
      <c r="P337" s="924"/>
      <c r="Q337" s="924"/>
    </row>
    <row r="338" spans="1:17" ht="30" customHeight="1" x14ac:dyDescent="0.5">
      <c r="A338" s="126"/>
      <c r="B338" s="127"/>
      <c r="C338" s="128"/>
      <c r="D338" s="273"/>
      <c r="E338" s="970"/>
      <c r="F338" s="322" t="s">
        <v>351</v>
      </c>
      <c r="G338" s="84" t="s">
        <v>210</v>
      </c>
      <c r="H338" s="935" t="s">
        <v>1791</v>
      </c>
      <c r="I338" s="758"/>
      <c r="J338" s="820"/>
      <c r="K338" s="820"/>
      <c r="L338" s="820"/>
      <c r="M338" s="944"/>
      <c r="N338" s="945"/>
      <c r="O338" s="924"/>
      <c r="P338" s="924"/>
      <c r="Q338" s="924"/>
    </row>
    <row r="339" spans="1:17" ht="13.2" x14ac:dyDescent="0.5">
      <c r="A339" s="126"/>
      <c r="B339" s="127"/>
      <c r="C339" s="128"/>
      <c r="D339" s="273"/>
      <c r="E339" s="970"/>
      <c r="F339" s="617" t="s">
        <v>440</v>
      </c>
      <c r="G339" s="84" t="s">
        <v>210</v>
      </c>
      <c r="H339" s="757" t="s">
        <v>443</v>
      </c>
      <c r="I339" s="758"/>
      <c r="J339" s="820"/>
      <c r="K339" s="820"/>
      <c r="L339" s="820"/>
      <c r="M339" s="944"/>
      <c r="N339" s="945"/>
      <c r="O339" s="924"/>
      <c r="P339" s="924"/>
      <c r="Q339" s="924"/>
    </row>
    <row r="340" spans="1:17" ht="15" customHeight="1" x14ac:dyDescent="0.5">
      <c r="A340" s="126"/>
      <c r="B340" s="127"/>
      <c r="C340" s="128"/>
      <c r="D340" s="273"/>
      <c r="E340" s="970"/>
      <c r="F340" s="790" t="s">
        <v>441</v>
      </c>
      <c r="G340" s="84" t="s">
        <v>210</v>
      </c>
      <c r="H340" s="757" t="s">
        <v>587</v>
      </c>
      <c r="I340" s="758"/>
      <c r="J340" s="820"/>
      <c r="K340" s="820"/>
      <c r="L340" s="820"/>
      <c r="M340" s="944"/>
      <c r="N340" s="945"/>
      <c r="O340" s="924"/>
      <c r="P340" s="924"/>
      <c r="Q340" s="924"/>
    </row>
    <row r="341" spans="1:17" ht="15" customHeight="1" x14ac:dyDescent="0.5">
      <c r="A341" s="126"/>
      <c r="B341" s="127"/>
      <c r="C341" s="128"/>
      <c r="D341" s="273"/>
      <c r="E341" s="971"/>
      <c r="F341" s="824"/>
      <c r="G341" s="84" t="s">
        <v>210</v>
      </c>
      <c r="H341" s="925" t="s">
        <v>1247</v>
      </c>
      <c r="I341" s="926"/>
      <c r="J341" s="820"/>
      <c r="K341" s="820"/>
      <c r="L341" s="820"/>
      <c r="M341" s="944"/>
      <c r="N341" s="945"/>
    </row>
    <row r="342" spans="1:17" ht="15" customHeight="1" x14ac:dyDescent="0.5">
      <c r="A342" s="126"/>
      <c r="B342" s="127"/>
      <c r="C342" s="128"/>
      <c r="D342" s="273"/>
      <c r="E342" s="492"/>
      <c r="F342" s="493"/>
      <c r="G342" s="493"/>
      <c r="H342" s="493"/>
      <c r="I342" s="493"/>
      <c r="J342" s="493"/>
      <c r="K342" s="493"/>
      <c r="L342" s="493"/>
      <c r="M342" s="493"/>
      <c r="N342" s="494"/>
    </row>
    <row r="343" spans="1:17" ht="41.25" customHeight="1" x14ac:dyDescent="0.5">
      <c r="A343" s="126"/>
      <c r="B343" s="127"/>
      <c r="C343" s="128"/>
      <c r="D343" s="273"/>
      <c r="E343" s="946" t="s">
        <v>489</v>
      </c>
      <c r="F343" s="322" t="s">
        <v>442</v>
      </c>
      <c r="G343" s="84" t="s">
        <v>210</v>
      </c>
      <c r="H343" s="770" t="s">
        <v>1041</v>
      </c>
      <c r="I343" s="771"/>
      <c r="J343" s="806">
        <v>2018</v>
      </c>
      <c r="K343" s="806" t="s">
        <v>353</v>
      </c>
      <c r="L343" s="806">
        <v>1</v>
      </c>
      <c r="M343" s="932">
        <f>N343</f>
        <v>3.76</v>
      </c>
      <c r="N343" s="934">
        <v>3.76</v>
      </c>
      <c r="O343" s="924"/>
      <c r="P343" s="924">
        <v>3.52</v>
      </c>
      <c r="Q343" s="924">
        <v>4</v>
      </c>
    </row>
    <row r="344" spans="1:17" ht="17.25" customHeight="1" x14ac:dyDescent="0.5">
      <c r="A344" s="126"/>
      <c r="B344" s="127"/>
      <c r="C344" s="128"/>
      <c r="D344" s="273"/>
      <c r="E344" s="938"/>
      <c r="F344" s="322" t="s">
        <v>428</v>
      </c>
      <c r="G344" s="84" t="s">
        <v>210</v>
      </c>
      <c r="H344" s="757" t="s">
        <v>1042</v>
      </c>
      <c r="I344" s="758"/>
      <c r="J344" s="807"/>
      <c r="K344" s="807"/>
      <c r="L344" s="807"/>
      <c r="M344" s="927"/>
      <c r="N344" s="930"/>
      <c r="O344" s="924"/>
      <c r="P344" s="924"/>
      <c r="Q344" s="924"/>
    </row>
    <row r="345" spans="1:17" ht="17.25" customHeight="1" x14ac:dyDescent="0.5">
      <c r="A345" s="126"/>
      <c r="B345" s="127"/>
      <c r="C345" s="128"/>
      <c r="D345" s="273"/>
      <c r="E345" s="938"/>
      <c r="F345" s="322" t="s">
        <v>430</v>
      </c>
      <c r="G345" s="84" t="s">
        <v>210</v>
      </c>
      <c r="H345" s="757" t="s">
        <v>498</v>
      </c>
      <c r="I345" s="758"/>
      <c r="J345" s="807"/>
      <c r="K345" s="807"/>
      <c r="L345" s="807"/>
      <c r="M345" s="927"/>
      <c r="N345" s="930"/>
      <c r="O345" s="924"/>
      <c r="P345" s="924"/>
      <c r="Q345" s="924"/>
    </row>
    <row r="346" spans="1:17" ht="17.25" customHeight="1" x14ac:dyDescent="0.5">
      <c r="A346" s="126"/>
      <c r="B346" s="127"/>
      <c r="C346" s="128"/>
      <c r="D346" s="273"/>
      <c r="E346" s="938"/>
      <c r="F346" s="322" t="s">
        <v>431</v>
      </c>
      <c r="G346" s="84" t="s">
        <v>210</v>
      </c>
      <c r="H346" s="757">
        <v>6</v>
      </c>
      <c r="I346" s="758"/>
      <c r="J346" s="807"/>
      <c r="K346" s="807"/>
      <c r="L346" s="807"/>
      <c r="M346" s="927"/>
      <c r="N346" s="930"/>
      <c r="O346" s="924"/>
      <c r="P346" s="924"/>
      <c r="Q346" s="924"/>
    </row>
    <row r="347" spans="1:17" ht="17.25" customHeight="1" x14ac:dyDescent="0.5">
      <c r="A347" s="126"/>
      <c r="B347" s="127"/>
      <c r="C347" s="128"/>
      <c r="D347" s="273"/>
      <c r="E347" s="938"/>
      <c r="F347" s="322" t="s">
        <v>432</v>
      </c>
      <c r="G347" s="84" t="s">
        <v>210</v>
      </c>
      <c r="H347" s="757">
        <v>1</v>
      </c>
      <c r="I347" s="758"/>
      <c r="J347" s="807"/>
      <c r="K347" s="807"/>
      <c r="L347" s="807"/>
      <c r="M347" s="927"/>
      <c r="N347" s="930"/>
      <c r="O347" s="924"/>
      <c r="P347" s="924"/>
      <c r="Q347" s="924"/>
    </row>
    <row r="348" spans="1:17" ht="17.25" customHeight="1" x14ac:dyDescent="0.5">
      <c r="A348" s="126"/>
      <c r="B348" s="127"/>
      <c r="C348" s="128"/>
      <c r="D348" s="273"/>
      <c r="E348" s="938"/>
      <c r="F348" s="322" t="s">
        <v>433</v>
      </c>
      <c r="G348" s="84" t="s">
        <v>210</v>
      </c>
      <c r="H348" s="757">
        <v>2018</v>
      </c>
      <c r="I348" s="758"/>
      <c r="J348" s="807"/>
      <c r="K348" s="807"/>
      <c r="L348" s="807"/>
      <c r="M348" s="927"/>
      <c r="N348" s="930"/>
      <c r="O348" s="924"/>
      <c r="P348" s="924"/>
      <c r="Q348" s="924"/>
    </row>
    <row r="349" spans="1:17" ht="17.25" customHeight="1" x14ac:dyDescent="0.5">
      <c r="A349" s="126"/>
      <c r="B349" s="127"/>
      <c r="C349" s="128"/>
      <c r="D349" s="273"/>
      <c r="E349" s="938"/>
      <c r="F349" s="322" t="s">
        <v>434</v>
      </c>
      <c r="G349" s="84" t="s">
        <v>210</v>
      </c>
      <c r="H349" s="936" t="s">
        <v>1046</v>
      </c>
      <c r="I349" s="758"/>
      <c r="J349" s="807"/>
      <c r="K349" s="807"/>
      <c r="L349" s="807"/>
      <c r="M349" s="927"/>
      <c r="N349" s="930"/>
      <c r="O349" s="924"/>
      <c r="P349" s="924"/>
      <c r="Q349" s="924"/>
    </row>
    <row r="350" spans="1:17" ht="17.25" customHeight="1" x14ac:dyDescent="0.5">
      <c r="A350" s="126"/>
      <c r="B350" s="127"/>
      <c r="C350" s="128"/>
      <c r="D350" s="273"/>
      <c r="E350" s="938"/>
      <c r="F350" s="322" t="s">
        <v>435</v>
      </c>
      <c r="G350" s="84" t="s">
        <v>210</v>
      </c>
      <c r="H350" s="757" t="s">
        <v>971</v>
      </c>
      <c r="I350" s="758"/>
      <c r="J350" s="807"/>
      <c r="K350" s="807"/>
      <c r="L350" s="807"/>
      <c r="M350" s="927"/>
      <c r="N350" s="930"/>
      <c r="O350" s="924"/>
      <c r="P350" s="924"/>
      <c r="Q350" s="924"/>
    </row>
    <row r="351" spans="1:17" ht="17.25" customHeight="1" x14ac:dyDescent="0.5">
      <c r="A351" s="126"/>
      <c r="B351" s="127"/>
      <c r="C351" s="128"/>
      <c r="D351" s="273"/>
      <c r="E351" s="938"/>
      <c r="F351" s="322" t="s">
        <v>427</v>
      </c>
      <c r="G351" s="84" t="s">
        <v>210</v>
      </c>
      <c r="H351" s="757" t="s">
        <v>499</v>
      </c>
      <c r="I351" s="758"/>
      <c r="J351" s="807"/>
      <c r="K351" s="807"/>
      <c r="L351" s="807"/>
      <c r="M351" s="927"/>
      <c r="N351" s="930"/>
      <c r="O351" s="924"/>
      <c r="P351" s="924"/>
      <c r="Q351" s="924"/>
    </row>
    <row r="352" spans="1:17" ht="17.25" customHeight="1" x14ac:dyDescent="0.5">
      <c r="A352" s="126"/>
      <c r="B352" s="127"/>
      <c r="C352" s="128"/>
      <c r="D352" s="273"/>
      <c r="E352" s="938"/>
      <c r="F352" s="322" t="s">
        <v>436</v>
      </c>
      <c r="G352" s="84" t="s">
        <v>210</v>
      </c>
      <c r="H352" s="935"/>
      <c r="I352" s="988"/>
      <c r="J352" s="807"/>
      <c r="K352" s="807"/>
      <c r="L352" s="807"/>
      <c r="M352" s="927"/>
      <c r="N352" s="930"/>
      <c r="O352" s="924"/>
      <c r="P352" s="924"/>
      <c r="Q352" s="924"/>
    </row>
    <row r="353" spans="1:17" ht="17.25" customHeight="1" x14ac:dyDescent="0.5">
      <c r="A353" s="126"/>
      <c r="B353" s="127"/>
      <c r="C353" s="128"/>
      <c r="D353" s="273"/>
      <c r="E353" s="938"/>
      <c r="F353" s="322" t="s">
        <v>437</v>
      </c>
      <c r="G353" s="84" t="s">
        <v>210</v>
      </c>
      <c r="H353" s="935" t="s">
        <v>1044</v>
      </c>
      <c r="I353" s="758"/>
      <c r="J353" s="807"/>
      <c r="K353" s="807"/>
      <c r="L353" s="807"/>
      <c r="M353" s="927"/>
      <c r="N353" s="930"/>
      <c r="O353" s="924"/>
      <c r="P353" s="924"/>
      <c r="Q353" s="924"/>
    </row>
    <row r="354" spans="1:17" ht="27" customHeight="1" x14ac:dyDescent="0.5">
      <c r="A354" s="126"/>
      <c r="B354" s="127"/>
      <c r="C354" s="128"/>
      <c r="D354" s="273"/>
      <c r="E354" s="938"/>
      <c r="F354" s="322" t="s">
        <v>367</v>
      </c>
      <c r="G354" s="84" t="s">
        <v>210</v>
      </c>
      <c r="H354" s="935" t="s">
        <v>1043</v>
      </c>
      <c r="I354" s="758"/>
      <c r="J354" s="807"/>
      <c r="K354" s="807"/>
      <c r="L354" s="807"/>
      <c r="M354" s="927"/>
      <c r="N354" s="930"/>
      <c r="O354" s="924"/>
      <c r="P354" s="924"/>
      <c r="Q354" s="924"/>
    </row>
    <row r="355" spans="1:17" ht="30" customHeight="1" x14ac:dyDescent="0.5">
      <c r="A355" s="126"/>
      <c r="B355" s="127"/>
      <c r="C355" s="128"/>
      <c r="D355" s="273"/>
      <c r="E355" s="938"/>
      <c r="F355" s="322" t="s">
        <v>351</v>
      </c>
      <c r="G355" s="84" t="s">
        <v>210</v>
      </c>
      <c r="H355" s="935" t="s">
        <v>1792</v>
      </c>
      <c r="I355" s="758"/>
      <c r="J355" s="807"/>
      <c r="K355" s="807"/>
      <c r="L355" s="807"/>
      <c r="M355" s="927"/>
      <c r="N355" s="930"/>
      <c r="O355" s="924"/>
      <c r="P355" s="924"/>
      <c r="Q355" s="924"/>
    </row>
    <row r="356" spans="1:17" ht="17.25" customHeight="1" x14ac:dyDescent="0.5">
      <c r="A356" s="126"/>
      <c r="B356" s="127"/>
      <c r="C356" s="128"/>
      <c r="D356" s="273"/>
      <c r="E356" s="938"/>
      <c r="F356" s="322" t="s">
        <v>440</v>
      </c>
      <c r="G356" s="84" t="s">
        <v>210</v>
      </c>
      <c r="H356" s="757" t="s">
        <v>443</v>
      </c>
      <c r="I356" s="758"/>
      <c r="J356" s="807"/>
      <c r="K356" s="807"/>
      <c r="L356" s="807"/>
      <c r="M356" s="927"/>
      <c r="N356" s="930"/>
      <c r="O356" s="924"/>
      <c r="P356" s="924"/>
      <c r="Q356" s="924"/>
    </row>
    <row r="357" spans="1:17" ht="17.25" customHeight="1" x14ac:dyDescent="0.5">
      <c r="A357" s="126"/>
      <c r="B357" s="127"/>
      <c r="C357" s="128"/>
      <c r="D357" s="273"/>
      <c r="E357" s="938"/>
      <c r="F357" s="790" t="s">
        <v>441</v>
      </c>
      <c r="G357" s="84" t="s">
        <v>210</v>
      </c>
      <c r="H357" s="757" t="s">
        <v>949</v>
      </c>
      <c r="I357" s="758"/>
      <c r="J357" s="807"/>
      <c r="K357" s="807"/>
      <c r="L357" s="807"/>
      <c r="M357" s="927"/>
      <c r="N357" s="930"/>
      <c r="O357" s="924"/>
      <c r="P357" s="924"/>
      <c r="Q357" s="924"/>
    </row>
    <row r="358" spans="1:17" ht="13.2" x14ac:dyDescent="0.5">
      <c r="A358" s="126"/>
      <c r="B358" s="127"/>
      <c r="C358" s="128"/>
      <c r="D358" s="273"/>
      <c r="E358" s="939"/>
      <c r="F358" s="824"/>
      <c r="G358" s="84" t="s">
        <v>210</v>
      </c>
      <c r="H358" s="925" t="s">
        <v>1248</v>
      </c>
      <c r="I358" s="926"/>
      <c r="J358" s="808"/>
      <c r="K358" s="808"/>
      <c r="L358" s="808"/>
      <c r="M358" s="933"/>
      <c r="N358" s="931"/>
      <c r="O358" s="924"/>
      <c r="P358" s="924"/>
      <c r="Q358" s="924"/>
    </row>
    <row r="359" spans="1:17" ht="16.5" customHeight="1" x14ac:dyDescent="0.5">
      <c r="A359" s="126"/>
      <c r="B359" s="127"/>
      <c r="C359" s="128"/>
      <c r="D359" s="273"/>
      <c r="E359" s="492"/>
      <c r="F359" s="493"/>
      <c r="G359" s="493"/>
      <c r="H359" s="493"/>
      <c r="I359" s="493"/>
      <c r="J359" s="493"/>
      <c r="K359" s="493"/>
      <c r="L359" s="493"/>
      <c r="M359" s="493"/>
      <c r="N359" s="494"/>
    </row>
    <row r="360" spans="1:17" ht="29.25" customHeight="1" x14ac:dyDescent="0.5">
      <c r="A360" s="126"/>
      <c r="B360" s="127"/>
      <c r="C360" s="128"/>
      <c r="D360" s="273"/>
      <c r="E360" s="946" t="s">
        <v>490</v>
      </c>
      <c r="F360" s="322" t="s">
        <v>442</v>
      </c>
      <c r="G360" s="84" t="s">
        <v>210</v>
      </c>
      <c r="H360" s="770" t="s">
        <v>1051</v>
      </c>
      <c r="I360" s="771"/>
      <c r="J360" s="806">
        <v>2018</v>
      </c>
      <c r="K360" s="806" t="s">
        <v>353</v>
      </c>
      <c r="L360" s="806">
        <v>1</v>
      </c>
      <c r="M360" s="932">
        <f>N360</f>
        <v>3.66</v>
      </c>
      <c r="N360" s="934">
        <v>3.66</v>
      </c>
      <c r="O360" s="947"/>
      <c r="P360" s="924">
        <v>3.52</v>
      </c>
      <c r="Q360" s="924">
        <v>3.8</v>
      </c>
    </row>
    <row r="361" spans="1:17" ht="16" customHeight="1" x14ac:dyDescent="0.5">
      <c r="A361" s="126"/>
      <c r="B361" s="127"/>
      <c r="C361" s="128"/>
      <c r="D361" s="273"/>
      <c r="E361" s="938"/>
      <c r="F361" s="322" t="s">
        <v>428</v>
      </c>
      <c r="G361" s="84" t="s">
        <v>210</v>
      </c>
      <c r="H361" s="757" t="s">
        <v>1052</v>
      </c>
      <c r="I361" s="758"/>
      <c r="J361" s="807"/>
      <c r="K361" s="807"/>
      <c r="L361" s="807"/>
      <c r="M361" s="927"/>
      <c r="N361" s="930"/>
      <c r="O361" s="947"/>
      <c r="P361" s="924"/>
      <c r="Q361" s="924"/>
    </row>
    <row r="362" spans="1:17" ht="16" customHeight="1" x14ac:dyDescent="0.5">
      <c r="A362" s="126"/>
      <c r="B362" s="127"/>
      <c r="C362" s="128"/>
      <c r="D362" s="273"/>
      <c r="E362" s="938"/>
      <c r="F362" s="322" t="s">
        <v>430</v>
      </c>
      <c r="G362" s="84" t="s">
        <v>210</v>
      </c>
      <c r="H362" s="757" t="s">
        <v>498</v>
      </c>
      <c r="I362" s="758"/>
      <c r="J362" s="807"/>
      <c r="K362" s="807"/>
      <c r="L362" s="807"/>
      <c r="M362" s="927"/>
      <c r="N362" s="930"/>
      <c r="O362" s="947"/>
      <c r="P362" s="924"/>
      <c r="Q362" s="924"/>
    </row>
    <row r="363" spans="1:17" ht="16" customHeight="1" x14ac:dyDescent="0.5">
      <c r="A363" s="126"/>
      <c r="B363" s="127"/>
      <c r="C363" s="128"/>
      <c r="D363" s="273"/>
      <c r="E363" s="938"/>
      <c r="F363" s="322" t="s">
        <v>431</v>
      </c>
      <c r="G363" s="84" t="s">
        <v>210</v>
      </c>
      <c r="H363" s="757">
        <v>6</v>
      </c>
      <c r="I363" s="758"/>
      <c r="J363" s="807"/>
      <c r="K363" s="807"/>
      <c r="L363" s="807"/>
      <c r="M363" s="927"/>
      <c r="N363" s="930"/>
      <c r="O363" s="947"/>
      <c r="P363" s="924"/>
      <c r="Q363" s="924"/>
    </row>
    <row r="364" spans="1:17" ht="16" customHeight="1" x14ac:dyDescent="0.5">
      <c r="A364" s="126"/>
      <c r="B364" s="127"/>
      <c r="C364" s="128"/>
      <c r="D364" s="273"/>
      <c r="E364" s="938"/>
      <c r="F364" s="322" t="s">
        <v>432</v>
      </c>
      <c r="G364" s="84" t="s">
        <v>210</v>
      </c>
      <c r="H364" s="757">
        <v>2</v>
      </c>
      <c r="I364" s="758"/>
      <c r="J364" s="807"/>
      <c r="K364" s="807"/>
      <c r="L364" s="807"/>
      <c r="M364" s="927"/>
      <c r="N364" s="930"/>
      <c r="O364" s="947"/>
      <c r="P364" s="924"/>
      <c r="Q364" s="924"/>
    </row>
    <row r="365" spans="1:17" ht="16" customHeight="1" x14ac:dyDescent="0.5">
      <c r="A365" s="126"/>
      <c r="B365" s="127"/>
      <c r="C365" s="128"/>
      <c r="D365" s="273"/>
      <c r="E365" s="938"/>
      <c r="F365" s="322" t="s">
        <v>433</v>
      </c>
      <c r="G365" s="84" t="s">
        <v>210</v>
      </c>
      <c r="H365" s="757">
        <v>2018</v>
      </c>
      <c r="I365" s="758"/>
      <c r="J365" s="807"/>
      <c r="K365" s="807"/>
      <c r="L365" s="807"/>
      <c r="M365" s="927"/>
      <c r="N365" s="930"/>
      <c r="O365" s="947"/>
      <c r="P365" s="924"/>
      <c r="Q365" s="924"/>
    </row>
    <row r="366" spans="1:17" ht="16" customHeight="1" x14ac:dyDescent="0.5">
      <c r="A366" s="126"/>
      <c r="B366" s="127"/>
      <c r="C366" s="128"/>
      <c r="D366" s="273"/>
      <c r="E366" s="938"/>
      <c r="F366" s="322" t="s">
        <v>434</v>
      </c>
      <c r="G366" s="84" t="s">
        <v>210</v>
      </c>
      <c r="H366" s="936" t="s">
        <v>1053</v>
      </c>
      <c r="I366" s="992"/>
      <c r="J366" s="807"/>
      <c r="K366" s="807"/>
      <c r="L366" s="807"/>
      <c r="M366" s="927"/>
      <c r="N366" s="930"/>
      <c r="O366" s="947"/>
      <c r="P366" s="924"/>
      <c r="Q366" s="924"/>
    </row>
    <row r="367" spans="1:17" ht="16" customHeight="1" x14ac:dyDescent="0.5">
      <c r="A367" s="126"/>
      <c r="B367" s="127"/>
      <c r="C367" s="128"/>
      <c r="D367" s="273"/>
      <c r="E367" s="938"/>
      <c r="F367" s="322" t="s">
        <v>435</v>
      </c>
      <c r="G367" s="84" t="s">
        <v>210</v>
      </c>
      <c r="H367" s="757" t="s">
        <v>971</v>
      </c>
      <c r="I367" s="758"/>
      <c r="J367" s="807"/>
      <c r="K367" s="807"/>
      <c r="L367" s="807"/>
      <c r="M367" s="927"/>
      <c r="N367" s="930"/>
      <c r="O367" s="947"/>
      <c r="P367" s="924"/>
      <c r="Q367" s="924"/>
    </row>
    <row r="368" spans="1:17" ht="16" customHeight="1" x14ac:dyDescent="0.5">
      <c r="A368" s="126"/>
      <c r="B368" s="127"/>
      <c r="C368" s="128"/>
      <c r="D368" s="273"/>
      <c r="E368" s="938"/>
      <c r="F368" s="322" t="s">
        <v>427</v>
      </c>
      <c r="G368" s="84" t="s">
        <v>210</v>
      </c>
      <c r="H368" s="757" t="s">
        <v>499</v>
      </c>
      <c r="I368" s="758"/>
      <c r="J368" s="807"/>
      <c r="K368" s="807"/>
      <c r="L368" s="807"/>
      <c r="M368" s="927"/>
      <c r="N368" s="930"/>
      <c r="O368" s="947"/>
      <c r="P368" s="924"/>
      <c r="Q368" s="924"/>
    </row>
    <row r="369" spans="1:18" ht="13.2" x14ac:dyDescent="0.5">
      <c r="A369" s="126"/>
      <c r="B369" s="127"/>
      <c r="C369" s="128"/>
      <c r="D369" s="273"/>
      <c r="E369" s="938"/>
      <c r="F369" s="322" t="s">
        <v>436</v>
      </c>
      <c r="G369" s="84" t="s">
        <v>210</v>
      </c>
      <c r="H369" s="935"/>
      <c r="I369" s="951"/>
      <c r="J369" s="807"/>
      <c r="K369" s="807"/>
      <c r="L369" s="807"/>
      <c r="M369" s="927"/>
      <c r="N369" s="930"/>
      <c r="O369" s="947"/>
      <c r="P369" s="924"/>
      <c r="Q369" s="924"/>
    </row>
    <row r="370" spans="1:18" ht="16" customHeight="1" x14ac:dyDescent="0.5">
      <c r="A370" s="126"/>
      <c r="B370" s="127"/>
      <c r="C370" s="128"/>
      <c r="D370" s="273"/>
      <c r="E370" s="938"/>
      <c r="F370" s="322" t="s">
        <v>437</v>
      </c>
      <c r="G370" s="84" t="s">
        <v>210</v>
      </c>
      <c r="H370" s="935" t="s">
        <v>1055</v>
      </c>
      <c r="I370" s="951"/>
      <c r="J370" s="807"/>
      <c r="K370" s="807"/>
      <c r="L370" s="807"/>
      <c r="M370" s="927"/>
      <c r="N370" s="930"/>
      <c r="O370" s="947"/>
      <c r="P370" s="924"/>
      <c r="Q370" s="924"/>
    </row>
    <row r="371" spans="1:18" ht="16" customHeight="1" x14ac:dyDescent="0.5">
      <c r="A371" s="126"/>
      <c r="B371" s="127"/>
      <c r="C371" s="128"/>
      <c r="D371" s="273"/>
      <c r="E371" s="938"/>
      <c r="F371" s="322" t="s">
        <v>367</v>
      </c>
      <c r="G371" s="84" t="s">
        <v>210</v>
      </c>
      <c r="H371" s="935" t="s">
        <v>1054</v>
      </c>
      <c r="I371" s="951"/>
      <c r="J371" s="807"/>
      <c r="K371" s="807"/>
      <c r="L371" s="807"/>
      <c r="M371" s="927"/>
      <c r="N371" s="930"/>
      <c r="O371" s="947"/>
      <c r="P371" s="924"/>
      <c r="Q371" s="924"/>
    </row>
    <row r="372" spans="1:18" ht="29.25" customHeight="1" x14ac:dyDescent="0.5">
      <c r="A372" s="126"/>
      <c r="B372" s="127"/>
      <c r="C372" s="128"/>
      <c r="D372" s="273"/>
      <c r="E372" s="938"/>
      <c r="F372" s="322" t="s">
        <v>351</v>
      </c>
      <c r="G372" s="84" t="s">
        <v>210</v>
      </c>
      <c r="H372" s="935" t="s">
        <v>1793</v>
      </c>
      <c r="I372" s="951"/>
      <c r="J372" s="807"/>
      <c r="K372" s="807"/>
      <c r="L372" s="807"/>
      <c r="M372" s="927"/>
      <c r="N372" s="930"/>
      <c r="O372" s="947"/>
      <c r="P372" s="924"/>
      <c r="Q372" s="924"/>
    </row>
    <row r="373" spans="1:18" ht="13.2" x14ac:dyDescent="0.5">
      <c r="A373" s="126"/>
      <c r="B373" s="127"/>
      <c r="C373" s="128"/>
      <c r="D373" s="273"/>
      <c r="E373" s="938"/>
      <c r="F373" s="617" t="s">
        <v>440</v>
      </c>
      <c r="G373" s="84" t="s">
        <v>210</v>
      </c>
      <c r="H373" s="757" t="s">
        <v>443</v>
      </c>
      <c r="I373" s="758"/>
      <c r="J373" s="807"/>
      <c r="K373" s="807"/>
      <c r="L373" s="807"/>
      <c r="M373" s="927"/>
      <c r="N373" s="930"/>
      <c r="O373" s="947"/>
      <c r="P373" s="924"/>
      <c r="Q373" s="924"/>
    </row>
    <row r="374" spans="1:18" ht="13.2" x14ac:dyDescent="0.5">
      <c r="A374" s="126"/>
      <c r="B374" s="127"/>
      <c r="C374" s="128"/>
      <c r="D374" s="273"/>
      <c r="E374" s="938"/>
      <c r="F374" s="790" t="s">
        <v>441</v>
      </c>
      <c r="G374" s="84" t="s">
        <v>210</v>
      </c>
      <c r="H374" s="757" t="s">
        <v>949</v>
      </c>
      <c r="I374" s="758"/>
      <c r="J374" s="807"/>
      <c r="K374" s="807"/>
      <c r="L374" s="807"/>
      <c r="M374" s="927"/>
      <c r="N374" s="930"/>
      <c r="O374" s="947"/>
      <c r="P374" s="924"/>
      <c r="Q374" s="924"/>
    </row>
    <row r="375" spans="1:18" ht="13.2" x14ac:dyDescent="0.5">
      <c r="A375" s="126"/>
      <c r="B375" s="127"/>
      <c r="C375" s="128"/>
      <c r="D375" s="273"/>
      <c r="E375" s="939"/>
      <c r="F375" s="824"/>
      <c r="G375" s="84" t="s">
        <v>210</v>
      </c>
      <c r="H375" s="925" t="s">
        <v>1248</v>
      </c>
      <c r="I375" s="926"/>
      <c r="J375" s="808"/>
      <c r="K375" s="808"/>
      <c r="L375" s="808"/>
      <c r="M375" s="933"/>
      <c r="N375" s="931"/>
      <c r="O375" s="947"/>
      <c r="P375" s="924"/>
      <c r="Q375" s="924"/>
    </row>
    <row r="376" spans="1:18" ht="10" customHeight="1" x14ac:dyDescent="0.5">
      <c r="A376" s="126"/>
      <c r="B376" s="127"/>
      <c r="C376" s="128"/>
      <c r="D376" s="273"/>
      <c r="E376" s="492"/>
      <c r="F376" s="493"/>
      <c r="G376" s="493"/>
      <c r="H376" s="493"/>
      <c r="I376" s="493"/>
      <c r="J376" s="493"/>
      <c r="K376" s="493"/>
      <c r="L376" s="493"/>
      <c r="M376" s="493"/>
      <c r="N376" s="494"/>
    </row>
    <row r="377" spans="1:18" ht="42" customHeight="1" x14ac:dyDescent="0.5">
      <c r="A377" s="126"/>
      <c r="B377" s="127"/>
      <c r="C377" s="128"/>
      <c r="D377" s="273"/>
      <c r="E377" s="946" t="s">
        <v>491</v>
      </c>
      <c r="F377" s="322" t="s">
        <v>442</v>
      </c>
      <c r="G377" s="84" t="s">
        <v>210</v>
      </c>
      <c r="H377" s="770" t="s">
        <v>1045</v>
      </c>
      <c r="I377" s="771"/>
      <c r="J377" s="806">
        <v>2018</v>
      </c>
      <c r="K377" s="806" t="s">
        <v>353</v>
      </c>
      <c r="L377" s="806">
        <v>1</v>
      </c>
      <c r="M377" s="932">
        <f>N377</f>
        <v>3.5</v>
      </c>
      <c r="N377" s="934">
        <v>3.5</v>
      </c>
      <c r="O377" s="924"/>
      <c r="P377" s="924">
        <v>3.4</v>
      </c>
      <c r="Q377" s="924">
        <v>3.6</v>
      </c>
    </row>
    <row r="378" spans="1:18" ht="16" customHeight="1" x14ac:dyDescent="0.5">
      <c r="A378" s="126"/>
      <c r="B378" s="127"/>
      <c r="C378" s="128"/>
      <c r="D378" s="273"/>
      <c r="E378" s="938"/>
      <c r="F378" s="322" t="s">
        <v>428</v>
      </c>
      <c r="G378" s="84" t="s">
        <v>210</v>
      </c>
      <c r="H378" s="757" t="s">
        <v>1048</v>
      </c>
      <c r="I378" s="758"/>
      <c r="J378" s="807"/>
      <c r="K378" s="807"/>
      <c r="L378" s="807"/>
      <c r="M378" s="927"/>
      <c r="N378" s="930"/>
      <c r="O378" s="924"/>
      <c r="P378" s="924"/>
      <c r="Q378" s="924"/>
      <c r="R378" s="65"/>
    </row>
    <row r="379" spans="1:18" ht="16" customHeight="1" x14ac:dyDescent="0.5">
      <c r="A379" s="126"/>
      <c r="B379" s="127"/>
      <c r="C379" s="128"/>
      <c r="D379" s="273"/>
      <c r="E379" s="938"/>
      <c r="F379" s="322" t="s">
        <v>430</v>
      </c>
      <c r="G379" s="84" t="s">
        <v>210</v>
      </c>
      <c r="H379" s="757" t="s">
        <v>498</v>
      </c>
      <c r="I379" s="758"/>
      <c r="J379" s="807"/>
      <c r="K379" s="807"/>
      <c r="L379" s="807"/>
      <c r="M379" s="927"/>
      <c r="N379" s="930"/>
      <c r="O379" s="924"/>
      <c r="P379" s="924"/>
      <c r="Q379" s="924"/>
      <c r="R379" s="64"/>
    </row>
    <row r="380" spans="1:18" ht="16" customHeight="1" x14ac:dyDescent="0.5">
      <c r="A380" s="126"/>
      <c r="B380" s="127"/>
      <c r="C380" s="128"/>
      <c r="D380" s="273"/>
      <c r="E380" s="938"/>
      <c r="F380" s="322" t="s">
        <v>431</v>
      </c>
      <c r="G380" s="84" t="s">
        <v>210</v>
      </c>
      <c r="H380" s="757">
        <v>6</v>
      </c>
      <c r="I380" s="758"/>
      <c r="J380" s="807"/>
      <c r="K380" s="807"/>
      <c r="L380" s="807"/>
      <c r="M380" s="927"/>
      <c r="N380" s="930"/>
      <c r="O380" s="924"/>
      <c r="P380" s="924"/>
      <c r="Q380" s="924"/>
      <c r="R380" s="64"/>
    </row>
    <row r="381" spans="1:18" ht="16" customHeight="1" x14ac:dyDescent="0.5">
      <c r="A381" s="126"/>
      <c r="B381" s="127"/>
      <c r="C381" s="128"/>
      <c r="D381" s="273"/>
      <c r="E381" s="938"/>
      <c r="F381" s="322" t="s">
        <v>432</v>
      </c>
      <c r="G381" s="84" t="s">
        <v>210</v>
      </c>
      <c r="H381" s="757">
        <v>2</v>
      </c>
      <c r="I381" s="758"/>
      <c r="J381" s="807"/>
      <c r="K381" s="807"/>
      <c r="L381" s="807"/>
      <c r="M381" s="927"/>
      <c r="N381" s="930"/>
      <c r="O381" s="924"/>
      <c r="P381" s="924"/>
      <c r="Q381" s="924"/>
      <c r="R381" s="64"/>
    </row>
    <row r="382" spans="1:18" ht="16" customHeight="1" x14ac:dyDescent="0.5">
      <c r="A382" s="126"/>
      <c r="B382" s="127"/>
      <c r="C382" s="128"/>
      <c r="D382" s="273"/>
      <c r="E382" s="938"/>
      <c r="F382" s="322" t="s">
        <v>433</v>
      </c>
      <c r="G382" s="84" t="s">
        <v>210</v>
      </c>
      <c r="H382" s="757">
        <v>2018</v>
      </c>
      <c r="I382" s="758"/>
      <c r="J382" s="807"/>
      <c r="K382" s="807"/>
      <c r="L382" s="807"/>
      <c r="M382" s="927"/>
      <c r="N382" s="930"/>
      <c r="O382" s="924"/>
      <c r="P382" s="924"/>
      <c r="Q382" s="924"/>
      <c r="R382" s="64"/>
    </row>
    <row r="383" spans="1:18" ht="16" customHeight="1" x14ac:dyDescent="0.5">
      <c r="A383" s="126"/>
      <c r="B383" s="127"/>
      <c r="C383" s="128"/>
      <c r="D383" s="273"/>
      <c r="E383" s="938"/>
      <c r="F383" s="322" t="s">
        <v>434</v>
      </c>
      <c r="G383" s="84" t="s">
        <v>210</v>
      </c>
      <c r="H383" s="936" t="s">
        <v>1047</v>
      </c>
      <c r="I383" s="758"/>
      <c r="J383" s="807"/>
      <c r="K383" s="807"/>
      <c r="L383" s="807"/>
      <c r="M383" s="927"/>
      <c r="N383" s="930"/>
      <c r="O383" s="924"/>
      <c r="P383" s="924"/>
      <c r="Q383" s="924"/>
      <c r="R383" s="64"/>
    </row>
    <row r="384" spans="1:18" ht="16" customHeight="1" x14ac:dyDescent="0.5">
      <c r="A384" s="126"/>
      <c r="B384" s="127"/>
      <c r="C384" s="128"/>
      <c r="D384" s="273"/>
      <c r="E384" s="938"/>
      <c r="F384" s="322" t="s">
        <v>435</v>
      </c>
      <c r="G384" s="84" t="s">
        <v>210</v>
      </c>
      <c r="H384" s="757" t="s">
        <v>971</v>
      </c>
      <c r="I384" s="758"/>
      <c r="J384" s="807"/>
      <c r="K384" s="807"/>
      <c r="L384" s="807"/>
      <c r="M384" s="927"/>
      <c r="N384" s="930"/>
      <c r="O384" s="924"/>
      <c r="P384" s="924"/>
      <c r="Q384" s="924"/>
      <c r="R384" s="64"/>
    </row>
    <row r="385" spans="1:18" ht="16" customHeight="1" x14ac:dyDescent="0.5">
      <c r="A385" s="126"/>
      <c r="B385" s="127"/>
      <c r="C385" s="128"/>
      <c r="D385" s="273"/>
      <c r="E385" s="938"/>
      <c r="F385" s="322" t="s">
        <v>427</v>
      </c>
      <c r="G385" s="84" t="s">
        <v>210</v>
      </c>
      <c r="H385" s="757" t="s">
        <v>499</v>
      </c>
      <c r="I385" s="758"/>
      <c r="J385" s="807"/>
      <c r="K385" s="807"/>
      <c r="L385" s="807"/>
      <c r="M385" s="927"/>
      <c r="N385" s="930"/>
      <c r="O385" s="924"/>
      <c r="P385" s="924"/>
      <c r="Q385" s="924"/>
      <c r="R385" s="64"/>
    </row>
    <row r="386" spans="1:18" ht="13.2" x14ac:dyDescent="0.5">
      <c r="A386" s="126"/>
      <c r="B386" s="127"/>
      <c r="C386" s="128"/>
      <c r="D386" s="273"/>
      <c r="E386" s="938"/>
      <c r="F386" s="322" t="s">
        <v>436</v>
      </c>
      <c r="G386" s="84"/>
      <c r="H386" s="935"/>
      <c r="I386" s="988"/>
      <c r="J386" s="807"/>
      <c r="K386" s="807"/>
      <c r="L386" s="807"/>
      <c r="M386" s="927"/>
      <c r="N386" s="930"/>
      <c r="O386" s="924"/>
      <c r="P386" s="924"/>
      <c r="Q386" s="924"/>
      <c r="R386" s="64"/>
    </row>
    <row r="387" spans="1:18" ht="16" customHeight="1" x14ac:dyDescent="0.5">
      <c r="A387" s="126"/>
      <c r="B387" s="127"/>
      <c r="C387" s="128"/>
      <c r="D387" s="273"/>
      <c r="E387" s="938"/>
      <c r="F387" s="322" t="s">
        <v>437</v>
      </c>
      <c r="G387" s="84" t="s">
        <v>210</v>
      </c>
      <c r="H387" s="935" t="s">
        <v>1050</v>
      </c>
      <c r="I387" s="758"/>
      <c r="J387" s="807"/>
      <c r="K387" s="807"/>
      <c r="L387" s="807"/>
      <c r="M387" s="927"/>
      <c r="N387" s="930"/>
      <c r="O387" s="924"/>
      <c r="P387" s="924"/>
      <c r="Q387" s="924"/>
      <c r="R387" s="64"/>
    </row>
    <row r="388" spans="1:18" ht="16" customHeight="1" x14ac:dyDescent="0.5">
      <c r="A388" s="126"/>
      <c r="B388" s="127"/>
      <c r="C388" s="128"/>
      <c r="D388" s="273"/>
      <c r="E388" s="938"/>
      <c r="F388" s="322" t="s">
        <v>367</v>
      </c>
      <c r="G388" s="84" t="s">
        <v>210</v>
      </c>
      <c r="H388" s="935" t="s">
        <v>1049</v>
      </c>
      <c r="I388" s="758"/>
      <c r="J388" s="807"/>
      <c r="K388" s="807"/>
      <c r="L388" s="807"/>
      <c r="M388" s="927"/>
      <c r="N388" s="930"/>
      <c r="O388" s="924"/>
      <c r="P388" s="924"/>
      <c r="Q388" s="924"/>
      <c r="R388" s="64"/>
    </row>
    <row r="389" spans="1:18" ht="29.25" customHeight="1" x14ac:dyDescent="0.5">
      <c r="A389" s="126"/>
      <c r="B389" s="127"/>
      <c r="C389" s="128"/>
      <c r="D389" s="273"/>
      <c r="E389" s="938"/>
      <c r="F389" s="322" t="s">
        <v>351</v>
      </c>
      <c r="G389" s="84" t="s">
        <v>210</v>
      </c>
      <c r="H389" s="935" t="s">
        <v>1794</v>
      </c>
      <c r="I389" s="758"/>
      <c r="J389" s="807"/>
      <c r="K389" s="807"/>
      <c r="L389" s="807"/>
      <c r="M389" s="927"/>
      <c r="N389" s="930"/>
      <c r="O389" s="924"/>
      <c r="P389" s="924"/>
      <c r="Q389" s="924"/>
      <c r="R389" s="64"/>
    </row>
    <row r="390" spans="1:18" ht="13.2" x14ac:dyDescent="0.5">
      <c r="A390" s="126"/>
      <c r="B390" s="127"/>
      <c r="C390" s="128"/>
      <c r="D390" s="273"/>
      <c r="E390" s="938"/>
      <c r="F390" s="617" t="s">
        <v>440</v>
      </c>
      <c r="G390" s="84" t="s">
        <v>210</v>
      </c>
      <c r="H390" s="757" t="s">
        <v>443</v>
      </c>
      <c r="I390" s="758"/>
      <c r="J390" s="807"/>
      <c r="K390" s="807"/>
      <c r="L390" s="807"/>
      <c r="M390" s="927"/>
      <c r="N390" s="930"/>
      <c r="O390" s="924"/>
      <c r="P390" s="924"/>
      <c r="Q390" s="924"/>
      <c r="R390" s="64"/>
    </row>
    <row r="391" spans="1:18" ht="13.2" x14ac:dyDescent="0.5">
      <c r="A391" s="126"/>
      <c r="B391" s="127"/>
      <c r="C391" s="128"/>
      <c r="D391" s="273"/>
      <c r="E391" s="938"/>
      <c r="F391" s="790" t="s">
        <v>441</v>
      </c>
      <c r="G391" s="84" t="s">
        <v>210</v>
      </c>
      <c r="H391" s="757" t="s">
        <v>949</v>
      </c>
      <c r="I391" s="758"/>
      <c r="J391" s="807"/>
      <c r="K391" s="807"/>
      <c r="L391" s="807"/>
      <c r="M391" s="927"/>
      <c r="N391" s="930"/>
      <c r="O391" s="924"/>
      <c r="P391" s="924"/>
      <c r="Q391" s="924"/>
      <c r="R391" s="64"/>
    </row>
    <row r="392" spans="1:18" ht="13.2" x14ac:dyDescent="0.5">
      <c r="A392" s="126"/>
      <c r="B392" s="127"/>
      <c r="C392" s="128"/>
      <c r="D392" s="273"/>
      <c r="E392" s="939"/>
      <c r="F392" s="824"/>
      <c r="G392" s="84" t="s">
        <v>210</v>
      </c>
      <c r="H392" s="925" t="s">
        <v>1248</v>
      </c>
      <c r="I392" s="926"/>
      <c r="J392" s="808"/>
      <c r="K392" s="808"/>
      <c r="L392" s="808"/>
      <c r="M392" s="933"/>
      <c r="N392" s="931"/>
      <c r="O392" s="924"/>
      <c r="P392" s="924"/>
      <c r="Q392" s="924"/>
      <c r="R392" s="64"/>
    </row>
    <row r="393" spans="1:18" ht="10" customHeight="1" x14ac:dyDescent="0.5">
      <c r="A393" s="126"/>
      <c r="B393" s="127"/>
      <c r="C393" s="128"/>
      <c r="D393" s="273"/>
      <c r="E393" s="657"/>
      <c r="F393" s="493"/>
      <c r="G393" s="493"/>
      <c r="H393" s="493"/>
      <c r="I393" s="493"/>
      <c r="J393" s="493"/>
      <c r="K393" s="493"/>
      <c r="L393" s="493"/>
      <c r="M393" s="493"/>
      <c r="N393" s="494"/>
    </row>
    <row r="394" spans="1:18" ht="41.25" customHeight="1" x14ac:dyDescent="0.5">
      <c r="A394" s="126"/>
      <c r="B394" s="127"/>
      <c r="C394" s="128"/>
      <c r="D394" s="273"/>
      <c r="E394" s="969" t="s">
        <v>492</v>
      </c>
      <c r="F394" s="322" t="s">
        <v>442</v>
      </c>
      <c r="G394" s="84" t="s">
        <v>210</v>
      </c>
      <c r="H394" s="770" t="s">
        <v>1203</v>
      </c>
      <c r="I394" s="771"/>
      <c r="J394" s="820">
        <v>2019</v>
      </c>
      <c r="K394" s="820" t="s">
        <v>353</v>
      </c>
      <c r="L394" s="820">
        <v>1</v>
      </c>
      <c r="M394" s="944">
        <f>N394</f>
        <v>3.71</v>
      </c>
      <c r="N394" s="945">
        <v>3.71</v>
      </c>
      <c r="O394" s="924"/>
      <c r="P394" s="924">
        <v>3.52</v>
      </c>
      <c r="Q394" s="924">
        <v>3.9</v>
      </c>
    </row>
    <row r="395" spans="1:18" ht="16" customHeight="1" x14ac:dyDescent="0.5">
      <c r="A395" s="126"/>
      <c r="B395" s="127"/>
      <c r="C395" s="128"/>
      <c r="D395" s="273"/>
      <c r="E395" s="970"/>
      <c r="F395" s="322" t="s">
        <v>428</v>
      </c>
      <c r="G395" s="84" t="s">
        <v>210</v>
      </c>
      <c r="H395" s="757" t="s">
        <v>1204</v>
      </c>
      <c r="I395" s="758"/>
      <c r="J395" s="820"/>
      <c r="K395" s="820"/>
      <c r="L395" s="820"/>
      <c r="M395" s="944"/>
      <c r="N395" s="945"/>
      <c r="O395" s="924"/>
      <c r="P395" s="924"/>
      <c r="Q395" s="924"/>
    </row>
    <row r="396" spans="1:18" ht="16" customHeight="1" x14ac:dyDescent="0.5">
      <c r="A396" s="126"/>
      <c r="B396" s="127"/>
      <c r="C396" s="128"/>
      <c r="D396" s="273"/>
      <c r="E396" s="970"/>
      <c r="F396" s="322" t="s">
        <v>430</v>
      </c>
      <c r="G396" s="84" t="s">
        <v>210</v>
      </c>
      <c r="H396" s="757" t="s">
        <v>498</v>
      </c>
      <c r="I396" s="758"/>
      <c r="J396" s="820"/>
      <c r="K396" s="820"/>
      <c r="L396" s="820"/>
      <c r="M396" s="944"/>
      <c r="N396" s="945"/>
      <c r="O396" s="924"/>
      <c r="P396" s="924"/>
      <c r="Q396" s="924"/>
    </row>
    <row r="397" spans="1:18" ht="16" customHeight="1" x14ac:dyDescent="0.5">
      <c r="A397" s="126"/>
      <c r="B397" s="127"/>
      <c r="C397" s="128"/>
      <c r="D397" s="273"/>
      <c r="E397" s="970"/>
      <c r="F397" s="322" t="s">
        <v>431</v>
      </c>
      <c r="G397" s="84" t="s">
        <v>210</v>
      </c>
      <c r="H397" s="757">
        <v>7</v>
      </c>
      <c r="I397" s="758"/>
      <c r="J397" s="820"/>
      <c r="K397" s="820"/>
      <c r="L397" s="820"/>
      <c r="M397" s="944"/>
      <c r="N397" s="945"/>
      <c r="O397" s="924"/>
      <c r="P397" s="924"/>
      <c r="Q397" s="924"/>
    </row>
    <row r="398" spans="1:18" ht="16" customHeight="1" x14ac:dyDescent="0.5">
      <c r="A398" s="126"/>
      <c r="B398" s="127"/>
      <c r="C398" s="128"/>
      <c r="D398" s="273"/>
      <c r="E398" s="970"/>
      <c r="F398" s="322" t="s">
        <v>432</v>
      </c>
      <c r="G398" s="84" t="s">
        <v>210</v>
      </c>
      <c r="H398" s="757">
        <v>1</v>
      </c>
      <c r="I398" s="758"/>
      <c r="J398" s="820"/>
      <c r="K398" s="820"/>
      <c r="L398" s="820"/>
      <c r="M398" s="944"/>
      <c r="N398" s="945"/>
      <c r="O398" s="924"/>
      <c r="P398" s="924"/>
      <c r="Q398" s="924"/>
    </row>
    <row r="399" spans="1:18" ht="16" customHeight="1" x14ac:dyDescent="0.5">
      <c r="A399" s="126"/>
      <c r="B399" s="127"/>
      <c r="C399" s="128"/>
      <c r="D399" s="273"/>
      <c r="E399" s="970"/>
      <c r="F399" s="322" t="s">
        <v>433</v>
      </c>
      <c r="G399" s="84" t="s">
        <v>210</v>
      </c>
      <c r="H399" s="757">
        <v>2019</v>
      </c>
      <c r="I399" s="758"/>
      <c r="J399" s="820"/>
      <c r="K399" s="820"/>
      <c r="L399" s="820"/>
      <c r="M399" s="944"/>
      <c r="N399" s="945"/>
      <c r="O399" s="924"/>
      <c r="P399" s="924"/>
      <c r="Q399" s="924"/>
    </row>
    <row r="400" spans="1:18" ht="16" customHeight="1" x14ac:dyDescent="0.5">
      <c r="A400" s="126"/>
      <c r="B400" s="127"/>
      <c r="C400" s="128"/>
      <c r="D400" s="273"/>
      <c r="E400" s="970"/>
      <c r="F400" s="322" t="s">
        <v>434</v>
      </c>
      <c r="G400" s="84" t="s">
        <v>210</v>
      </c>
      <c r="H400" s="936" t="s">
        <v>1205</v>
      </c>
      <c r="I400" s="758"/>
      <c r="J400" s="820"/>
      <c r="K400" s="820"/>
      <c r="L400" s="820"/>
      <c r="M400" s="944"/>
      <c r="N400" s="945"/>
      <c r="O400" s="924"/>
      <c r="P400" s="924"/>
      <c r="Q400" s="924"/>
    </row>
    <row r="401" spans="1:17" ht="16" customHeight="1" x14ac:dyDescent="0.5">
      <c r="A401" s="126"/>
      <c r="B401" s="127"/>
      <c r="C401" s="128"/>
      <c r="D401" s="273"/>
      <c r="E401" s="970"/>
      <c r="F401" s="322" t="s">
        <v>435</v>
      </c>
      <c r="G401" s="84" t="s">
        <v>210</v>
      </c>
      <c r="H401" s="757" t="s">
        <v>971</v>
      </c>
      <c r="I401" s="758"/>
      <c r="J401" s="820"/>
      <c r="K401" s="820"/>
      <c r="L401" s="820"/>
      <c r="M401" s="944"/>
      <c r="N401" s="945"/>
      <c r="O401" s="924"/>
      <c r="P401" s="924"/>
      <c r="Q401" s="924"/>
    </row>
    <row r="402" spans="1:17" ht="16" customHeight="1" x14ac:dyDescent="0.5">
      <c r="A402" s="126"/>
      <c r="B402" s="127"/>
      <c r="C402" s="128"/>
      <c r="D402" s="273"/>
      <c r="E402" s="970"/>
      <c r="F402" s="322" t="s">
        <v>427</v>
      </c>
      <c r="G402" s="84" t="s">
        <v>210</v>
      </c>
      <c r="H402" s="757" t="s">
        <v>953</v>
      </c>
      <c r="I402" s="758"/>
      <c r="J402" s="820"/>
      <c r="K402" s="820"/>
      <c r="L402" s="820"/>
      <c r="M402" s="944"/>
      <c r="N402" s="945"/>
      <c r="O402" s="924"/>
      <c r="P402" s="924"/>
      <c r="Q402" s="924"/>
    </row>
    <row r="403" spans="1:17" ht="13.2" x14ac:dyDescent="0.5">
      <c r="A403" s="126"/>
      <c r="B403" s="127"/>
      <c r="C403" s="128"/>
      <c r="D403" s="273"/>
      <c r="E403" s="970"/>
      <c r="F403" s="322" t="s">
        <v>436</v>
      </c>
      <c r="G403" s="84" t="s">
        <v>210</v>
      </c>
      <c r="H403" s="935" t="s">
        <v>1208</v>
      </c>
      <c r="I403" s="758"/>
      <c r="J403" s="820"/>
      <c r="K403" s="820"/>
      <c r="L403" s="820"/>
      <c r="M403" s="944"/>
      <c r="N403" s="945"/>
      <c r="O403" s="924"/>
      <c r="P403" s="924"/>
      <c r="Q403" s="924"/>
    </row>
    <row r="404" spans="1:17" ht="16" customHeight="1" x14ac:dyDescent="0.5">
      <c r="A404" s="126"/>
      <c r="B404" s="127"/>
      <c r="C404" s="128"/>
      <c r="D404" s="273"/>
      <c r="E404" s="970"/>
      <c r="F404" s="322" t="s">
        <v>437</v>
      </c>
      <c r="G404" s="84" t="s">
        <v>210</v>
      </c>
      <c r="H404" s="935" t="s">
        <v>1206</v>
      </c>
      <c r="I404" s="758"/>
      <c r="J404" s="820"/>
      <c r="K404" s="820"/>
      <c r="L404" s="820"/>
      <c r="M404" s="944"/>
      <c r="N404" s="945"/>
      <c r="O404" s="924"/>
      <c r="P404" s="924"/>
      <c r="Q404" s="924"/>
    </row>
    <row r="405" spans="1:17" ht="16" customHeight="1" x14ac:dyDescent="0.5">
      <c r="A405" s="126"/>
      <c r="B405" s="127"/>
      <c r="C405" s="128"/>
      <c r="D405" s="273"/>
      <c r="E405" s="970"/>
      <c r="F405" s="322" t="s">
        <v>367</v>
      </c>
      <c r="G405" s="84" t="s">
        <v>210</v>
      </c>
      <c r="H405" s="935" t="s">
        <v>1207</v>
      </c>
      <c r="I405" s="758"/>
      <c r="J405" s="820"/>
      <c r="K405" s="820"/>
      <c r="L405" s="820"/>
      <c r="M405" s="944"/>
      <c r="N405" s="945"/>
      <c r="O405" s="924"/>
      <c r="P405" s="924"/>
      <c r="Q405" s="924"/>
    </row>
    <row r="406" spans="1:17" ht="29.25" customHeight="1" x14ac:dyDescent="0.5">
      <c r="A406" s="126"/>
      <c r="B406" s="127"/>
      <c r="C406" s="128"/>
      <c r="D406" s="273"/>
      <c r="E406" s="970"/>
      <c r="F406" s="322" t="s">
        <v>351</v>
      </c>
      <c r="G406" s="84" t="s">
        <v>210</v>
      </c>
      <c r="H406" s="935" t="s">
        <v>1795</v>
      </c>
      <c r="I406" s="758"/>
      <c r="J406" s="820"/>
      <c r="K406" s="820"/>
      <c r="L406" s="820"/>
      <c r="M406" s="944"/>
      <c r="N406" s="945"/>
      <c r="O406" s="924"/>
      <c r="P406" s="924"/>
      <c r="Q406" s="924"/>
    </row>
    <row r="407" spans="1:17" ht="13.2" x14ac:dyDescent="0.5">
      <c r="A407" s="126"/>
      <c r="B407" s="127"/>
      <c r="C407" s="128"/>
      <c r="D407" s="273"/>
      <c r="E407" s="970"/>
      <c r="F407" s="617" t="s">
        <v>440</v>
      </c>
      <c r="G407" s="84" t="s">
        <v>210</v>
      </c>
      <c r="H407" s="757" t="s">
        <v>443</v>
      </c>
      <c r="I407" s="758"/>
      <c r="J407" s="820"/>
      <c r="K407" s="820"/>
      <c r="L407" s="820"/>
      <c r="M407" s="944"/>
      <c r="N407" s="945"/>
      <c r="O407" s="924"/>
      <c r="P407" s="924"/>
      <c r="Q407" s="924"/>
    </row>
    <row r="408" spans="1:17" ht="13.2" x14ac:dyDescent="0.5">
      <c r="A408" s="126"/>
      <c r="B408" s="127"/>
      <c r="C408" s="128"/>
      <c r="D408" s="273"/>
      <c r="E408" s="970"/>
      <c r="F408" s="790" t="s">
        <v>441</v>
      </c>
      <c r="G408" s="84" t="s">
        <v>210</v>
      </c>
      <c r="H408" s="757" t="s">
        <v>949</v>
      </c>
      <c r="I408" s="758"/>
      <c r="J408" s="820"/>
      <c r="K408" s="820"/>
      <c r="L408" s="820"/>
      <c r="M408" s="944"/>
      <c r="N408" s="945"/>
      <c r="O408" s="924"/>
      <c r="P408" s="924"/>
      <c r="Q408" s="924"/>
    </row>
    <row r="409" spans="1:17" ht="13.2" x14ac:dyDescent="0.5">
      <c r="A409" s="126"/>
      <c r="B409" s="127"/>
      <c r="C409" s="128"/>
      <c r="D409" s="273"/>
      <c r="E409" s="971"/>
      <c r="F409" s="824"/>
      <c r="G409" s="84" t="s">
        <v>210</v>
      </c>
      <c r="H409" s="925" t="s">
        <v>1248</v>
      </c>
      <c r="I409" s="926"/>
      <c r="J409" s="820"/>
      <c r="K409" s="820"/>
      <c r="L409" s="820"/>
      <c r="M409" s="944"/>
      <c r="N409" s="945"/>
    </row>
    <row r="410" spans="1:17" ht="10" customHeight="1" x14ac:dyDescent="0.5">
      <c r="A410" s="126"/>
      <c r="B410" s="127"/>
      <c r="C410" s="128"/>
      <c r="D410" s="273"/>
      <c r="E410" s="657"/>
      <c r="F410" s="493"/>
      <c r="G410" s="493"/>
      <c r="H410" s="493"/>
      <c r="I410" s="493"/>
      <c r="J410" s="493"/>
      <c r="K410" s="493"/>
      <c r="L410" s="493"/>
      <c r="M410" s="493"/>
      <c r="N410" s="494"/>
    </row>
    <row r="411" spans="1:17" ht="37.9" customHeight="1" x14ac:dyDescent="0.5">
      <c r="A411" s="126"/>
      <c r="B411" s="127"/>
      <c r="C411" s="128"/>
      <c r="D411" s="273"/>
      <c r="E411" s="969" t="s">
        <v>493</v>
      </c>
      <c r="F411" s="322" t="s">
        <v>442</v>
      </c>
      <c r="G411" s="84" t="s">
        <v>210</v>
      </c>
      <c r="H411" s="770" t="s">
        <v>947</v>
      </c>
      <c r="I411" s="771"/>
      <c r="J411" s="820">
        <v>2019</v>
      </c>
      <c r="K411" s="820" t="s">
        <v>353</v>
      </c>
      <c r="L411" s="820">
        <v>1</v>
      </c>
      <c r="M411" s="944">
        <f>N411</f>
        <v>3.71</v>
      </c>
      <c r="N411" s="945">
        <v>3.71</v>
      </c>
      <c r="O411" s="924"/>
      <c r="P411" s="924">
        <v>3.52</v>
      </c>
      <c r="Q411" s="924">
        <v>3.9</v>
      </c>
    </row>
    <row r="412" spans="1:17" ht="16" customHeight="1" x14ac:dyDescent="0.5">
      <c r="A412" s="126"/>
      <c r="B412" s="127"/>
      <c r="C412" s="128"/>
      <c r="D412" s="273"/>
      <c r="E412" s="970"/>
      <c r="F412" s="322" t="s">
        <v>428</v>
      </c>
      <c r="G412" s="84" t="s">
        <v>210</v>
      </c>
      <c r="H412" s="757" t="s">
        <v>1260</v>
      </c>
      <c r="I412" s="758"/>
      <c r="J412" s="820"/>
      <c r="K412" s="820"/>
      <c r="L412" s="820"/>
      <c r="M412" s="944"/>
      <c r="N412" s="945"/>
      <c r="O412" s="924"/>
      <c r="P412" s="924"/>
      <c r="Q412" s="924"/>
    </row>
    <row r="413" spans="1:17" ht="16" customHeight="1" x14ac:dyDescent="0.5">
      <c r="A413" s="126"/>
      <c r="B413" s="127"/>
      <c r="C413" s="128"/>
      <c r="D413" s="273"/>
      <c r="E413" s="970"/>
      <c r="F413" s="322" t="s">
        <v>430</v>
      </c>
      <c r="G413" s="84" t="s">
        <v>210</v>
      </c>
      <c r="H413" s="757" t="s">
        <v>498</v>
      </c>
      <c r="I413" s="758"/>
      <c r="J413" s="820"/>
      <c r="K413" s="820"/>
      <c r="L413" s="820"/>
      <c r="M413" s="944"/>
      <c r="N413" s="945"/>
      <c r="O413" s="924"/>
      <c r="P413" s="924"/>
      <c r="Q413" s="924"/>
    </row>
    <row r="414" spans="1:17" ht="16" customHeight="1" x14ac:dyDescent="0.5">
      <c r="A414" s="126"/>
      <c r="B414" s="127"/>
      <c r="C414" s="128"/>
      <c r="D414" s="273"/>
      <c r="E414" s="970"/>
      <c r="F414" s="322" t="s">
        <v>431</v>
      </c>
      <c r="G414" s="84" t="s">
        <v>210</v>
      </c>
      <c r="H414" s="757">
        <v>7</v>
      </c>
      <c r="I414" s="758"/>
      <c r="J414" s="820"/>
      <c r="K414" s="820"/>
      <c r="L414" s="820"/>
      <c r="M414" s="944"/>
      <c r="N414" s="945"/>
      <c r="O414" s="924"/>
      <c r="P414" s="924"/>
      <c r="Q414" s="924"/>
    </row>
    <row r="415" spans="1:17" ht="16" customHeight="1" x14ac:dyDescent="0.5">
      <c r="A415" s="126"/>
      <c r="B415" s="127"/>
      <c r="C415" s="128"/>
      <c r="D415" s="273"/>
      <c r="E415" s="970"/>
      <c r="F415" s="322" t="s">
        <v>432</v>
      </c>
      <c r="G415" s="84" t="s">
        <v>210</v>
      </c>
      <c r="H415" s="757">
        <v>1</v>
      </c>
      <c r="I415" s="758"/>
      <c r="J415" s="820"/>
      <c r="K415" s="820"/>
      <c r="L415" s="820"/>
      <c r="M415" s="944"/>
      <c r="N415" s="945"/>
      <c r="O415" s="924"/>
      <c r="P415" s="924"/>
      <c r="Q415" s="924"/>
    </row>
    <row r="416" spans="1:17" ht="16" customHeight="1" x14ac:dyDescent="0.5">
      <c r="A416" s="126"/>
      <c r="B416" s="127"/>
      <c r="C416" s="128"/>
      <c r="D416" s="273"/>
      <c r="E416" s="970"/>
      <c r="F416" s="322" t="s">
        <v>433</v>
      </c>
      <c r="G416" s="84" t="s">
        <v>210</v>
      </c>
      <c r="H416" s="757">
        <v>2019</v>
      </c>
      <c r="I416" s="758"/>
      <c r="J416" s="820"/>
      <c r="K416" s="820"/>
      <c r="L416" s="820"/>
      <c r="M416" s="944"/>
      <c r="N416" s="945"/>
      <c r="O416" s="924"/>
      <c r="P416" s="924"/>
      <c r="Q416" s="924"/>
    </row>
    <row r="417" spans="1:17" ht="16" customHeight="1" x14ac:dyDescent="0.5">
      <c r="A417" s="126"/>
      <c r="B417" s="127"/>
      <c r="C417" s="128"/>
      <c r="D417" s="273"/>
      <c r="E417" s="970"/>
      <c r="F417" s="322" t="s">
        <v>434</v>
      </c>
      <c r="G417" s="84" t="s">
        <v>210</v>
      </c>
      <c r="H417" s="936" t="s">
        <v>952</v>
      </c>
      <c r="I417" s="758"/>
      <c r="J417" s="820"/>
      <c r="K417" s="820"/>
      <c r="L417" s="820"/>
      <c r="M417" s="944"/>
      <c r="N417" s="945"/>
      <c r="O417" s="924"/>
      <c r="P417" s="924"/>
      <c r="Q417" s="924"/>
    </row>
    <row r="418" spans="1:17" ht="16" customHeight="1" x14ac:dyDescent="0.5">
      <c r="A418" s="126"/>
      <c r="B418" s="127"/>
      <c r="C418" s="128"/>
      <c r="D418" s="273"/>
      <c r="E418" s="970"/>
      <c r="F418" s="322" t="s">
        <v>435</v>
      </c>
      <c r="G418" s="84" t="s">
        <v>210</v>
      </c>
      <c r="H418" s="757" t="s">
        <v>971</v>
      </c>
      <c r="I418" s="758"/>
      <c r="J418" s="820"/>
      <c r="K418" s="820"/>
      <c r="L418" s="820"/>
      <c r="M418" s="944"/>
      <c r="N418" s="945"/>
      <c r="O418" s="924"/>
      <c r="P418" s="924"/>
      <c r="Q418" s="924"/>
    </row>
    <row r="419" spans="1:17" ht="16" customHeight="1" x14ac:dyDescent="0.5">
      <c r="A419" s="126"/>
      <c r="B419" s="127"/>
      <c r="C419" s="128"/>
      <c r="D419" s="273"/>
      <c r="E419" s="970"/>
      <c r="F419" s="322" t="s">
        <v>427</v>
      </c>
      <c r="G419" s="84" t="s">
        <v>210</v>
      </c>
      <c r="H419" s="757" t="s">
        <v>953</v>
      </c>
      <c r="I419" s="758"/>
      <c r="J419" s="820"/>
      <c r="K419" s="820"/>
      <c r="L419" s="820"/>
      <c r="M419" s="944"/>
      <c r="N419" s="945"/>
      <c r="O419" s="924"/>
      <c r="P419" s="924"/>
      <c r="Q419" s="924"/>
    </row>
    <row r="420" spans="1:17" ht="13.2" x14ac:dyDescent="0.5">
      <c r="A420" s="126"/>
      <c r="B420" s="127"/>
      <c r="C420" s="128"/>
      <c r="D420" s="273"/>
      <c r="E420" s="970"/>
      <c r="F420" s="322" t="s">
        <v>436</v>
      </c>
      <c r="G420" s="84" t="s">
        <v>210</v>
      </c>
      <c r="H420" s="935" t="s">
        <v>951</v>
      </c>
      <c r="I420" s="758"/>
      <c r="J420" s="820"/>
      <c r="K420" s="820"/>
      <c r="L420" s="820"/>
      <c r="M420" s="944"/>
      <c r="N420" s="945"/>
      <c r="O420" s="924"/>
      <c r="P420" s="924"/>
      <c r="Q420" s="924"/>
    </row>
    <row r="421" spans="1:17" ht="16" customHeight="1" x14ac:dyDescent="0.5">
      <c r="A421" s="126"/>
      <c r="B421" s="127"/>
      <c r="C421" s="128"/>
      <c r="D421" s="273"/>
      <c r="E421" s="970"/>
      <c r="F421" s="322" t="s">
        <v>437</v>
      </c>
      <c r="G421" s="84" t="s">
        <v>210</v>
      </c>
      <c r="H421" s="935" t="s">
        <v>948</v>
      </c>
      <c r="I421" s="758"/>
      <c r="J421" s="820"/>
      <c r="K421" s="820"/>
      <c r="L421" s="820"/>
      <c r="M421" s="944"/>
      <c r="N421" s="945"/>
      <c r="O421" s="924"/>
      <c r="P421" s="924"/>
      <c r="Q421" s="924"/>
    </row>
    <row r="422" spans="1:17" ht="16" customHeight="1" x14ac:dyDescent="0.5">
      <c r="A422" s="126"/>
      <c r="B422" s="127"/>
      <c r="C422" s="128"/>
      <c r="D422" s="273"/>
      <c r="E422" s="970"/>
      <c r="F422" s="322" t="s">
        <v>367</v>
      </c>
      <c r="G422" s="84" t="s">
        <v>210</v>
      </c>
      <c r="H422" s="935" t="s">
        <v>950</v>
      </c>
      <c r="I422" s="758"/>
      <c r="J422" s="820"/>
      <c r="K422" s="820"/>
      <c r="L422" s="820"/>
      <c r="M422" s="944"/>
      <c r="N422" s="945"/>
      <c r="O422" s="924"/>
      <c r="P422" s="924"/>
      <c r="Q422" s="924"/>
    </row>
    <row r="423" spans="1:17" ht="29.1" customHeight="1" x14ac:dyDescent="0.5">
      <c r="A423" s="126"/>
      <c r="B423" s="127"/>
      <c r="C423" s="128"/>
      <c r="D423" s="273"/>
      <c r="E423" s="970"/>
      <c r="F423" s="322" t="s">
        <v>351</v>
      </c>
      <c r="G423" s="84" t="s">
        <v>210</v>
      </c>
      <c r="H423" s="935" t="s">
        <v>1796</v>
      </c>
      <c r="I423" s="758"/>
      <c r="J423" s="820"/>
      <c r="K423" s="820"/>
      <c r="L423" s="820"/>
      <c r="M423" s="944"/>
      <c r="N423" s="945"/>
      <c r="O423" s="924"/>
      <c r="P423" s="924"/>
      <c r="Q423" s="924"/>
    </row>
    <row r="424" spans="1:17" ht="13.2" x14ac:dyDescent="0.5">
      <c r="A424" s="126"/>
      <c r="B424" s="127"/>
      <c r="C424" s="128"/>
      <c r="D424" s="273"/>
      <c r="E424" s="970"/>
      <c r="F424" s="617" t="s">
        <v>440</v>
      </c>
      <c r="G424" s="84" t="s">
        <v>210</v>
      </c>
      <c r="H424" s="757" t="s">
        <v>443</v>
      </c>
      <c r="I424" s="758"/>
      <c r="J424" s="820"/>
      <c r="K424" s="820"/>
      <c r="L424" s="820"/>
      <c r="M424" s="944"/>
      <c r="N424" s="945"/>
      <c r="O424" s="924"/>
      <c r="P424" s="924"/>
      <c r="Q424" s="924"/>
    </row>
    <row r="425" spans="1:17" ht="13.2" x14ac:dyDescent="0.5">
      <c r="A425" s="126"/>
      <c r="B425" s="127"/>
      <c r="C425" s="128"/>
      <c r="D425" s="273"/>
      <c r="E425" s="970"/>
      <c r="F425" s="790" t="s">
        <v>441</v>
      </c>
      <c r="G425" s="84" t="s">
        <v>210</v>
      </c>
      <c r="H425" s="757" t="s">
        <v>949</v>
      </c>
      <c r="I425" s="758"/>
      <c r="J425" s="820"/>
      <c r="K425" s="820"/>
      <c r="L425" s="820"/>
      <c r="M425" s="944"/>
      <c r="N425" s="945"/>
      <c r="O425" s="924"/>
      <c r="P425" s="924"/>
      <c r="Q425" s="924"/>
    </row>
    <row r="426" spans="1:17" ht="15" customHeight="1" x14ac:dyDescent="0.5">
      <c r="A426" s="126"/>
      <c r="B426" s="127"/>
      <c r="C426" s="128"/>
      <c r="D426" s="273"/>
      <c r="E426" s="971"/>
      <c r="F426" s="824"/>
      <c r="G426" s="84" t="s">
        <v>210</v>
      </c>
      <c r="H426" s="925" t="s">
        <v>1248</v>
      </c>
      <c r="I426" s="926"/>
      <c r="J426" s="820"/>
      <c r="K426" s="820"/>
      <c r="L426" s="820"/>
      <c r="M426" s="944"/>
      <c r="N426" s="945"/>
    </row>
    <row r="427" spans="1:17" ht="10" customHeight="1" x14ac:dyDescent="0.5">
      <c r="A427" s="126"/>
      <c r="B427" s="127"/>
      <c r="C427" s="128"/>
      <c r="D427" s="273"/>
      <c r="E427" s="492"/>
      <c r="F427" s="493"/>
      <c r="G427" s="493"/>
      <c r="H427" s="493"/>
      <c r="I427" s="493"/>
      <c r="J427" s="493"/>
      <c r="K427" s="493"/>
      <c r="L427" s="493"/>
      <c r="M427" s="493"/>
      <c r="N427" s="494"/>
    </row>
    <row r="428" spans="1:17" ht="30" customHeight="1" x14ac:dyDescent="0.5">
      <c r="A428" s="126"/>
      <c r="B428" s="127"/>
      <c r="C428" s="128"/>
      <c r="D428" s="273"/>
      <c r="E428" s="969" t="s">
        <v>495</v>
      </c>
      <c r="F428" s="322" t="s">
        <v>442</v>
      </c>
      <c r="G428" s="84" t="s">
        <v>210</v>
      </c>
      <c r="H428" s="770" t="s">
        <v>959</v>
      </c>
      <c r="I428" s="771"/>
      <c r="J428" s="820">
        <v>2019</v>
      </c>
      <c r="K428" s="820" t="s">
        <v>353</v>
      </c>
      <c r="L428" s="820">
        <v>1</v>
      </c>
      <c r="M428" s="944">
        <f>N428</f>
        <v>3.74</v>
      </c>
      <c r="N428" s="945">
        <v>3.74</v>
      </c>
      <c r="O428" s="924"/>
      <c r="P428" s="924">
        <v>3.58</v>
      </c>
      <c r="Q428" s="924">
        <v>3.9</v>
      </c>
    </row>
    <row r="429" spans="1:17" ht="16.5" customHeight="1" x14ac:dyDescent="0.5">
      <c r="A429" s="126"/>
      <c r="B429" s="127"/>
      <c r="C429" s="128"/>
      <c r="D429" s="273"/>
      <c r="E429" s="970"/>
      <c r="F429" s="322" t="s">
        <v>428</v>
      </c>
      <c r="G429" s="84" t="s">
        <v>210</v>
      </c>
      <c r="H429" s="757" t="s">
        <v>958</v>
      </c>
      <c r="I429" s="758"/>
      <c r="J429" s="820"/>
      <c r="K429" s="820"/>
      <c r="L429" s="820"/>
      <c r="M429" s="944"/>
      <c r="N429" s="945"/>
      <c r="O429" s="924"/>
      <c r="P429" s="924"/>
      <c r="Q429" s="924"/>
    </row>
    <row r="430" spans="1:17" ht="13.2" x14ac:dyDescent="0.5">
      <c r="A430" s="126"/>
      <c r="B430" s="127"/>
      <c r="C430" s="128"/>
      <c r="D430" s="273"/>
      <c r="E430" s="970"/>
      <c r="F430" s="322" t="s">
        <v>430</v>
      </c>
      <c r="G430" s="84" t="s">
        <v>210</v>
      </c>
      <c r="H430" s="757" t="s">
        <v>498</v>
      </c>
      <c r="I430" s="758"/>
      <c r="J430" s="820"/>
      <c r="K430" s="820"/>
      <c r="L430" s="820"/>
      <c r="M430" s="944"/>
      <c r="N430" s="945"/>
      <c r="O430" s="924"/>
      <c r="P430" s="924"/>
      <c r="Q430" s="924"/>
    </row>
    <row r="431" spans="1:17" ht="13.2" x14ac:dyDescent="0.5">
      <c r="A431" s="126"/>
      <c r="B431" s="127"/>
      <c r="C431" s="128"/>
      <c r="D431" s="273"/>
      <c r="E431" s="970"/>
      <c r="F431" s="322" t="s">
        <v>431</v>
      </c>
      <c r="G431" s="84" t="s">
        <v>210</v>
      </c>
      <c r="H431" s="757">
        <v>7</v>
      </c>
      <c r="I431" s="758"/>
      <c r="J431" s="820"/>
      <c r="K431" s="820"/>
      <c r="L431" s="820"/>
      <c r="M431" s="944"/>
      <c r="N431" s="945"/>
      <c r="O431" s="924"/>
      <c r="P431" s="924"/>
      <c r="Q431" s="924"/>
    </row>
    <row r="432" spans="1:17" ht="13.2" x14ac:dyDescent="0.5">
      <c r="A432" s="126"/>
      <c r="B432" s="127"/>
      <c r="C432" s="128"/>
      <c r="D432" s="273"/>
      <c r="E432" s="970"/>
      <c r="F432" s="322" t="s">
        <v>432</v>
      </c>
      <c r="G432" s="84" t="s">
        <v>210</v>
      </c>
      <c r="H432" s="757">
        <v>2</v>
      </c>
      <c r="I432" s="758"/>
      <c r="J432" s="820"/>
      <c r="K432" s="820"/>
      <c r="L432" s="820"/>
      <c r="M432" s="944"/>
      <c r="N432" s="945"/>
      <c r="O432" s="924"/>
      <c r="P432" s="924"/>
      <c r="Q432" s="924"/>
    </row>
    <row r="433" spans="1:17" ht="13.2" x14ac:dyDescent="0.5">
      <c r="A433" s="126"/>
      <c r="B433" s="127"/>
      <c r="C433" s="128"/>
      <c r="D433" s="273"/>
      <c r="E433" s="970"/>
      <c r="F433" s="322" t="s">
        <v>433</v>
      </c>
      <c r="G433" s="84" t="s">
        <v>210</v>
      </c>
      <c r="H433" s="757">
        <v>2019</v>
      </c>
      <c r="I433" s="758"/>
      <c r="J433" s="820"/>
      <c r="K433" s="820"/>
      <c r="L433" s="820"/>
      <c r="M433" s="944"/>
      <c r="N433" s="945"/>
      <c r="O433" s="924"/>
      <c r="P433" s="924"/>
      <c r="Q433" s="924"/>
    </row>
    <row r="434" spans="1:17" ht="13.2" x14ac:dyDescent="0.5">
      <c r="A434" s="126"/>
      <c r="B434" s="127"/>
      <c r="C434" s="128"/>
      <c r="D434" s="273"/>
      <c r="E434" s="970"/>
      <c r="F434" s="322" t="s">
        <v>434</v>
      </c>
      <c r="G434" s="84" t="s">
        <v>210</v>
      </c>
      <c r="H434" s="936" t="s">
        <v>957</v>
      </c>
      <c r="I434" s="758"/>
      <c r="J434" s="820"/>
      <c r="K434" s="820"/>
      <c r="L434" s="820"/>
      <c r="M434" s="944"/>
      <c r="N434" s="945"/>
      <c r="O434" s="924"/>
      <c r="P434" s="924"/>
      <c r="Q434" s="924"/>
    </row>
    <row r="435" spans="1:17" ht="13.2" x14ac:dyDescent="0.5">
      <c r="A435" s="126"/>
      <c r="B435" s="127"/>
      <c r="C435" s="128"/>
      <c r="D435" s="273"/>
      <c r="E435" s="970"/>
      <c r="F435" s="322" t="s">
        <v>435</v>
      </c>
      <c r="G435" s="84" t="s">
        <v>210</v>
      </c>
      <c r="H435" s="757" t="s">
        <v>971</v>
      </c>
      <c r="I435" s="758"/>
      <c r="J435" s="820"/>
      <c r="K435" s="820"/>
      <c r="L435" s="820"/>
      <c r="M435" s="944"/>
      <c r="N435" s="945"/>
      <c r="O435" s="924"/>
      <c r="P435" s="924"/>
      <c r="Q435" s="924"/>
    </row>
    <row r="436" spans="1:17" ht="13.2" x14ac:dyDescent="0.5">
      <c r="A436" s="126"/>
      <c r="B436" s="127"/>
      <c r="C436" s="128"/>
      <c r="D436" s="273"/>
      <c r="E436" s="970"/>
      <c r="F436" s="322" t="s">
        <v>427</v>
      </c>
      <c r="G436" s="84" t="s">
        <v>210</v>
      </c>
      <c r="H436" s="757" t="s">
        <v>953</v>
      </c>
      <c r="I436" s="758"/>
      <c r="J436" s="820"/>
      <c r="K436" s="820"/>
      <c r="L436" s="820"/>
      <c r="M436" s="944"/>
      <c r="N436" s="945"/>
      <c r="O436" s="924"/>
      <c r="P436" s="924"/>
      <c r="Q436" s="924"/>
    </row>
    <row r="437" spans="1:17" ht="13.2" x14ac:dyDescent="0.5">
      <c r="A437" s="126"/>
      <c r="B437" s="127"/>
      <c r="C437" s="128"/>
      <c r="D437" s="273"/>
      <c r="E437" s="970"/>
      <c r="F437" s="322" t="s">
        <v>436</v>
      </c>
      <c r="G437" s="84" t="s">
        <v>210</v>
      </c>
      <c r="H437" s="935" t="s">
        <v>956</v>
      </c>
      <c r="I437" s="758"/>
      <c r="J437" s="820"/>
      <c r="K437" s="820"/>
      <c r="L437" s="820"/>
      <c r="M437" s="944"/>
      <c r="N437" s="945"/>
      <c r="O437" s="924"/>
      <c r="P437" s="924"/>
      <c r="Q437" s="924"/>
    </row>
    <row r="438" spans="1:17" ht="16" customHeight="1" x14ac:dyDescent="0.5">
      <c r="A438" s="126"/>
      <c r="B438" s="127"/>
      <c r="C438" s="128"/>
      <c r="D438" s="273"/>
      <c r="E438" s="970"/>
      <c r="F438" s="322" t="s">
        <v>437</v>
      </c>
      <c r="G438" s="84" t="s">
        <v>210</v>
      </c>
      <c r="H438" s="935" t="s">
        <v>954</v>
      </c>
      <c r="I438" s="758"/>
      <c r="J438" s="820"/>
      <c r="K438" s="820"/>
      <c r="L438" s="820"/>
      <c r="M438" s="944"/>
      <c r="N438" s="945"/>
      <c r="O438" s="924"/>
      <c r="P438" s="924"/>
      <c r="Q438" s="924"/>
    </row>
    <row r="439" spans="1:17" ht="16" customHeight="1" x14ac:dyDescent="0.5">
      <c r="A439" s="126"/>
      <c r="B439" s="127"/>
      <c r="C439" s="128"/>
      <c r="D439" s="273"/>
      <c r="E439" s="970"/>
      <c r="F439" s="322" t="s">
        <v>367</v>
      </c>
      <c r="G439" s="84" t="s">
        <v>210</v>
      </c>
      <c r="H439" s="935" t="s">
        <v>955</v>
      </c>
      <c r="I439" s="758"/>
      <c r="J439" s="820"/>
      <c r="K439" s="820"/>
      <c r="L439" s="820"/>
      <c r="M439" s="944"/>
      <c r="N439" s="945"/>
      <c r="O439" s="924"/>
      <c r="P439" s="924"/>
      <c r="Q439" s="924"/>
    </row>
    <row r="440" spans="1:17" ht="29.1" customHeight="1" x14ac:dyDescent="0.5">
      <c r="A440" s="126"/>
      <c r="B440" s="127"/>
      <c r="C440" s="128"/>
      <c r="D440" s="273"/>
      <c r="E440" s="970"/>
      <c r="F440" s="322" t="s">
        <v>351</v>
      </c>
      <c r="G440" s="84" t="s">
        <v>210</v>
      </c>
      <c r="H440" s="935" t="s">
        <v>1797</v>
      </c>
      <c r="I440" s="758"/>
      <c r="J440" s="820"/>
      <c r="K440" s="820"/>
      <c r="L440" s="820"/>
      <c r="M440" s="944"/>
      <c r="N440" s="945"/>
      <c r="O440" s="924"/>
      <c r="P440" s="924"/>
      <c r="Q440" s="924"/>
    </row>
    <row r="441" spans="1:17" ht="13.2" x14ac:dyDescent="0.5">
      <c r="A441" s="126"/>
      <c r="B441" s="127"/>
      <c r="C441" s="128"/>
      <c r="D441" s="273"/>
      <c r="E441" s="970"/>
      <c r="F441" s="617" t="s">
        <v>440</v>
      </c>
      <c r="G441" s="84" t="s">
        <v>210</v>
      </c>
      <c r="H441" s="757" t="s">
        <v>443</v>
      </c>
      <c r="I441" s="758"/>
      <c r="J441" s="820"/>
      <c r="K441" s="820"/>
      <c r="L441" s="820"/>
      <c r="M441" s="944"/>
      <c r="N441" s="945"/>
      <c r="O441" s="924"/>
      <c r="P441" s="924"/>
      <c r="Q441" s="924"/>
    </row>
    <row r="442" spans="1:17" ht="13.2" x14ac:dyDescent="0.5">
      <c r="A442" s="126"/>
      <c r="B442" s="127"/>
      <c r="C442" s="128"/>
      <c r="D442" s="273"/>
      <c r="E442" s="970"/>
      <c r="F442" s="790" t="s">
        <v>441</v>
      </c>
      <c r="G442" s="84" t="s">
        <v>210</v>
      </c>
      <c r="H442" s="757" t="s">
        <v>949</v>
      </c>
      <c r="I442" s="758"/>
      <c r="J442" s="820"/>
      <c r="K442" s="820"/>
      <c r="L442" s="820"/>
      <c r="M442" s="944"/>
      <c r="N442" s="945"/>
      <c r="O442" s="924"/>
      <c r="P442" s="924"/>
      <c r="Q442" s="924"/>
    </row>
    <row r="443" spans="1:17" ht="13.2" x14ac:dyDescent="0.5">
      <c r="A443" s="126"/>
      <c r="B443" s="127"/>
      <c r="C443" s="128"/>
      <c r="D443" s="273"/>
      <c r="E443" s="971"/>
      <c r="F443" s="824"/>
      <c r="G443" s="84" t="s">
        <v>210</v>
      </c>
      <c r="H443" s="925" t="s">
        <v>1248</v>
      </c>
      <c r="I443" s="926"/>
      <c r="J443" s="820"/>
      <c r="K443" s="820"/>
      <c r="L443" s="820"/>
      <c r="M443" s="944"/>
      <c r="N443" s="945"/>
    </row>
    <row r="444" spans="1:17" ht="10" customHeight="1" x14ac:dyDescent="0.5">
      <c r="A444" s="126"/>
      <c r="B444" s="127"/>
      <c r="C444" s="128"/>
      <c r="D444" s="273"/>
      <c r="E444" s="492"/>
      <c r="F444" s="493"/>
      <c r="G444" s="493"/>
      <c r="H444" s="493"/>
      <c r="I444" s="493"/>
      <c r="J444" s="493"/>
      <c r="K444" s="493"/>
      <c r="L444" s="493"/>
      <c r="M444" s="493"/>
      <c r="N444" s="494"/>
    </row>
    <row r="445" spans="1:17" ht="30" customHeight="1" x14ac:dyDescent="0.5">
      <c r="A445" s="126"/>
      <c r="B445" s="127"/>
      <c r="C445" s="128"/>
      <c r="D445" s="273"/>
      <c r="E445" s="969" t="s">
        <v>496</v>
      </c>
      <c r="F445" s="322" t="s">
        <v>442</v>
      </c>
      <c r="G445" s="84" t="s">
        <v>210</v>
      </c>
      <c r="H445" s="770" t="s">
        <v>960</v>
      </c>
      <c r="I445" s="771"/>
      <c r="J445" s="820">
        <v>2019</v>
      </c>
      <c r="K445" s="820" t="s">
        <v>353</v>
      </c>
      <c r="L445" s="820">
        <v>1</v>
      </c>
      <c r="M445" s="944">
        <f>N445</f>
        <v>3.74</v>
      </c>
      <c r="N445" s="945">
        <v>3.74</v>
      </c>
      <c r="O445" s="924"/>
      <c r="P445" s="924">
        <v>3.58</v>
      </c>
      <c r="Q445" s="924">
        <v>3.9</v>
      </c>
    </row>
    <row r="446" spans="1:17" ht="13.2" x14ac:dyDescent="0.5">
      <c r="A446" s="126"/>
      <c r="B446" s="127"/>
      <c r="C446" s="128"/>
      <c r="D446" s="273"/>
      <c r="E446" s="970"/>
      <c r="F446" s="322" t="s">
        <v>428</v>
      </c>
      <c r="G446" s="84" t="s">
        <v>210</v>
      </c>
      <c r="H446" s="757" t="s">
        <v>961</v>
      </c>
      <c r="I446" s="758"/>
      <c r="J446" s="820"/>
      <c r="K446" s="820"/>
      <c r="L446" s="820"/>
      <c r="M446" s="944"/>
      <c r="N446" s="945"/>
      <c r="O446" s="924"/>
      <c r="P446" s="924"/>
      <c r="Q446" s="924"/>
    </row>
    <row r="447" spans="1:17" ht="13.2" x14ac:dyDescent="0.5">
      <c r="A447" s="126"/>
      <c r="B447" s="127"/>
      <c r="C447" s="128"/>
      <c r="D447" s="273"/>
      <c r="E447" s="970"/>
      <c r="F447" s="322" t="s">
        <v>430</v>
      </c>
      <c r="G447" s="84" t="s">
        <v>210</v>
      </c>
      <c r="H447" s="757" t="s">
        <v>498</v>
      </c>
      <c r="I447" s="758"/>
      <c r="J447" s="820"/>
      <c r="K447" s="820"/>
      <c r="L447" s="820"/>
      <c r="M447" s="944"/>
      <c r="N447" s="945"/>
      <c r="O447" s="924"/>
      <c r="P447" s="924"/>
      <c r="Q447" s="924"/>
    </row>
    <row r="448" spans="1:17" ht="13.2" x14ac:dyDescent="0.5">
      <c r="A448" s="126"/>
      <c r="B448" s="127"/>
      <c r="C448" s="128"/>
      <c r="D448" s="273"/>
      <c r="E448" s="970"/>
      <c r="F448" s="322" t="s">
        <v>431</v>
      </c>
      <c r="G448" s="84" t="s">
        <v>210</v>
      </c>
      <c r="H448" s="757">
        <v>7</v>
      </c>
      <c r="I448" s="758"/>
      <c r="J448" s="820"/>
      <c r="K448" s="820"/>
      <c r="L448" s="820"/>
      <c r="M448" s="944"/>
      <c r="N448" s="945"/>
      <c r="O448" s="924"/>
      <c r="P448" s="924"/>
      <c r="Q448" s="924"/>
    </row>
    <row r="449" spans="1:17" ht="13.2" x14ac:dyDescent="0.5">
      <c r="A449" s="126"/>
      <c r="B449" s="127"/>
      <c r="C449" s="128"/>
      <c r="D449" s="273"/>
      <c r="E449" s="970"/>
      <c r="F449" s="322" t="s">
        <v>432</v>
      </c>
      <c r="G449" s="84" t="s">
        <v>210</v>
      </c>
      <c r="H449" s="757">
        <v>2</v>
      </c>
      <c r="I449" s="758"/>
      <c r="J449" s="820"/>
      <c r="K449" s="820"/>
      <c r="L449" s="820"/>
      <c r="M449" s="944"/>
      <c r="N449" s="945"/>
      <c r="O449" s="924"/>
      <c r="P449" s="924"/>
      <c r="Q449" s="924"/>
    </row>
    <row r="450" spans="1:17" ht="13.2" x14ac:dyDescent="0.5">
      <c r="A450" s="126"/>
      <c r="B450" s="127"/>
      <c r="C450" s="128"/>
      <c r="D450" s="273"/>
      <c r="E450" s="970"/>
      <c r="F450" s="322" t="s">
        <v>433</v>
      </c>
      <c r="G450" s="84" t="s">
        <v>210</v>
      </c>
      <c r="H450" s="757">
        <v>2019</v>
      </c>
      <c r="I450" s="758"/>
      <c r="J450" s="820"/>
      <c r="K450" s="820"/>
      <c r="L450" s="820"/>
      <c r="M450" s="944"/>
      <c r="N450" s="945"/>
      <c r="O450" s="924"/>
      <c r="P450" s="924"/>
      <c r="Q450" s="924"/>
    </row>
    <row r="451" spans="1:17" ht="13.2" x14ac:dyDescent="0.5">
      <c r="A451" s="126"/>
      <c r="B451" s="127"/>
      <c r="C451" s="128"/>
      <c r="D451" s="273"/>
      <c r="E451" s="970"/>
      <c r="F451" s="322" t="s">
        <v>434</v>
      </c>
      <c r="G451" s="84" t="s">
        <v>210</v>
      </c>
      <c r="H451" s="936" t="s">
        <v>962</v>
      </c>
      <c r="I451" s="758"/>
      <c r="J451" s="820"/>
      <c r="K451" s="820"/>
      <c r="L451" s="820"/>
      <c r="M451" s="944"/>
      <c r="N451" s="945"/>
      <c r="O451" s="924"/>
      <c r="P451" s="924"/>
      <c r="Q451" s="924"/>
    </row>
    <row r="452" spans="1:17" ht="13.2" x14ac:dyDescent="0.5">
      <c r="A452" s="126"/>
      <c r="B452" s="127"/>
      <c r="C452" s="128"/>
      <c r="D452" s="273"/>
      <c r="E452" s="970"/>
      <c r="F452" s="322" t="s">
        <v>435</v>
      </c>
      <c r="G452" s="84" t="s">
        <v>210</v>
      </c>
      <c r="H452" s="757" t="s">
        <v>971</v>
      </c>
      <c r="I452" s="758"/>
      <c r="J452" s="820"/>
      <c r="K452" s="820"/>
      <c r="L452" s="820"/>
      <c r="M452" s="944"/>
      <c r="N452" s="945"/>
      <c r="O452" s="924"/>
      <c r="P452" s="924"/>
      <c r="Q452" s="924"/>
    </row>
    <row r="453" spans="1:17" ht="13.2" x14ac:dyDescent="0.5">
      <c r="A453" s="126"/>
      <c r="B453" s="127"/>
      <c r="C453" s="128"/>
      <c r="D453" s="273"/>
      <c r="E453" s="970"/>
      <c r="F453" s="322" t="s">
        <v>427</v>
      </c>
      <c r="G453" s="84" t="s">
        <v>210</v>
      </c>
      <c r="H453" s="757" t="s">
        <v>953</v>
      </c>
      <c r="I453" s="758"/>
      <c r="J453" s="820"/>
      <c r="K453" s="820"/>
      <c r="L453" s="820"/>
      <c r="M453" s="944"/>
      <c r="N453" s="945"/>
      <c r="O453" s="924"/>
      <c r="P453" s="924"/>
      <c r="Q453" s="924"/>
    </row>
    <row r="454" spans="1:17" ht="13.2" x14ac:dyDescent="0.5">
      <c r="A454" s="126"/>
      <c r="B454" s="127"/>
      <c r="C454" s="128"/>
      <c r="D454" s="273"/>
      <c r="E454" s="970"/>
      <c r="F454" s="322" t="s">
        <v>436</v>
      </c>
      <c r="G454" s="84" t="s">
        <v>210</v>
      </c>
      <c r="H454" s="935" t="s">
        <v>965</v>
      </c>
      <c r="I454" s="758"/>
      <c r="J454" s="820"/>
      <c r="K454" s="820"/>
      <c r="L454" s="820"/>
      <c r="M454" s="944"/>
      <c r="N454" s="945"/>
      <c r="O454" s="924"/>
      <c r="P454" s="924"/>
      <c r="Q454" s="924"/>
    </row>
    <row r="455" spans="1:17" ht="13.2" x14ac:dyDescent="0.5">
      <c r="A455" s="126"/>
      <c r="B455" s="127"/>
      <c r="C455" s="128"/>
      <c r="D455" s="273"/>
      <c r="E455" s="970"/>
      <c r="F455" s="322" t="s">
        <v>437</v>
      </c>
      <c r="G455" s="84" t="s">
        <v>210</v>
      </c>
      <c r="H455" s="935" t="s">
        <v>963</v>
      </c>
      <c r="I455" s="758"/>
      <c r="J455" s="820"/>
      <c r="K455" s="820"/>
      <c r="L455" s="820"/>
      <c r="M455" s="944"/>
      <c r="N455" s="945"/>
      <c r="O455" s="924"/>
      <c r="P455" s="924"/>
      <c r="Q455" s="924"/>
    </row>
    <row r="456" spans="1:17" ht="13.2" x14ac:dyDescent="0.5">
      <c r="A456" s="126"/>
      <c r="B456" s="127"/>
      <c r="C456" s="128"/>
      <c r="D456" s="273"/>
      <c r="E456" s="970"/>
      <c r="F456" s="322" t="s">
        <v>367</v>
      </c>
      <c r="G456" s="84" t="s">
        <v>210</v>
      </c>
      <c r="H456" s="935" t="s">
        <v>964</v>
      </c>
      <c r="I456" s="758"/>
      <c r="J456" s="820"/>
      <c r="K456" s="820"/>
      <c r="L456" s="820"/>
      <c r="M456" s="944"/>
      <c r="N456" s="945"/>
      <c r="O456" s="924"/>
      <c r="P456" s="924"/>
      <c r="Q456" s="924"/>
    </row>
    <row r="457" spans="1:17" ht="29.1" customHeight="1" x14ac:dyDescent="0.5">
      <c r="A457" s="126"/>
      <c r="B457" s="127"/>
      <c r="C457" s="128"/>
      <c r="D457" s="273"/>
      <c r="E457" s="970"/>
      <c r="F457" s="322" t="s">
        <v>351</v>
      </c>
      <c r="G457" s="84" t="s">
        <v>210</v>
      </c>
      <c r="H457" s="935" t="s">
        <v>1798</v>
      </c>
      <c r="I457" s="758"/>
      <c r="J457" s="820"/>
      <c r="K457" s="820"/>
      <c r="L457" s="820"/>
      <c r="M457" s="944"/>
      <c r="N457" s="945"/>
      <c r="O457" s="924"/>
      <c r="P457" s="924"/>
      <c r="Q457" s="924"/>
    </row>
    <row r="458" spans="1:17" ht="13.2" x14ac:dyDescent="0.5">
      <c r="A458" s="126"/>
      <c r="B458" s="127"/>
      <c r="C458" s="128"/>
      <c r="D458" s="273"/>
      <c r="E458" s="970"/>
      <c r="F458" s="617" t="s">
        <v>440</v>
      </c>
      <c r="G458" s="84" t="s">
        <v>210</v>
      </c>
      <c r="H458" s="757" t="s">
        <v>443</v>
      </c>
      <c r="I458" s="758"/>
      <c r="J458" s="820"/>
      <c r="K458" s="820"/>
      <c r="L458" s="820"/>
      <c r="M458" s="944"/>
      <c r="N458" s="945"/>
      <c r="O458" s="924"/>
      <c r="P458" s="924"/>
      <c r="Q458" s="924"/>
    </row>
    <row r="459" spans="1:17" ht="15" customHeight="1" x14ac:dyDescent="0.5">
      <c r="A459" s="126"/>
      <c r="B459" s="127"/>
      <c r="C459" s="128"/>
      <c r="D459" s="273"/>
      <c r="E459" s="970"/>
      <c r="F459" s="790" t="s">
        <v>441</v>
      </c>
      <c r="G459" s="84" t="s">
        <v>210</v>
      </c>
      <c r="H459" s="757" t="s">
        <v>949</v>
      </c>
      <c r="I459" s="758"/>
      <c r="J459" s="820"/>
      <c r="K459" s="820"/>
      <c r="L459" s="820"/>
      <c r="M459" s="944"/>
      <c r="N459" s="945"/>
      <c r="O459" s="924"/>
      <c r="P459" s="924"/>
      <c r="Q459" s="924"/>
    </row>
    <row r="460" spans="1:17" ht="15" customHeight="1" x14ac:dyDescent="0.5">
      <c r="A460" s="126"/>
      <c r="B460" s="127"/>
      <c r="C460" s="128"/>
      <c r="D460" s="273"/>
      <c r="E460" s="971"/>
      <c r="F460" s="824"/>
      <c r="G460" s="84" t="s">
        <v>210</v>
      </c>
      <c r="H460" s="925" t="s">
        <v>1248</v>
      </c>
      <c r="I460" s="926"/>
      <c r="J460" s="820"/>
      <c r="K460" s="820"/>
      <c r="L460" s="820"/>
      <c r="M460" s="944"/>
      <c r="N460" s="945"/>
    </row>
    <row r="461" spans="1:17" ht="13.5" customHeight="1" x14ac:dyDescent="0.5">
      <c r="A461" s="126"/>
      <c r="B461" s="127"/>
      <c r="C461" s="128"/>
      <c r="D461" s="273"/>
      <c r="E461" s="492"/>
      <c r="F461" s="493"/>
      <c r="G461" s="493"/>
      <c r="H461" s="493"/>
      <c r="I461" s="493"/>
      <c r="J461" s="493"/>
      <c r="K461" s="493"/>
      <c r="L461" s="493"/>
      <c r="M461" s="493"/>
      <c r="N461" s="494"/>
    </row>
    <row r="462" spans="1:17" ht="40.5" customHeight="1" x14ac:dyDescent="0.5">
      <c r="A462" s="126"/>
      <c r="B462" s="127"/>
      <c r="C462" s="128"/>
      <c r="D462" s="273"/>
      <c r="E462" s="969" t="s">
        <v>973</v>
      </c>
      <c r="F462" s="322" t="s">
        <v>442</v>
      </c>
      <c r="G462" s="84" t="s">
        <v>210</v>
      </c>
      <c r="H462" s="770" t="s">
        <v>966</v>
      </c>
      <c r="I462" s="771"/>
      <c r="J462" s="820">
        <v>2020</v>
      </c>
      <c r="K462" s="820" t="s">
        <v>353</v>
      </c>
      <c r="L462" s="820">
        <v>1</v>
      </c>
      <c r="M462" s="944">
        <f>N462</f>
        <v>3.65</v>
      </c>
      <c r="N462" s="945">
        <v>3.65</v>
      </c>
      <c r="O462" s="924"/>
      <c r="P462" s="924">
        <v>3.4</v>
      </c>
      <c r="Q462" s="924">
        <v>3.9</v>
      </c>
    </row>
    <row r="463" spans="1:17" ht="13.2" x14ac:dyDescent="0.5">
      <c r="A463" s="126"/>
      <c r="B463" s="127"/>
      <c r="C463" s="128"/>
      <c r="D463" s="273"/>
      <c r="E463" s="970"/>
      <c r="F463" s="322" t="s">
        <v>428</v>
      </c>
      <c r="G463" s="84" t="s">
        <v>210</v>
      </c>
      <c r="H463" s="757" t="s">
        <v>972</v>
      </c>
      <c r="I463" s="758"/>
      <c r="J463" s="820"/>
      <c r="K463" s="820"/>
      <c r="L463" s="820"/>
      <c r="M463" s="944"/>
      <c r="N463" s="945"/>
      <c r="O463" s="924"/>
      <c r="P463" s="924"/>
      <c r="Q463" s="924"/>
    </row>
    <row r="464" spans="1:17" ht="13.2" x14ac:dyDescent="0.5">
      <c r="A464" s="126"/>
      <c r="B464" s="127"/>
      <c r="C464" s="128"/>
      <c r="D464" s="273"/>
      <c r="E464" s="970"/>
      <c r="F464" s="322" t="s">
        <v>430</v>
      </c>
      <c r="G464" s="84" t="s">
        <v>210</v>
      </c>
      <c r="H464" s="757" t="s">
        <v>498</v>
      </c>
      <c r="I464" s="758"/>
      <c r="J464" s="820"/>
      <c r="K464" s="820"/>
      <c r="L464" s="820"/>
      <c r="M464" s="944"/>
      <c r="N464" s="945"/>
      <c r="O464" s="924"/>
      <c r="P464" s="924"/>
      <c r="Q464" s="924"/>
    </row>
    <row r="465" spans="1:17" ht="13.2" x14ac:dyDescent="0.5">
      <c r="A465" s="126"/>
      <c r="B465" s="127"/>
      <c r="C465" s="128"/>
      <c r="D465" s="273"/>
      <c r="E465" s="970"/>
      <c r="F465" s="322" t="s">
        <v>431</v>
      </c>
      <c r="G465" s="84" t="s">
        <v>210</v>
      </c>
      <c r="H465" s="757">
        <v>8</v>
      </c>
      <c r="I465" s="758"/>
      <c r="J465" s="820"/>
      <c r="K465" s="820"/>
      <c r="L465" s="820"/>
      <c r="M465" s="944"/>
      <c r="N465" s="945"/>
      <c r="O465" s="924"/>
      <c r="P465" s="924"/>
      <c r="Q465" s="924"/>
    </row>
    <row r="466" spans="1:17" ht="13.2" x14ac:dyDescent="0.5">
      <c r="A466" s="126"/>
      <c r="B466" s="127"/>
      <c r="C466" s="128"/>
      <c r="D466" s="273"/>
      <c r="E466" s="970"/>
      <c r="F466" s="322" t="s">
        <v>432</v>
      </c>
      <c r="G466" s="84" t="s">
        <v>210</v>
      </c>
      <c r="H466" s="757">
        <v>2</v>
      </c>
      <c r="I466" s="758"/>
      <c r="J466" s="820"/>
      <c r="K466" s="820"/>
      <c r="L466" s="820"/>
      <c r="M466" s="944"/>
      <c r="N466" s="945"/>
      <c r="O466" s="924"/>
      <c r="P466" s="924"/>
      <c r="Q466" s="924"/>
    </row>
    <row r="467" spans="1:17" ht="13.2" x14ac:dyDescent="0.5">
      <c r="A467" s="126"/>
      <c r="B467" s="127"/>
      <c r="C467" s="128"/>
      <c r="D467" s="273"/>
      <c r="E467" s="970"/>
      <c r="F467" s="322" t="s">
        <v>433</v>
      </c>
      <c r="G467" s="84" t="s">
        <v>210</v>
      </c>
      <c r="H467" s="757">
        <v>2020</v>
      </c>
      <c r="I467" s="758"/>
      <c r="J467" s="820"/>
      <c r="K467" s="820"/>
      <c r="L467" s="820"/>
      <c r="M467" s="944"/>
      <c r="N467" s="945"/>
      <c r="O467" s="924"/>
      <c r="P467" s="924"/>
      <c r="Q467" s="924"/>
    </row>
    <row r="468" spans="1:17" ht="13.2" x14ac:dyDescent="0.5">
      <c r="A468" s="126"/>
      <c r="B468" s="127"/>
      <c r="C468" s="128"/>
      <c r="D468" s="273"/>
      <c r="E468" s="970"/>
      <c r="F468" s="322" t="s">
        <v>434</v>
      </c>
      <c r="G468" s="84" t="s">
        <v>210</v>
      </c>
      <c r="H468" s="936" t="s">
        <v>970</v>
      </c>
      <c r="I468" s="758"/>
      <c r="J468" s="820"/>
      <c r="K468" s="820"/>
      <c r="L468" s="820"/>
      <c r="M468" s="944"/>
      <c r="N468" s="945"/>
      <c r="O468" s="924"/>
      <c r="P468" s="924"/>
      <c r="Q468" s="924"/>
    </row>
    <row r="469" spans="1:17" ht="13.2" x14ac:dyDescent="0.5">
      <c r="A469" s="126"/>
      <c r="B469" s="127"/>
      <c r="C469" s="128"/>
      <c r="D469" s="273"/>
      <c r="E469" s="970"/>
      <c r="F469" s="322" t="s">
        <v>435</v>
      </c>
      <c r="G469" s="84" t="s">
        <v>210</v>
      </c>
      <c r="H469" s="757" t="s">
        <v>971</v>
      </c>
      <c r="I469" s="758"/>
      <c r="J469" s="820"/>
      <c r="K469" s="820"/>
      <c r="L469" s="820"/>
      <c r="M469" s="944"/>
      <c r="N469" s="945"/>
      <c r="O469" s="924"/>
      <c r="P469" s="924"/>
      <c r="Q469" s="924"/>
    </row>
    <row r="470" spans="1:17" ht="13.2" x14ac:dyDescent="0.5">
      <c r="A470" s="126"/>
      <c r="B470" s="127"/>
      <c r="C470" s="128"/>
      <c r="D470" s="273"/>
      <c r="E470" s="970"/>
      <c r="F470" s="322" t="s">
        <v>427</v>
      </c>
      <c r="G470" s="84" t="s">
        <v>210</v>
      </c>
      <c r="H470" s="757" t="s">
        <v>953</v>
      </c>
      <c r="I470" s="758"/>
      <c r="J470" s="820"/>
      <c r="K470" s="820"/>
      <c r="L470" s="820"/>
      <c r="M470" s="944"/>
      <c r="N470" s="945"/>
      <c r="O470" s="924"/>
      <c r="P470" s="924"/>
      <c r="Q470" s="924"/>
    </row>
    <row r="471" spans="1:17" ht="13.2" x14ac:dyDescent="0.5">
      <c r="A471" s="126"/>
      <c r="B471" s="127"/>
      <c r="C471" s="128"/>
      <c r="D471" s="273"/>
      <c r="E471" s="970"/>
      <c r="F471" s="322" t="s">
        <v>436</v>
      </c>
      <c r="G471" s="84" t="s">
        <v>210</v>
      </c>
      <c r="H471" s="935" t="s">
        <v>969</v>
      </c>
      <c r="I471" s="758"/>
      <c r="J471" s="820"/>
      <c r="K471" s="820"/>
      <c r="L471" s="820"/>
      <c r="M471" s="944"/>
      <c r="N471" s="945"/>
      <c r="O471" s="924"/>
      <c r="P471" s="924"/>
      <c r="Q471" s="924"/>
    </row>
    <row r="472" spans="1:17" ht="13.2" x14ac:dyDescent="0.5">
      <c r="A472" s="126"/>
      <c r="B472" s="127"/>
      <c r="C472" s="128"/>
      <c r="D472" s="273"/>
      <c r="E472" s="970"/>
      <c r="F472" s="322" t="s">
        <v>437</v>
      </c>
      <c r="G472" s="84" t="s">
        <v>210</v>
      </c>
      <c r="H472" s="935" t="s">
        <v>967</v>
      </c>
      <c r="I472" s="758"/>
      <c r="J472" s="820"/>
      <c r="K472" s="820"/>
      <c r="L472" s="820"/>
      <c r="M472" s="944"/>
      <c r="N472" s="945"/>
      <c r="O472" s="924"/>
      <c r="P472" s="924"/>
      <c r="Q472" s="924"/>
    </row>
    <row r="473" spans="1:17" ht="13.2" x14ac:dyDescent="0.5">
      <c r="A473" s="126"/>
      <c r="B473" s="127"/>
      <c r="C473" s="128"/>
      <c r="D473" s="273"/>
      <c r="E473" s="970"/>
      <c r="F473" s="322" t="s">
        <v>367</v>
      </c>
      <c r="G473" s="84" t="s">
        <v>210</v>
      </c>
      <c r="H473" s="935" t="s">
        <v>968</v>
      </c>
      <c r="I473" s="758"/>
      <c r="J473" s="820"/>
      <c r="K473" s="820"/>
      <c r="L473" s="820"/>
      <c r="M473" s="944"/>
      <c r="N473" s="945"/>
      <c r="O473" s="924"/>
      <c r="P473" s="924"/>
      <c r="Q473" s="924"/>
    </row>
    <row r="474" spans="1:17" ht="29.1" customHeight="1" x14ac:dyDescent="0.5">
      <c r="A474" s="126"/>
      <c r="B474" s="127"/>
      <c r="C474" s="128"/>
      <c r="D474" s="273"/>
      <c r="E474" s="970"/>
      <c r="F474" s="322" t="s">
        <v>351</v>
      </c>
      <c r="G474" s="84" t="s">
        <v>210</v>
      </c>
      <c r="H474" s="935" t="s">
        <v>1799</v>
      </c>
      <c r="I474" s="758"/>
      <c r="J474" s="820"/>
      <c r="K474" s="820"/>
      <c r="L474" s="820"/>
      <c r="M474" s="944"/>
      <c r="N474" s="945"/>
      <c r="O474" s="924"/>
      <c r="P474" s="924"/>
      <c r="Q474" s="924"/>
    </row>
    <row r="475" spans="1:17" ht="13.2" x14ac:dyDescent="0.5">
      <c r="A475" s="126"/>
      <c r="B475" s="127"/>
      <c r="C475" s="128"/>
      <c r="D475" s="273"/>
      <c r="E475" s="970"/>
      <c r="F475" s="617" t="s">
        <v>440</v>
      </c>
      <c r="G475" s="84" t="s">
        <v>210</v>
      </c>
      <c r="H475" s="757" t="s">
        <v>443</v>
      </c>
      <c r="I475" s="758"/>
      <c r="J475" s="820"/>
      <c r="K475" s="820"/>
      <c r="L475" s="820"/>
      <c r="M475" s="944"/>
      <c r="N475" s="945"/>
      <c r="O475" s="924"/>
      <c r="P475" s="924"/>
      <c r="Q475" s="924"/>
    </row>
    <row r="476" spans="1:17" ht="15" customHeight="1" x14ac:dyDescent="0.5">
      <c r="A476" s="126"/>
      <c r="B476" s="127"/>
      <c r="C476" s="128"/>
      <c r="D476" s="273"/>
      <c r="E476" s="970"/>
      <c r="F476" s="790" t="s">
        <v>441</v>
      </c>
      <c r="G476" s="84" t="s">
        <v>210</v>
      </c>
      <c r="H476" s="757" t="s">
        <v>949</v>
      </c>
      <c r="I476" s="758"/>
      <c r="J476" s="820"/>
      <c r="K476" s="820"/>
      <c r="L476" s="820"/>
      <c r="M476" s="944"/>
      <c r="N476" s="945"/>
      <c r="O476" s="924"/>
      <c r="P476" s="924"/>
      <c r="Q476" s="924"/>
    </row>
    <row r="477" spans="1:17" ht="15" customHeight="1" x14ac:dyDescent="0.5">
      <c r="A477" s="126"/>
      <c r="B477" s="127"/>
      <c r="C477" s="128"/>
      <c r="D477" s="273"/>
      <c r="E477" s="971"/>
      <c r="F477" s="824"/>
      <c r="G477" s="84" t="s">
        <v>210</v>
      </c>
      <c r="H477" s="925" t="s">
        <v>1248</v>
      </c>
      <c r="I477" s="926"/>
      <c r="J477" s="820"/>
      <c r="K477" s="820"/>
      <c r="L477" s="820"/>
      <c r="M477" s="944"/>
      <c r="N477" s="945"/>
    </row>
    <row r="478" spans="1:17" ht="13.5" customHeight="1" x14ac:dyDescent="0.5">
      <c r="A478" s="126"/>
      <c r="B478" s="127"/>
      <c r="C478" s="128"/>
      <c r="D478" s="273"/>
      <c r="E478" s="492"/>
      <c r="F478" s="493"/>
      <c r="G478" s="493"/>
      <c r="H478" s="493"/>
      <c r="I478" s="493"/>
      <c r="J478" s="493"/>
      <c r="K478" s="493"/>
      <c r="L478" s="493"/>
      <c r="M478" s="493"/>
      <c r="N478" s="494"/>
    </row>
    <row r="479" spans="1:17" ht="32.25" customHeight="1" x14ac:dyDescent="0.5">
      <c r="A479" s="126"/>
      <c r="B479" s="127"/>
      <c r="C479" s="128"/>
      <c r="D479" s="273"/>
      <c r="E479" s="969" t="s">
        <v>974</v>
      </c>
      <c r="F479" s="322" t="s">
        <v>442</v>
      </c>
      <c r="G479" s="84" t="s">
        <v>210</v>
      </c>
      <c r="H479" s="770" t="s">
        <v>1068</v>
      </c>
      <c r="I479" s="771"/>
      <c r="J479" s="820">
        <v>2021</v>
      </c>
      <c r="K479" s="820" t="s">
        <v>353</v>
      </c>
      <c r="L479" s="820">
        <v>1</v>
      </c>
      <c r="M479" s="944">
        <f>N479</f>
        <v>11.22</v>
      </c>
      <c r="N479" s="945">
        <v>11.22</v>
      </c>
      <c r="O479" s="947"/>
      <c r="P479" s="924">
        <v>10.74</v>
      </c>
      <c r="Q479" s="924">
        <v>11.7</v>
      </c>
    </row>
    <row r="480" spans="1:17" ht="15" customHeight="1" x14ac:dyDescent="0.5">
      <c r="A480" s="126"/>
      <c r="B480" s="127"/>
      <c r="C480" s="128"/>
      <c r="D480" s="273"/>
      <c r="E480" s="970"/>
      <c r="F480" s="322" t="s">
        <v>428</v>
      </c>
      <c r="G480" s="84" t="s">
        <v>210</v>
      </c>
      <c r="H480" s="757" t="s">
        <v>1217</v>
      </c>
      <c r="I480" s="758"/>
      <c r="J480" s="820"/>
      <c r="K480" s="820"/>
      <c r="L480" s="820"/>
      <c r="M480" s="944"/>
      <c r="N480" s="945"/>
      <c r="O480" s="947"/>
      <c r="P480" s="924"/>
      <c r="Q480" s="924"/>
    </row>
    <row r="481" spans="1:17" ht="15" customHeight="1" x14ac:dyDescent="0.5">
      <c r="A481" s="126"/>
      <c r="B481" s="127"/>
      <c r="C481" s="128"/>
      <c r="D481" s="273"/>
      <c r="E481" s="970"/>
      <c r="F481" s="322" t="s">
        <v>430</v>
      </c>
      <c r="G481" s="84" t="s">
        <v>210</v>
      </c>
      <c r="H481" s="757" t="s">
        <v>1074</v>
      </c>
      <c r="I481" s="758"/>
      <c r="J481" s="820"/>
      <c r="K481" s="820"/>
      <c r="L481" s="820"/>
      <c r="M481" s="944"/>
      <c r="N481" s="945"/>
      <c r="O481" s="947"/>
      <c r="P481" s="924"/>
      <c r="Q481" s="924"/>
    </row>
    <row r="482" spans="1:17" ht="13.2" x14ac:dyDescent="0.5">
      <c r="A482" s="126"/>
      <c r="B482" s="127"/>
      <c r="C482" s="128"/>
      <c r="D482" s="273"/>
      <c r="E482" s="970"/>
      <c r="F482" s="322" t="s">
        <v>431</v>
      </c>
      <c r="G482" s="84" t="s">
        <v>210</v>
      </c>
      <c r="H482" s="757">
        <v>21</v>
      </c>
      <c r="I482" s="758"/>
      <c r="J482" s="820"/>
      <c r="K482" s="820"/>
      <c r="L482" s="820"/>
      <c r="M482" s="944"/>
      <c r="N482" s="945"/>
      <c r="O482" s="947"/>
      <c r="P482" s="924"/>
      <c r="Q482" s="924"/>
    </row>
    <row r="483" spans="1:17" ht="13.2" x14ac:dyDescent="0.5">
      <c r="A483" s="126"/>
      <c r="B483" s="127"/>
      <c r="C483" s="128"/>
      <c r="D483" s="273"/>
      <c r="E483" s="970"/>
      <c r="F483" s="322" t="s">
        <v>432</v>
      </c>
      <c r="G483" s="84" t="s">
        <v>210</v>
      </c>
      <c r="H483" s="757">
        <v>3</v>
      </c>
      <c r="I483" s="758"/>
      <c r="J483" s="820"/>
      <c r="K483" s="820"/>
      <c r="L483" s="820"/>
      <c r="M483" s="944"/>
      <c r="N483" s="945"/>
      <c r="O483" s="947"/>
      <c r="P483" s="924"/>
      <c r="Q483" s="924"/>
    </row>
    <row r="484" spans="1:17" ht="13.2" x14ac:dyDescent="0.5">
      <c r="A484" s="126"/>
      <c r="B484" s="127"/>
      <c r="C484" s="128"/>
      <c r="D484" s="273"/>
      <c r="E484" s="970"/>
      <c r="F484" s="322" t="s">
        <v>433</v>
      </c>
      <c r="G484" s="84" t="s">
        <v>210</v>
      </c>
      <c r="H484" s="757">
        <v>2021</v>
      </c>
      <c r="I484" s="758"/>
      <c r="J484" s="820"/>
      <c r="K484" s="820"/>
      <c r="L484" s="820"/>
      <c r="M484" s="944"/>
      <c r="N484" s="945"/>
      <c r="O484" s="947"/>
      <c r="P484" s="924"/>
      <c r="Q484" s="924"/>
    </row>
    <row r="485" spans="1:17" ht="15" customHeight="1" x14ac:dyDescent="0.5">
      <c r="A485" s="126"/>
      <c r="B485" s="127"/>
      <c r="C485" s="128"/>
      <c r="D485" s="273"/>
      <c r="E485" s="970"/>
      <c r="F485" s="322" t="s">
        <v>434</v>
      </c>
      <c r="G485" s="84" t="s">
        <v>210</v>
      </c>
      <c r="H485" s="936" t="s">
        <v>1072</v>
      </c>
      <c r="I485" s="758"/>
      <c r="J485" s="820"/>
      <c r="K485" s="820"/>
      <c r="L485" s="820"/>
      <c r="M485" s="944"/>
      <c r="N485" s="945"/>
      <c r="O485" s="947"/>
      <c r="P485" s="924"/>
      <c r="Q485" s="924"/>
    </row>
    <row r="486" spans="1:17" ht="15" customHeight="1" x14ac:dyDescent="0.5">
      <c r="A486" s="126"/>
      <c r="B486" s="127"/>
      <c r="C486" s="128"/>
      <c r="D486" s="273"/>
      <c r="E486" s="970"/>
      <c r="F486" s="322" t="s">
        <v>435</v>
      </c>
      <c r="G486" s="84" t="s">
        <v>210</v>
      </c>
      <c r="H486" s="757" t="s">
        <v>1073</v>
      </c>
      <c r="I486" s="758"/>
      <c r="J486" s="820"/>
      <c r="K486" s="820"/>
      <c r="L486" s="820"/>
      <c r="M486" s="944"/>
      <c r="N486" s="945"/>
      <c r="O486" s="947"/>
      <c r="P486" s="924"/>
      <c r="Q486" s="924"/>
    </row>
    <row r="487" spans="1:17" ht="15" customHeight="1" x14ac:dyDescent="0.5">
      <c r="A487" s="126"/>
      <c r="B487" s="127"/>
      <c r="C487" s="128"/>
      <c r="D487" s="273"/>
      <c r="E487" s="970"/>
      <c r="F487" s="322" t="s">
        <v>427</v>
      </c>
      <c r="G487" s="84" t="s">
        <v>210</v>
      </c>
      <c r="H487" s="757" t="s">
        <v>1218</v>
      </c>
      <c r="I487" s="758"/>
      <c r="J487" s="820"/>
      <c r="K487" s="820"/>
      <c r="L487" s="820"/>
      <c r="M487" s="944"/>
      <c r="N487" s="945"/>
      <c r="O487" s="947"/>
      <c r="P487" s="924"/>
      <c r="Q487" s="924"/>
    </row>
    <row r="488" spans="1:17" ht="15" customHeight="1" x14ac:dyDescent="0.5">
      <c r="A488" s="126"/>
      <c r="B488" s="127"/>
      <c r="C488" s="128"/>
      <c r="D488" s="273"/>
      <c r="E488" s="970"/>
      <c r="F488" s="322" t="s">
        <v>436</v>
      </c>
      <c r="G488" s="84" t="s">
        <v>210</v>
      </c>
      <c r="H488" s="935" t="s">
        <v>1219</v>
      </c>
      <c r="I488" s="758"/>
      <c r="J488" s="820"/>
      <c r="K488" s="820"/>
      <c r="L488" s="820"/>
      <c r="M488" s="944"/>
      <c r="N488" s="945"/>
      <c r="O488" s="947"/>
      <c r="P488" s="924"/>
      <c r="Q488" s="924"/>
    </row>
    <row r="489" spans="1:17" ht="15" customHeight="1" x14ac:dyDescent="0.5">
      <c r="A489" s="126"/>
      <c r="B489" s="127"/>
      <c r="C489" s="128"/>
      <c r="D489" s="273"/>
      <c r="E489" s="970"/>
      <c r="F489" s="322" t="s">
        <v>437</v>
      </c>
      <c r="G489" s="84" t="s">
        <v>210</v>
      </c>
      <c r="H489" s="935" t="s">
        <v>1069</v>
      </c>
      <c r="I489" s="758"/>
      <c r="J489" s="820"/>
      <c r="K489" s="820"/>
      <c r="L489" s="820"/>
      <c r="M489" s="944"/>
      <c r="N489" s="945"/>
      <c r="O489" s="947"/>
      <c r="P489" s="924"/>
      <c r="Q489" s="924"/>
    </row>
    <row r="490" spans="1:17" ht="15" customHeight="1" x14ac:dyDescent="0.5">
      <c r="A490" s="126"/>
      <c r="B490" s="127"/>
      <c r="C490" s="128"/>
      <c r="D490" s="273"/>
      <c r="E490" s="970"/>
      <c r="F490" s="322" t="s">
        <v>367</v>
      </c>
      <c r="G490" s="84" t="s">
        <v>210</v>
      </c>
      <c r="H490" s="935" t="s">
        <v>1070</v>
      </c>
      <c r="I490" s="758"/>
      <c r="J490" s="820"/>
      <c r="K490" s="820"/>
      <c r="L490" s="820"/>
      <c r="M490" s="944"/>
      <c r="N490" s="945"/>
      <c r="O490" s="947"/>
      <c r="P490" s="924"/>
      <c r="Q490" s="924"/>
    </row>
    <row r="491" spans="1:17" ht="29.1" customHeight="1" x14ac:dyDescent="0.5">
      <c r="A491" s="126"/>
      <c r="B491" s="127"/>
      <c r="C491" s="128"/>
      <c r="D491" s="273"/>
      <c r="E491" s="970"/>
      <c r="F491" s="322" t="s">
        <v>351</v>
      </c>
      <c r="G491" s="84" t="s">
        <v>210</v>
      </c>
      <c r="H491" s="935" t="s">
        <v>1800</v>
      </c>
      <c r="I491" s="758"/>
      <c r="J491" s="820"/>
      <c r="K491" s="820"/>
      <c r="L491" s="820"/>
      <c r="M491" s="944"/>
      <c r="N491" s="945"/>
      <c r="O491" s="947"/>
      <c r="P491" s="924"/>
      <c r="Q491" s="924"/>
    </row>
    <row r="492" spans="1:17" ht="15" customHeight="1" x14ac:dyDescent="0.5">
      <c r="A492" s="126"/>
      <c r="B492" s="127"/>
      <c r="C492" s="128"/>
      <c r="D492" s="273"/>
      <c r="E492" s="970"/>
      <c r="F492" s="617" t="s">
        <v>440</v>
      </c>
      <c r="G492" s="84" t="s">
        <v>210</v>
      </c>
      <c r="H492" s="757" t="s">
        <v>443</v>
      </c>
      <c r="I492" s="758"/>
      <c r="J492" s="820"/>
      <c r="K492" s="820"/>
      <c r="L492" s="820"/>
      <c r="M492" s="944"/>
      <c r="N492" s="945"/>
      <c r="O492" s="947"/>
      <c r="P492" s="924"/>
      <c r="Q492" s="924"/>
    </row>
    <row r="493" spans="1:17" ht="15" customHeight="1" x14ac:dyDescent="0.5">
      <c r="A493" s="126"/>
      <c r="B493" s="127"/>
      <c r="C493" s="128"/>
      <c r="D493" s="273"/>
      <c r="E493" s="970"/>
      <c r="F493" s="790" t="s">
        <v>441</v>
      </c>
      <c r="G493" s="84" t="s">
        <v>210</v>
      </c>
      <c r="H493" s="757" t="s">
        <v>949</v>
      </c>
      <c r="I493" s="758"/>
      <c r="J493" s="820"/>
      <c r="K493" s="820"/>
      <c r="L493" s="820"/>
      <c r="M493" s="944"/>
      <c r="N493" s="945"/>
      <c r="O493" s="947"/>
      <c r="P493" s="924"/>
      <c r="Q493" s="924"/>
    </row>
    <row r="494" spans="1:17" ht="15" customHeight="1" x14ac:dyDescent="0.5">
      <c r="A494" s="126"/>
      <c r="B494" s="127"/>
      <c r="C494" s="128"/>
      <c r="D494" s="273"/>
      <c r="E494" s="971"/>
      <c r="F494" s="824"/>
      <c r="G494" s="84" t="s">
        <v>210</v>
      </c>
      <c r="H494" s="925" t="s">
        <v>1249</v>
      </c>
      <c r="I494" s="926"/>
      <c r="J494" s="820"/>
      <c r="K494" s="820"/>
      <c r="L494" s="820"/>
      <c r="M494" s="944"/>
      <c r="N494" s="945"/>
      <c r="O494" s="947"/>
    </row>
    <row r="495" spans="1:17" ht="13.5" customHeight="1" x14ac:dyDescent="0.5">
      <c r="A495" s="126"/>
      <c r="B495" s="127"/>
      <c r="C495" s="128"/>
      <c r="D495" s="273"/>
      <c r="E495" s="492"/>
      <c r="F495" s="493"/>
      <c r="G495" s="493"/>
      <c r="H495" s="493"/>
      <c r="I495" s="493"/>
      <c r="J495" s="493"/>
      <c r="K495" s="493"/>
      <c r="L495" s="493"/>
      <c r="M495" s="493"/>
      <c r="N495" s="494"/>
    </row>
    <row r="496" spans="1:17" ht="33" customHeight="1" x14ac:dyDescent="0.5">
      <c r="A496" s="126"/>
      <c r="B496" s="127"/>
      <c r="C496" s="128"/>
      <c r="D496" s="273"/>
      <c r="E496" s="969" t="s">
        <v>975</v>
      </c>
      <c r="F496" s="322" t="s">
        <v>442</v>
      </c>
      <c r="G496" s="84" t="s">
        <v>210</v>
      </c>
      <c r="H496" s="770" t="s">
        <v>1212</v>
      </c>
      <c r="I496" s="771"/>
      <c r="J496" s="820">
        <v>2021</v>
      </c>
      <c r="K496" s="820" t="s">
        <v>353</v>
      </c>
      <c r="L496" s="820">
        <v>1</v>
      </c>
      <c r="M496" s="944">
        <f>N496</f>
        <v>11.07</v>
      </c>
      <c r="N496" s="945">
        <v>11.07</v>
      </c>
      <c r="O496" s="924"/>
      <c r="P496" s="924">
        <v>10.74</v>
      </c>
      <c r="Q496" s="924">
        <v>11.4</v>
      </c>
    </row>
    <row r="497" spans="1:17" ht="13.2" x14ac:dyDescent="0.5">
      <c r="A497" s="126"/>
      <c r="B497" s="127"/>
      <c r="C497" s="128"/>
      <c r="D497" s="273"/>
      <c r="E497" s="970"/>
      <c r="F497" s="322" t="s">
        <v>428</v>
      </c>
      <c r="G497" s="84" t="s">
        <v>210</v>
      </c>
      <c r="H497" s="757" t="s">
        <v>1213</v>
      </c>
      <c r="I497" s="758"/>
      <c r="J497" s="820"/>
      <c r="K497" s="820"/>
      <c r="L497" s="820"/>
      <c r="M497" s="944"/>
      <c r="N497" s="945"/>
      <c r="O497" s="924"/>
      <c r="P497" s="924"/>
      <c r="Q497" s="924"/>
    </row>
    <row r="498" spans="1:17" ht="13.2" x14ac:dyDescent="0.5">
      <c r="A498" s="126"/>
      <c r="B498" s="127"/>
      <c r="C498" s="128"/>
      <c r="D498" s="273"/>
      <c r="E498" s="970"/>
      <c r="F498" s="322" t="s">
        <v>430</v>
      </c>
      <c r="G498" s="84" t="s">
        <v>210</v>
      </c>
      <c r="H498" s="757" t="s">
        <v>1214</v>
      </c>
      <c r="I498" s="758"/>
      <c r="J498" s="820"/>
      <c r="K498" s="820"/>
      <c r="L498" s="820"/>
      <c r="M498" s="944"/>
      <c r="N498" s="945"/>
      <c r="O498" s="924"/>
      <c r="P498" s="924"/>
      <c r="Q498" s="924"/>
    </row>
    <row r="499" spans="1:17" ht="13.2" x14ac:dyDescent="0.5">
      <c r="A499" s="126"/>
      <c r="B499" s="127"/>
      <c r="C499" s="128"/>
      <c r="D499" s="273"/>
      <c r="E499" s="970"/>
      <c r="F499" s="322" t="s">
        <v>431</v>
      </c>
      <c r="G499" s="84" t="s">
        <v>210</v>
      </c>
      <c r="H499" s="757">
        <v>9</v>
      </c>
      <c r="I499" s="758"/>
      <c r="J499" s="820"/>
      <c r="K499" s="820"/>
      <c r="L499" s="820"/>
      <c r="M499" s="944"/>
      <c r="N499" s="945"/>
      <c r="O499" s="924"/>
      <c r="P499" s="924"/>
      <c r="Q499" s="924"/>
    </row>
    <row r="500" spans="1:17" ht="13.2" x14ac:dyDescent="0.5">
      <c r="A500" s="126"/>
      <c r="B500" s="127"/>
      <c r="C500" s="128"/>
      <c r="D500" s="273"/>
      <c r="E500" s="970"/>
      <c r="F500" s="322" t="s">
        <v>432</v>
      </c>
      <c r="G500" s="84" t="s">
        <v>210</v>
      </c>
      <c r="H500" s="757">
        <v>2</v>
      </c>
      <c r="I500" s="758"/>
      <c r="J500" s="820"/>
      <c r="K500" s="820"/>
      <c r="L500" s="820"/>
      <c r="M500" s="944"/>
      <c r="N500" s="945"/>
      <c r="O500" s="924"/>
      <c r="P500" s="924"/>
      <c r="Q500" s="924"/>
    </row>
    <row r="501" spans="1:17" ht="13.2" x14ac:dyDescent="0.5">
      <c r="A501" s="126"/>
      <c r="B501" s="127"/>
      <c r="C501" s="128"/>
      <c r="D501" s="273"/>
      <c r="E501" s="970"/>
      <c r="F501" s="322" t="s">
        <v>433</v>
      </c>
      <c r="G501" s="84" t="s">
        <v>210</v>
      </c>
      <c r="H501" s="757">
        <v>2021</v>
      </c>
      <c r="I501" s="758"/>
      <c r="J501" s="820"/>
      <c r="K501" s="820"/>
      <c r="L501" s="820"/>
      <c r="M501" s="944"/>
      <c r="N501" s="945"/>
      <c r="O501" s="924"/>
      <c r="P501" s="924"/>
      <c r="Q501" s="924"/>
    </row>
    <row r="502" spans="1:17" ht="13.2" x14ac:dyDescent="0.5">
      <c r="A502" s="126"/>
      <c r="B502" s="127"/>
      <c r="C502" s="128"/>
      <c r="D502" s="273"/>
      <c r="E502" s="970"/>
      <c r="F502" s="322" t="s">
        <v>434</v>
      </c>
      <c r="G502" s="84" t="s">
        <v>210</v>
      </c>
      <c r="H502" s="936" t="s">
        <v>1215</v>
      </c>
      <c r="I502" s="758"/>
      <c r="J502" s="820"/>
      <c r="K502" s="820"/>
      <c r="L502" s="820"/>
      <c r="M502" s="944"/>
      <c r="N502" s="945"/>
      <c r="O502" s="924"/>
      <c r="P502" s="924"/>
      <c r="Q502" s="924"/>
    </row>
    <row r="503" spans="1:17" ht="13.2" x14ac:dyDescent="0.5">
      <c r="A503" s="126"/>
      <c r="B503" s="127"/>
      <c r="C503" s="128"/>
      <c r="D503" s="273"/>
      <c r="E503" s="970"/>
      <c r="F503" s="322" t="s">
        <v>435</v>
      </c>
      <c r="G503" s="84" t="s">
        <v>210</v>
      </c>
      <c r="H503" s="757" t="s">
        <v>1216</v>
      </c>
      <c r="I503" s="758"/>
      <c r="J503" s="820"/>
      <c r="K503" s="820"/>
      <c r="L503" s="820"/>
      <c r="M503" s="944"/>
      <c r="N503" s="945"/>
      <c r="O503" s="924"/>
      <c r="P503" s="924"/>
      <c r="Q503" s="924"/>
    </row>
    <row r="504" spans="1:17" ht="13.2" x14ac:dyDescent="0.5">
      <c r="A504" s="126"/>
      <c r="B504" s="127"/>
      <c r="C504" s="128"/>
      <c r="D504" s="273"/>
      <c r="E504" s="970"/>
      <c r="F504" s="322" t="s">
        <v>427</v>
      </c>
      <c r="G504" s="84" t="s">
        <v>210</v>
      </c>
      <c r="H504" s="757" t="s">
        <v>1071</v>
      </c>
      <c r="I504" s="758"/>
      <c r="J504" s="820"/>
      <c r="K504" s="820"/>
      <c r="L504" s="820"/>
      <c r="M504" s="944"/>
      <c r="N504" s="945"/>
      <c r="O504" s="924"/>
      <c r="P504" s="924"/>
      <c r="Q504" s="924"/>
    </row>
    <row r="505" spans="1:17" ht="13.2" x14ac:dyDescent="0.5">
      <c r="A505" s="126"/>
      <c r="B505" s="127"/>
      <c r="C505" s="128"/>
      <c r="D505" s="273"/>
      <c r="E505" s="970"/>
      <c r="F505" s="322" t="s">
        <v>436</v>
      </c>
      <c r="G505" s="84" t="s">
        <v>210</v>
      </c>
      <c r="H505" s="935" t="s">
        <v>1263</v>
      </c>
      <c r="I505" s="758"/>
      <c r="J505" s="820"/>
      <c r="K505" s="820"/>
      <c r="L505" s="820"/>
      <c r="M505" s="944"/>
      <c r="N505" s="945"/>
      <c r="O505" s="924"/>
      <c r="P505" s="924"/>
      <c r="Q505" s="924"/>
    </row>
    <row r="506" spans="1:17" ht="13.2" x14ac:dyDescent="0.5">
      <c r="A506" s="126"/>
      <c r="B506" s="127"/>
      <c r="C506" s="128"/>
      <c r="D506" s="273"/>
      <c r="E506" s="970"/>
      <c r="F506" s="322" t="s">
        <v>437</v>
      </c>
      <c r="G506" s="84" t="s">
        <v>210</v>
      </c>
      <c r="H506" s="935" t="s">
        <v>1262</v>
      </c>
      <c r="I506" s="758"/>
      <c r="J506" s="820"/>
      <c r="K506" s="820"/>
      <c r="L506" s="820"/>
      <c r="M506" s="944"/>
      <c r="N506" s="945"/>
      <c r="O506" s="924"/>
      <c r="P506" s="924"/>
      <c r="Q506" s="924"/>
    </row>
    <row r="507" spans="1:17" ht="13.2" x14ac:dyDescent="0.5">
      <c r="A507" s="126"/>
      <c r="B507" s="127"/>
      <c r="C507" s="128"/>
      <c r="D507" s="273"/>
      <c r="E507" s="970"/>
      <c r="F507" s="322" t="s">
        <v>367</v>
      </c>
      <c r="G507" s="84" t="s">
        <v>210</v>
      </c>
      <c r="H507" s="935" t="s">
        <v>1261</v>
      </c>
      <c r="I507" s="758"/>
      <c r="J507" s="820"/>
      <c r="K507" s="820"/>
      <c r="L507" s="820"/>
      <c r="M507" s="944"/>
      <c r="N507" s="945"/>
      <c r="O507" s="924"/>
      <c r="P507" s="924"/>
      <c r="Q507" s="924"/>
    </row>
    <row r="508" spans="1:17" ht="29.1" customHeight="1" x14ac:dyDescent="0.5">
      <c r="A508" s="126"/>
      <c r="B508" s="127"/>
      <c r="C508" s="128"/>
      <c r="D508" s="273"/>
      <c r="E508" s="970"/>
      <c r="F508" s="322" t="s">
        <v>351</v>
      </c>
      <c r="G508" s="84" t="s">
        <v>210</v>
      </c>
      <c r="H508" s="935" t="s">
        <v>1801</v>
      </c>
      <c r="I508" s="758"/>
      <c r="J508" s="820"/>
      <c r="K508" s="820"/>
      <c r="L508" s="820"/>
      <c r="M508" s="944"/>
      <c r="N508" s="945"/>
      <c r="O508" s="924"/>
      <c r="P508" s="924"/>
      <c r="Q508" s="924"/>
    </row>
    <row r="509" spans="1:17" ht="13.2" x14ac:dyDescent="0.5">
      <c r="A509" s="126"/>
      <c r="B509" s="127"/>
      <c r="C509" s="128"/>
      <c r="D509" s="273"/>
      <c r="E509" s="970"/>
      <c r="F509" s="617" t="s">
        <v>440</v>
      </c>
      <c r="G509" s="84" t="s">
        <v>210</v>
      </c>
      <c r="H509" s="757" t="s">
        <v>443</v>
      </c>
      <c r="I509" s="758"/>
      <c r="J509" s="820"/>
      <c r="K509" s="820"/>
      <c r="L509" s="820"/>
      <c r="M509" s="944"/>
      <c r="N509" s="945"/>
      <c r="O509" s="924"/>
      <c r="P509" s="924"/>
      <c r="Q509" s="924"/>
    </row>
    <row r="510" spans="1:17" ht="13.2" x14ac:dyDescent="0.5">
      <c r="A510" s="126"/>
      <c r="B510" s="127"/>
      <c r="C510" s="128"/>
      <c r="D510" s="273"/>
      <c r="E510" s="970"/>
      <c r="F510" s="790" t="s">
        <v>441</v>
      </c>
      <c r="G510" s="84" t="s">
        <v>210</v>
      </c>
      <c r="H510" s="757" t="s">
        <v>587</v>
      </c>
      <c r="I510" s="758"/>
      <c r="J510" s="820"/>
      <c r="K510" s="820"/>
      <c r="L510" s="820"/>
      <c r="M510" s="944"/>
      <c r="N510" s="945"/>
      <c r="O510" s="924"/>
      <c r="P510" s="924"/>
      <c r="Q510" s="924"/>
    </row>
    <row r="511" spans="1:17" ht="13.2" x14ac:dyDescent="0.5">
      <c r="A511" s="126"/>
      <c r="B511" s="127"/>
      <c r="C511" s="128"/>
      <c r="D511" s="273"/>
      <c r="E511" s="971"/>
      <c r="F511" s="824"/>
      <c r="G511" s="84" t="s">
        <v>210</v>
      </c>
      <c r="H511" s="925" t="s">
        <v>1250</v>
      </c>
      <c r="I511" s="926"/>
      <c r="J511" s="820"/>
      <c r="K511" s="820"/>
      <c r="L511" s="820"/>
      <c r="M511" s="944"/>
      <c r="N511" s="945"/>
    </row>
    <row r="512" spans="1:17" ht="12" customHeight="1" x14ac:dyDescent="0.5">
      <c r="A512" s="126"/>
      <c r="B512" s="127"/>
      <c r="C512" s="128"/>
      <c r="D512" s="273"/>
      <c r="E512" s="492"/>
      <c r="F512" s="493"/>
      <c r="G512" s="493"/>
      <c r="H512" s="493"/>
      <c r="I512" s="493"/>
      <c r="J512" s="493"/>
      <c r="K512" s="493"/>
      <c r="L512" s="493"/>
      <c r="M512" s="493"/>
      <c r="N512" s="494"/>
    </row>
    <row r="513" spans="1:17" ht="41.25" customHeight="1" x14ac:dyDescent="0.5">
      <c r="A513" s="126"/>
      <c r="B513" s="127"/>
      <c r="C513" s="128"/>
      <c r="D513" s="273"/>
      <c r="E513" s="969" t="s">
        <v>976</v>
      </c>
      <c r="F513" s="322" t="s">
        <v>442</v>
      </c>
      <c r="G513" s="84" t="s">
        <v>210</v>
      </c>
      <c r="H513" s="770" t="s">
        <v>1174</v>
      </c>
      <c r="I513" s="771"/>
      <c r="J513" s="820">
        <v>2022</v>
      </c>
      <c r="K513" s="820" t="s">
        <v>353</v>
      </c>
      <c r="L513" s="820">
        <v>1</v>
      </c>
      <c r="M513" s="944">
        <f>N513</f>
        <v>3.68</v>
      </c>
      <c r="N513" s="945">
        <v>3.68</v>
      </c>
      <c r="O513" s="947"/>
      <c r="P513" s="924">
        <v>3.76</v>
      </c>
      <c r="Q513" s="924">
        <v>3.6</v>
      </c>
    </row>
    <row r="514" spans="1:17" ht="13.2" x14ac:dyDescent="0.5">
      <c r="A514" s="126"/>
      <c r="B514" s="127"/>
      <c r="C514" s="128"/>
      <c r="D514" s="273"/>
      <c r="E514" s="970"/>
      <c r="F514" s="322" t="s">
        <v>428</v>
      </c>
      <c r="G514" s="84" t="s">
        <v>210</v>
      </c>
      <c r="H514" s="757" t="s">
        <v>1259</v>
      </c>
      <c r="I514" s="758"/>
      <c r="J514" s="820"/>
      <c r="K514" s="820"/>
      <c r="L514" s="820"/>
      <c r="M514" s="944"/>
      <c r="N514" s="945"/>
      <c r="O514" s="947"/>
      <c r="P514" s="924"/>
      <c r="Q514" s="924"/>
    </row>
    <row r="515" spans="1:17" ht="13.2" x14ac:dyDescent="0.5">
      <c r="A515" s="126"/>
      <c r="B515" s="127"/>
      <c r="C515" s="128"/>
      <c r="D515" s="273"/>
      <c r="E515" s="970"/>
      <c r="F515" s="322" t="s">
        <v>430</v>
      </c>
      <c r="G515" s="84" t="s">
        <v>210</v>
      </c>
      <c r="H515" s="757" t="s">
        <v>1251</v>
      </c>
      <c r="I515" s="758"/>
      <c r="J515" s="820"/>
      <c r="K515" s="820"/>
      <c r="L515" s="820"/>
      <c r="M515" s="944"/>
      <c r="N515" s="945"/>
      <c r="O515" s="947"/>
      <c r="P515" s="924"/>
      <c r="Q515" s="924"/>
    </row>
    <row r="516" spans="1:17" ht="13.2" x14ac:dyDescent="0.5">
      <c r="A516" s="126"/>
      <c r="B516" s="127"/>
      <c r="C516" s="128"/>
      <c r="D516" s="273"/>
      <c r="E516" s="970"/>
      <c r="F516" s="322" t="s">
        <v>431</v>
      </c>
      <c r="G516" s="84" t="s">
        <v>210</v>
      </c>
      <c r="H516" s="757">
        <v>5</v>
      </c>
      <c r="I516" s="758"/>
      <c r="J516" s="820"/>
      <c r="K516" s="820"/>
      <c r="L516" s="820"/>
      <c r="M516" s="944"/>
      <c r="N516" s="945"/>
      <c r="O516" s="947"/>
      <c r="P516" s="924"/>
      <c r="Q516" s="924"/>
    </row>
    <row r="517" spans="1:17" ht="13.2" x14ac:dyDescent="0.5">
      <c r="A517" s="126"/>
      <c r="B517" s="127"/>
      <c r="C517" s="128"/>
      <c r="D517" s="273"/>
      <c r="E517" s="970"/>
      <c r="F517" s="322" t="s">
        <v>432</v>
      </c>
      <c r="G517" s="84" t="s">
        <v>210</v>
      </c>
      <c r="H517" s="757">
        <v>1</v>
      </c>
      <c r="I517" s="758"/>
      <c r="J517" s="820"/>
      <c r="K517" s="820"/>
      <c r="L517" s="820"/>
      <c r="M517" s="944"/>
      <c r="N517" s="945"/>
      <c r="O517" s="947"/>
      <c r="P517" s="924"/>
      <c r="Q517" s="924"/>
    </row>
    <row r="518" spans="1:17" ht="13.2" x14ac:dyDescent="0.5">
      <c r="A518" s="126"/>
      <c r="B518" s="127"/>
      <c r="C518" s="128"/>
      <c r="D518" s="273"/>
      <c r="E518" s="970"/>
      <c r="F518" s="322" t="s">
        <v>433</v>
      </c>
      <c r="G518" s="84" t="s">
        <v>210</v>
      </c>
      <c r="H518" s="757">
        <v>2022</v>
      </c>
      <c r="I518" s="758"/>
      <c r="J518" s="820"/>
      <c r="K518" s="820"/>
      <c r="L518" s="820"/>
      <c r="M518" s="944"/>
      <c r="N518" s="945"/>
      <c r="O518" s="947"/>
      <c r="P518" s="924"/>
      <c r="Q518" s="924"/>
    </row>
    <row r="519" spans="1:17" ht="13.2" x14ac:dyDescent="0.5">
      <c r="A519" s="126"/>
      <c r="B519" s="127"/>
      <c r="C519" s="128"/>
      <c r="D519" s="273"/>
      <c r="E519" s="970"/>
      <c r="F519" s="322" t="s">
        <v>434</v>
      </c>
      <c r="G519" s="84" t="s">
        <v>210</v>
      </c>
      <c r="H519" s="936" t="s">
        <v>1175</v>
      </c>
      <c r="I519" s="758"/>
      <c r="J519" s="820"/>
      <c r="K519" s="820"/>
      <c r="L519" s="820"/>
      <c r="M519" s="944"/>
      <c r="N519" s="945"/>
      <c r="O519" s="947"/>
      <c r="P519" s="924"/>
      <c r="Q519" s="924"/>
    </row>
    <row r="520" spans="1:17" ht="13.2" x14ac:dyDescent="0.5">
      <c r="A520" s="126"/>
      <c r="B520" s="127"/>
      <c r="C520" s="128"/>
      <c r="D520" s="273"/>
      <c r="E520" s="970"/>
      <c r="F520" s="322" t="s">
        <v>435</v>
      </c>
      <c r="G520" s="84" t="s">
        <v>210</v>
      </c>
      <c r="H520" s="757" t="s">
        <v>1176</v>
      </c>
      <c r="I520" s="758"/>
      <c r="J520" s="820"/>
      <c r="K520" s="820"/>
      <c r="L520" s="820"/>
      <c r="M520" s="944"/>
      <c r="N520" s="945"/>
      <c r="O520" s="947"/>
      <c r="P520" s="924"/>
      <c r="Q520" s="924"/>
    </row>
    <row r="521" spans="1:17" ht="13.2" x14ac:dyDescent="0.5">
      <c r="A521" s="126"/>
      <c r="B521" s="127"/>
      <c r="C521" s="128"/>
      <c r="D521" s="273"/>
      <c r="E521" s="970"/>
      <c r="F521" s="322" t="s">
        <v>427</v>
      </c>
      <c r="G521" s="84" t="s">
        <v>210</v>
      </c>
      <c r="H521" s="757" t="s">
        <v>1209</v>
      </c>
      <c r="I521" s="758"/>
      <c r="J521" s="820"/>
      <c r="K521" s="820"/>
      <c r="L521" s="820"/>
      <c r="M521" s="944"/>
      <c r="N521" s="945"/>
      <c r="O521" s="947"/>
      <c r="P521" s="924"/>
      <c r="Q521" s="924"/>
    </row>
    <row r="522" spans="1:17" ht="13.2" x14ac:dyDescent="0.5">
      <c r="A522" s="126"/>
      <c r="B522" s="127"/>
      <c r="C522" s="128"/>
      <c r="D522" s="273"/>
      <c r="E522" s="970"/>
      <c r="F522" s="322" t="s">
        <v>436</v>
      </c>
      <c r="G522" s="84" t="s">
        <v>210</v>
      </c>
      <c r="H522" s="935" t="s">
        <v>1177</v>
      </c>
      <c r="I522" s="758"/>
      <c r="J522" s="820"/>
      <c r="K522" s="820"/>
      <c r="L522" s="820"/>
      <c r="M522" s="944"/>
      <c r="N522" s="945"/>
      <c r="O522" s="947"/>
      <c r="P522" s="924"/>
      <c r="Q522" s="924"/>
    </row>
    <row r="523" spans="1:17" ht="13.2" x14ac:dyDescent="0.5">
      <c r="A523" s="126"/>
      <c r="B523" s="127"/>
      <c r="C523" s="128"/>
      <c r="D523" s="273"/>
      <c r="E523" s="970"/>
      <c r="F523" s="322" t="s">
        <v>437</v>
      </c>
      <c r="G523" s="84" t="s">
        <v>210</v>
      </c>
      <c r="H523" s="935" t="s">
        <v>1210</v>
      </c>
      <c r="I523" s="758"/>
      <c r="J523" s="820"/>
      <c r="K523" s="820"/>
      <c r="L523" s="820"/>
      <c r="M523" s="944"/>
      <c r="N523" s="945"/>
      <c r="O523" s="947"/>
      <c r="P523" s="924"/>
      <c r="Q523" s="924"/>
    </row>
    <row r="524" spans="1:17" ht="13.2" x14ac:dyDescent="0.5">
      <c r="A524" s="126"/>
      <c r="B524" s="127"/>
      <c r="C524" s="128"/>
      <c r="D524" s="273"/>
      <c r="E524" s="970"/>
      <c r="F524" s="322" t="s">
        <v>367</v>
      </c>
      <c r="G524" s="84" t="s">
        <v>210</v>
      </c>
      <c r="H524" s="935" t="s">
        <v>1211</v>
      </c>
      <c r="I524" s="758"/>
      <c r="J524" s="820"/>
      <c r="K524" s="820"/>
      <c r="L524" s="820"/>
      <c r="M524" s="944"/>
      <c r="N524" s="945"/>
      <c r="O524" s="947"/>
      <c r="P524" s="924"/>
      <c r="Q524" s="924"/>
    </row>
    <row r="525" spans="1:17" ht="29.1" customHeight="1" x14ac:dyDescent="0.5">
      <c r="A525" s="126"/>
      <c r="B525" s="127"/>
      <c r="C525" s="128"/>
      <c r="D525" s="273"/>
      <c r="E525" s="970"/>
      <c r="F525" s="322" t="s">
        <v>351</v>
      </c>
      <c r="G525" s="84" t="s">
        <v>210</v>
      </c>
      <c r="H525" s="935" t="s">
        <v>1802</v>
      </c>
      <c r="I525" s="758"/>
      <c r="J525" s="820"/>
      <c r="K525" s="820"/>
      <c r="L525" s="820"/>
      <c r="M525" s="944"/>
      <c r="N525" s="945"/>
      <c r="O525" s="947"/>
      <c r="P525" s="924"/>
      <c r="Q525" s="924"/>
    </row>
    <row r="526" spans="1:17" ht="13.2" x14ac:dyDescent="0.5">
      <c r="A526" s="126"/>
      <c r="B526" s="127"/>
      <c r="C526" s="128"/>
      <c r="D526" s="273"/>
      <c r="E526" s="970"/>
      <c r="F526" s="617" t="s">
        <v>440</v>
      </c>
      <c r="G526" s="84" t="s">
        <v>210</v>
      </c>
      <c r="H526" s="757" t="s">
        <v>443</v>
      </c>
      <c r="I526" s="758"/>
      <c r="J526" s="820"/>
      <c r="K526" s="820"/>
      <c r="L526" s="820"/>
      <c r="M526" s="944"/>
      <c r="N526" s="945"/>
      <c r="O526" s="947"/>
      <c r="P526" s="924"/>
      <c r="Q526" s="924"/>
    </row>
    <row r="527" spans="1:17" ht="13.2" x14ac:dyDescent="0.5">
      <c r="A527" s="126"/>
      <c r="B527" s="127"/>
      <c r="C527" s="128"/>
      <c r="D527" s="273"/>
      <c r="E527" s="970"/>
      <c r="F527" s="790" t="s">
        <v>441</v>
      </c>
      <c r="G527" s="84" t="s">
        <v>210</v>
      </c>
      <c r="H527" s="757" t="s">
        <v>587</v>
      </c>
      <c r="I527" s="758"/>
      <c r="J527" s="820"/>
      <c r="K527" s="820"/>
      <c r="L527" s="820"/>
      <c r="M527" s="944"/>
      <c r="N527" s="945"/>
      <c r="O527" s="947"/>
      <c r="P527" s="924"/>
      <c r="Q527" s="924"/>
    </row>
    <row r="528" spans="1:17" ht="13.2" x14ac:dyDescent="0.5">
      <c r="A528" s="126"/>
      <c r="B528" s="127"/>
      <c r="C528" s="128"/>
      <c r="D528" s="273"/>
      <c r="E528" s="971"/>
      <c r="F528" s="824"/>
      <c r="G528" s="84" t="s">
        <v>210</v>
      </c>
      <c r="H528" s="925" t="s">
        <v>1252</v>
      </c>
      <c r="I528" s="926"/>
      <c r="J528" s="820"/>
      <c r="K528" s="820"/>
      <c r="L528" s="820"/>
      <c r="M528" s="944"/>
      <c r="N528" s="945"/>
      <c r="O528" s="947"/>
    </row>
    <row r="529" spans="1:17" ht="12" customHeight="1" x14ac:dyDescent="0.5">
      <c r="A529" s="126"/>
      <c r="B529" s="127"/>
      <c r="C529" s="128"/>
      <c r="D529" s="273"/>
      <c r="E529" s="492"/>
      <c r="F529" s="493"/>
      <c r="G529" s="493"/>
      <c r="H529" s="493"/>
      <c r="I529" s="493"/>
      <c r="J529" s="493"/>
      <c r="K529" s="493"/>
      <c r="L529" s="493"/>
      <c r="M529" s="493"/>
      <c r="N529" s="494"/>
    </row>
    <row r="530" spans="1:17" ht="41.25" customHeight="1" x14ac:dyDescent="0.5">
      <c r="A530" s="126"/>
      <c r="B530" s="127"/>
      <c r="C530" s="128"/>
      <c r="D530" s="273"/>
      <c r="E530" s="969" t="s">
        <v>977</v>
      </c>
      <c r="F530" s="322" t="s">
        <v>442</v>
      </c>
      <c r="G530" s="84" t="s">
        <v>210</v>
      </c>
      <c r="H530" s="770" t="s">
        <v>1253</v>
      </c>
      <c r="I530" s="771"/>
      <c r="J530" s="820">
        <v>2022</v>
      </c>
      <c r="K530" s="820" t="s">
        <v>353</v>
      </c>
      <c r="L530" s="820">
        <v>1</v>
      </c>
      <c r="M530" s="944">
        <f>N530</f>
        <v>1.88</v>
      </c>
      <c r="N530" s="945">
        <v>1.88</v>
      </c>
      <c r="O530" s="947"/>
      <c r="P530" s="924">
        <v>1.91</v>
      </c>
      <c r="Q530" s="924">
        <v>1.85</v>
      </c>
    </row>
    <row r="531" spans="1:17" ht="13.2" x14ac:dyDescent="0.5">
      <c r="A531" s="126"/>
      <c r="B531" s="127"/>
      <c r="C531" s="128"/>
      <c r="D531" s="273"/>
      <c r="E531" s="970"/>
      <c r="F531" s="322" t="s">
        <v>428</v>
      </c>
      <c r="G531" s="84" t="s">
        <v>210</v>
      </c>
      <c r="H531" s="757" t="s">
        <v>1254</v>
      </c>
      <c r="I531" s="758"/>
      <c r="J531" s="820"/>
      <c r="K531" s="820"/>
      <c r="L531" s="820"/>
      <c r="M531" s="944"/>
      <c r="N531" s="945"/>
      <c r="O531" s="947"/>
      <c r="P531" s="924"/>
      <c r="Q531" s="924"/>
    </row>
    <row r="532" spans="1:17" ht="13.2" x14ac:dyDescent="0.5">
      <c r="A532" s="126"/>
      <c r="B532" s="127"/>
      <c r="C532" s="128"/>
      <c r="D532" s="273"/>
      <c r="E532" s="970"/>
      <c r="F532" s="322" t="s">
        <v>430</v>
      </c>
      <c r="G532" s="84" t="s">
        <v>210</v>
      </c>
      <c r="H532" s="757" t="s">
        <v>1251</v>
      </c>
      <c r="I532" s="758"/>
      <c r="J532" s="820"/>
      <c r="K532" s="820"/>
      <c r="L532" s="820"/>
      <c r="M532" s="944"/>
      <c r="N532" s="945"/>
      <c r="O532" s="947"/>
      <c r="P532" s="924"/>
      <c r="Q532" s="924"/>
    </row>
    <row r="533" spans="1:17" ht="13.2" x14ac:dyDescent="0.5">
      <c r="A533" s="126"/>
      <c r="B533" s="127"/>
      <c r="C533" s="128"/>
      <c r="D533" s="273"/>
      <c r="E533" s="970"/>
      <c r="F533" s="322" t="s">
        <v>431</v>
      </c>
      <c r="G533" s="84" t="s">
        <v>210</v>
      </c>
      <c r="H533" s="757">
        <v>5</v>
      </c>
      <c r="I533" s="758"/>
      <c r="J533" s="820"/>
      <c r="K533" s="820"/>
      <c r="L533" s="820"/>
      <c r="M533" s="944"/>
      <c r="N533" s="945"/>
      <c r="O533" s="947"/>
      <c r="P533" s="924"/>
      <c r="Q533" s="924"/>
    </row>
    <row r="534" spans="1:17" ht="13.2" x14ac:dyDescent="0.5">
      <c r="A534" s="126"/>
      <c r="B534" s="127"/>
      <c r="C534" s="128"/>
      <c r="D534" s="273"/>
      <c r="E534" s="970"/>
      <c r="F534" s="322" t="s">
        <v>432</v>
      </c>
      <c r="G534" s="84" t="s">
        <v>210</v>
      </c>
      <c r="H534" s="757">
        <v>2</v>
      </c>
      <c r="I534" s="758"/>
      <c r="J534" s="820"/>
      <c r="K534" s="820"/>
      <c r="L534" s="820"/>
      <c r="M534" s="944"/>
      <c r="N534" s="945"/>
      <c r="O534" s="947"/>
      <c r="P534" s="924"/>
      <c r="Q534" s="924"/>
    </row>
    <row r="535" spans="1:17" ht="13.2" x14ac:dyDescent="0.5">
      <c r="A535" s="126"/>
      <c r="B535" s="127"/>
      <c r="C535" s="128"/>
      <c r="D535" s="273"/>
      <c r="E535" s="970"/>
      <c r="F535" s="322" t="s">
        <v>433</v>
      </c>
      <c r="G535" s="84" t="s">
        <v>210</v>
      </c>
      <c r="H535" s="757">
        <v>2022</v>
      </c>
      <c r="I535" s="758"/>
      <c r="J535" s="820"/>
      <c r="K535" s="820"/>
      <c r="L535" s="820"/>
      <c r="M535" s="944"/>
      <c r="N535" s="945"/>
      <c r="O535" s="947"/>
      <c r="P535" s="924"/>
      <c r="Q535" s="924"/>
    </row>
    <row r="536" spans="1:17" ht="13.2" x14ac:dyDescent="0.5">
      <c r="A536" s="126"/>
      <c r="B536" s="127"/>
      <c r="C536" s="128"/>
      <c r="D536" s="273"/>
      <c r="E536" s="970"/>
      <c r="F536" s="322" t="s">
        <v>434</v>
      </c>
      <c r="G536" s="84" t="s">
        <v>210</v>
      </c>
      <c r="H536" s="936" t="s">
        <v>1255</v>
      </c>
      <c r="I536" s="758"/>
      <c r="J536" s="820"/>
      <c r="K536" s="820"/>
      <c r="L536" s="820"/>
      <c r="M536" s="944"/>
      <c r="N536" s="945"/>
      <c r="O536" s="947"/>
      <c r="P536" s="924"/>
      <c r="Q536" s="924"/>
    </row>
    <row r="537" spans="1:17" ht="13.2" x14ac:dyDescent="0.5">
      <c r="A537" s="126"/>
      <c r="B537" s="127"/>
      <c r="C537" s="128"/>
      <c r="D537" s="273"/>
      <c r="E537" s="970"/>
      <c r="F537" s="322" t="s">
        <v>435</v>
      </c>
      <c r="G537" s="84" t="s">
        <v>210</v>
      </c>
      <c r="H537" s="757" t="s">
        <v>1176</v>
      </c>
      <c r="I537" s="758"/>
      <c r="J537" s="820"/>
      <c r="K537" s="820"/>
      <c r="L537" s="820"/>
      <c r="M537" s="944"/>
      <c r="N537" s="945"/>
      <c r="O537" s="947"/>
      <c r="P537" s="924"/>
      <c r="Q537" s="924"/>
    </row>
    <row r="538" spans="1:17" ht="13.2" x14ac:dyDescent="0.5">
      <c r="A538" s="126"/>
      <c r="B538" s="127"/>
      <c r="C538" s="128"/>
      <c r="D538" s="273"/>
      <c r="E538" s="970"/>
      <c r="F538" s="322" t="s">
        <v>427</v>
      </c>
      <c r="G538" s="84" t="s">
        <v>210</v>
      </c>
      <c r="H538" s="757" t="s">
        <v>1209</v>
      </c>
      <c r="I538" s="758"/>
      <c r="J538" s="820"/>
      <c r="K538" s="820"/>
      <c r="L538" s="820"/>
      <c r="M538" s="944"/>
      <c r="N538" s="945"/>
      <c r="O538" s="947"/>
      <c r="P538" s="924"/>
      <c r="Q538" s="924"/>
    </row>
    <row r="539" spans="1:17" ht="13.2" x14ac:dyDescent="0.5">
      <c r="A539" s="126"/>
      <c r="B539" s="127"/>
      <c r="C539" s="128"/>
      <c r="D539" s="273"/>
      <c r="E539" s="970"/>
      <c r="F539" s="322" t="s">
        <v>436</v>
      </c>
      <c r="G539" s="84" t="s">
        <v>210</v>
      </c>
      <c r="H539" s="935" t="s">
        <v>1256</v>
      </c>
      <c r="I539" s="758"/>
      <c r="J539" s="820"/>
      <c r="K539" s="820"/>
      <c r="L539" s="820"/>
      <c r="M539" s="944"/>
      <c r="N539" s="945"/>
      <c r="O539" s="947"/>
      <c r="P539" s="924"/>
      <c r="Q539" s="924"/>
    </row>
    <row r="540" spans="1:17" ht="13.2" x14ac:dyDescent="0.5">
      <c r="A540" s="126"/>
      <c r="B540" s="127"/>
      <c r="C540" s="128"/>
      <c r="D540" s="273"/>
      <c r="E540" s="970"/>
      <c r="F540" s="322" t="s">
        <v>437</v>
      </c>
      <c r="G540" s="84" t="s">
        <v>210</v>
      </c>
      <c r="H540" s="935" t="s">
        <v>1257</v>
      </c>
      <c r="I540" s="758"/>
      <c r="J540" s="820"/>
      <c r="K540" s="820"/>
      <c r="L540" s="820"/>
      <c r="M540" s="944"/>
      <c r="N540" s="945"/>
      <c r="O540" s="947"/>
      <c r="P540" s="924"/>
      <c r="Q540" s="924"/>
    </row>
    <row r="541" spans="1:17" ht="13.2" x14ac:dyDescent="0.5">
      <c r="A541" s="126"/>
      <c r="B541" s="127"/>
      <c r="C541" s="128"/>
      <c r="D541" s="273"/>
      <c r="E541" s="970"/>
      <c r="F541" s="322" t="s">
        <v>367</v>
      </c>
      <c r="G541" s="84" t="s">
        <v>210</v>
      </c>
      <c r="H541" s="935" t="s">
        <v>1258</v>
      </c>
      <c r="I541" s="758"/>
      <c r="J541" s="820"/>
      <c r="K541" s="820"/>
      <c r="L541" s="820"/>
      <c r="M541" s="944"/>
      <c r="N541" s="945"/>
      <c r="O541" s="947"/>
      <c r="P541" s="924"/>
      <c r="Q541" s="924"/>
    </row>
    <row r="542" spans="1:17" ht="29.1" customHeight="1" x14ac:dyDescent="0.5">
      <c r="A542" s="126"/>
      <c r="B542" s="127"/>
      <c r="C542" s="128"/>
      <c r="D542" s="273"/>
      <c r="E542" s="970"/>
      <c r="F542" s="322" t="s">
        <v>351</v>
      </c>
      <c r="G542" s="84" t="s">
        <v>210</v>
      </c>
      <c r="H542" s="935" t="s">
        <v>1803</v>
      </c>
      <c r="I542" s="758"/>
      <c r="J542" s="820"/>
      <c r="K542" s="820"/>
      <c r="L542" s="820"/>
      <c r="M542" s="944"/>
      <c r="N542" s="945"/>
      <c r="O542" s="947"/>
      <c r="P542" s="924"/>
      <c r="Q542" s="924"/>
    </row>
    <row r="543" spans="1:17" ht="13.2" x14ac:dyDescent="0.5">
      <c r="A543" s="126"/>
      <c r="B543" s="127"/>
      <c r="C543" s="128"/>
      <c r="D543" s="273"/>
      <c r="E543" s="970"/>
      <c r="F543" s="617" t="s">
        <v>440</v>
      </c>
      <c r="G543" s="84" t="s">
        <v>210</v>
      </c>
      <c r="H543" s="757" t="s">
        <v>443</v>
      </c>
      <c r="I543" s="758"/>
      <c r="J543" s="820"/>
      <c r="K543" s="820"/>
      <c r="L543" s="820"/>
      <c r="M543" s="944"/>
      <c r="N543" s="945"/>
      <c r="O543" s="947"/>
      <c r="P543" s="924"/>
      <c r="Q543" s="924"/>
    </row>
    <row r="544" spans="1:17" ht="13.2" x14ac:dyDescent="0.5">
      <c r="A544" s="126"/>
      <c r="B544" s="127"/>
      <c r="C544" s="128"/>
      <c r="D544" s="273"/>
      <c r="E544" s="970"/>
      <c r="F544" s="790" t="s">
        <v>441</v>
      </c>
      <c r="G544" s="84" t="s">
        <v>210</v>
      </c>
      <c r="H544" s="757" t="s">
        <v>587</v>
      </c>
      <c r="I544" s="758"/>
      <c r="J544" s="820"/>
      <c r="K544" s="820"/>
      <c r="L544" s="820"/>
      <c r="M544" s="944"/>
      <c r="N544" s="945"/>
      <c r="O544" s="947"/>
      <c r="P544" s="924"/>
      <c r="Q544" s="924"/>
    </row>
    <row r="545" spans="1:17" ht="13.2" x14ac:dyDescent="0.5">
      <c r="A545" s="126"/>
      <c r="B545" s="127"/>
      <c r="C545" s="128"/>
      <c r="D545" s="273"/>
      <c r="E545" s="971"/>
      <c r="F545" s="824"/>
      <c r="G545" s="84" t="s">
        <v>210</v>
      </c>
      <c r="H545" s="925" t="s">
        <v>1252</v>
      </c>
      <c r="I545" s="926"/>
      <c r="J545" s="820"/>
      <c r="K545" s="820"/>
      <c r="L545" s="820"/>
      <c r="M545" s="944"/>
      <c r="N545" s="945"/>
      <c r="O545" s="947"/>
    </row>
    <row r="546" spans="1:17" s="65" customFormat="1" ht="18.75" customHeight="1" x14ac:dyDescent="0.55000000000000004">
      <c r="A546" s="269"/>
      <c r="B546" s="252"/>
      <c r="C546" s="275"/>
      <c r="D546" s="276"/>
      <c r="E546" s="251" t="s">
        <v>287</v>
      </c>
      <c r="F546" s="957" t="s">
        <v>446</v>
      </c>
      <c r="G546" s="957"/>
      <c r="H546" s="957"/>
      <c r="I546" s="957"/>
      <c r="J546" s="271"/>
      <c r="K546" s="274"/>
      <c r="L546" s="249"/>
      <c r="M546" s="434"/>
      <c r="N546" s="672">
        <v>0</v>
      </c>
    </row>
    <row r="547" spans="1:17" s="65" customFormat="1" ht="18.75" customHeight="1" x14ac:dyDescent="0.55000000000000004">
      <c r="A547" s="269"/>
      <c r="B547" s="252"/>
      <c r="C547" s="275"/>
      <c r="D547" s="276"/>
      <c r="E547" s="342" t="s">
        <v>288</v>
      </c>
      <c r="F547" s="957" t="s">
        <v>497</v>
      </c>
      <c r="G547" s="957"/>
      <c r="H547" s="957"/>
      <c r="I547" s="957"/>
      <c r="J547" s="271"/>
      <c r="K547" s="274"/>
      <c r="L547" s="249"/>
      <c r="M547" s="434"/>
      <c r="N547" s="334">
        <f>SUM(N548:N722)</f>
        <v>19.500000000000004</v>
      </c>
    </row>
    <row r="548" spans="1:17" ht="31.5" customHeight="1" x14ac:dyDescent="0.5">
      <c r="A548" s="126"/>
      <c r="B548" s="127"/>
      <c r="C548" s="128"/>
      <c r="D548" s="273"/>
      <c r="E548" s="946" t="s">
        <v>283</v>
      </c>
      <c r="F548" s="322" t="s">
        <v>442</v>
      </c>
      <c r="G548" s="84" t="s">
        <v>210</v>
      </c>
      <c r="H548" s="770" t="s">
        <v>979</v>
      </c>
      <c r="I548" s="771"/>
      <c r="J548" s="806">
        <v>2014</v>
      </c>
      <c r="K548" s="806" t="s">
        <v>353</v>
      </c>
      <c r="L548" s="806">
        <v>1</v>
      </c>
      <c r="M548" s="932">
        <f>N548</f>
        <v>1.85</v>
      </c>
      <c r="N548" s="934">
        <v>1.85</v>
      </c>
      <c r="O548" s="924"/>
      <c r="P548" s="924">
        <v>1.7</v>
      </c>
      <c r="Q548" s="924">
        <v>2</v>
      </c>
    </row>
    <row r="549" spans="1:17" ht="16" customHeight="1" x14ac:dyDescent="0.5">
      <c r="A549" s="126"/>
      <c r="B549" s="127"/>
      <c r="C549" s="128"/>
      <c r="D549" s="273"/>
      <c r="E549" s="938"/>
      <c r="F549" s="322" t="s">
        <v>428</v>
      </c>
      <c r="G549" s="84" t="s">
        <v>210</v>
      </c>
      <c r="H549" s="952" t="s">
        <v>980</v>
      </c>
      <c r="I549" s="953"/>
      <c r="J549" s="807"/>
      <c r="K549" s="807"/>
      <c r="L549" s="807"/>
      <c r="M549" s="927"/>
      <c r="N549" s="930"/>
      <c r="O549" s="924"/>
      <c r="P549" s="924"/>
      <c r="Q549" s="924"/>
    </row>
    <row r="550" spans="1:17" ht="16" customHeight="1" x14ac:dyDescent="0.5">
      <c r="A550" s="126"/>
      <c r="B550" s="127"/>
      <c r="C550" s="128"/>
      <c r="D550" s="273"/>
      <c r="E550" s="938"/>
      <c r="F550" s="322" t="s">
        <v>430</v>
      </c>
      <c r="G550" s="84" t="s">
        <v>210</v>
      </c>
      <c r="H550" s="757" t="s">
        <v>498</v>
      </c>
      <c r="I550" s="758"/>
      <c r="J550" s="807"/>
      <c r="K550" s="807"/>
      <c r="L550" s="807"/>
      <c r="M550" s="927"/>
      <c r="N550" s="930"/>
      <c r="O550" s="924"/>
      <c r="P550" s="924"/>
      <c r="Q550" s="924"/>
    </row>
    <row r="551" spans="1:17" ht="16" customHeight="1" x14ac:dyDescent="0.5">
      <c r="A551" s="126"/>
      <c r="B551" s="127"/>
      <c r="C551" s="128"/>
      <c r="D551" s="273"/>
      <c r="E551" s="938"/>
      <c r="F551" s="322" t="s">
        <v>431</v>
      </c>
      <c r="G551" s="84" t="s">
        <v>210</v>
      </c>
      <c r="H551" s="757">
        <v>3</v>
      </c>
      <c r="I551" s="758"/>
      <c r="J551" s="807"/>
      <c r="K551" s="807"/>
      <c r="L551" s="807"/>
      <c r="M551" s="927"/>
      <c r="N551" s="930"/>
      <c r="O551" s="924"/>
      <c r="P551" s="924"/>
      <c r="Q551" s="924"/>
    </row>
    <row r="552" spans="1:17" ht="16" customHeight="1" x14ac:dyDescent="0.5">
      <c r="A552" s="126"/>
      <c r="B552" s="127"/>
      <c r="C552" s="128"/>
      <c r="D552" s="273"/>
      <c r="E552" s="938"/>
      <c r="F552" s="322" t="s">
        <v>432</v>
      </c>
      <c r="G552" s="84" t="s">
        <v>210</v>
      </c>
      <c r="H552" s="757">
        <v>4</v>
      </c>
      <c r="I552" s="758"/>
      <c r="J552" s="807"/>
      <c r="K552" s="807"/>
      <c r="L552" s="807"/>
      <c r="M552" s="927"/>
      <c r="N552" s="930"/>
      <c r="O552" s="924"/>
      <c r="P552" s="924"/>
      <c r="Q552" s="924"/>
    </row>
    <row r="553" spans="1:17" ht="16" customHeight="1" x14ac:dyDescent="0.5">
      <c r="A553" s="126"/>
      <c r="B553" s="127"/>
      <c r="C553" s="128"/>
      <c r="D553" s="273"/>
      <c r="E553" s="938"/>
      <c r="F553" s="322" t="s">
        <v>433</v>
      </c>
      <c r="G553" s="84" t="s">
        <v>210</v>
      </c>
      <c r="H553" s="757">
        <v>2014</v>
      </c>
      <c r="I553" s="758"/>
      <c r="J553" s="807"/>
      <c r="K553" s="807"/>
      <c r="L553" s="807"/>
      <c r="M553" s="927"/>
      <c r="N553" s="930"/>
      <c r="O553" s="924"/>
      <c r="P553" s="924"/>
      <c r="Q553" s="924"/>
    </row>
    <row r="554" spans="1:17" ht="16" customHeight="1" x14ac:dyDescent="0.5">
      <c r="A554" s="126"/>
      <c r="B554" s="127"/>
      <c r="C554" s="128"/>
      <c r="D554" s="273"/>
      <c r="E554" s="938"/>
      <c r="F554" s="322" t="s">
        <v>434</v>
      </c>
      <c r="G554" s="84" t="s">
        <v>210</v>
      </c>
      <c r="H554" s="757" t="s">
        <v>981</v>
      </c>
      <c r="I554" s="758"/>
      <c r="J554" s="807"/>
      <c r="K554" s="807"/>
      <c r="L554" s="807"/>
      <c r="M554" s="927"/>
      <c r="N554" s="930"/>
      <c r="O554" s="924"/>
      <c r="P554" s="924"/>
      <c r="Q554" s="924"/>
    </row>
    <row r="555" spans="1:17" ht="16" customHeight="1" x14ac:dyDescent="0.5">
      <c r="A555" s="126"/>
      <c r="B555" s="127"/>
      <c r="C555" s="128"/>
      <c r="D555" s="273"/>
      <c r="E555" s="938"/>
      <c r="F555" s="322" t="s">
        <v>435</v>
      </c>
      <c r="G555" s="84" t="s">
        <v>210</v>
      </c>
      <c r="H555" s="757" t="s">
        <v>971</v>
      </c>
      <c r="I555" s="758"/>
      <c r="J555" s="807"/>
      <c r="K555" s="807"/>
      <c r="L555" s="807"/>
      <c r="M555" s="927"/>
      <c r="N555" s="930"/>
      <c r="O555" s="924"/>
      <c r="P555" s="924"/>
      <c r="Q555" s="924"/>
    </row>
    <row r="556" spans="1:17" ht="16" customHeight="1" x14ac:dyDescent="0.5">
      <c r="A556" s="126"/>
      <c r="B556" s="127"/>
      <c r="C556" s="128"/>
      <c r="D556" s="273"/>
      <c r="E556" s="938"/>
      <c r="F556" s="322" t="s">
        <v>427</v>
      </c>
      <c r="G556" s="84" t="s">
        <v>210</v>
      </c>
      <c r="H556" s="757" t="s">
        <v>499</v>
      </c>
      <c r="I556" s="758"/>
      <c r="J556" s="807"/>
      <c r="K556" s="807"/>
      <c r="L556" s="807"/>
      <c r="M556" s="927"/>
      <c r="N556" s="930"/>
      <c r="O556" s="924"/>
      <c r="P556" s="924"/>
      <c r="Q556" s="924"/>
    </row>
    <row r="557" spans="1:17" ht="16" customHeight="1" x14ac:dyDescent="0.5">
      <c r="A557" s="126"/>
      <c r="B557" s="127"/>
      <c r="C557" s="128"/>
      <c r="D557" s="273"/>
      <c r="E557" s="938"/>
      <c r="F557" s="322" t="s">
        <v>436</v>
      </c>
      <c r="G557" s="84" t="s">
        <v>210</v>
      </c>
      <c r="H557" s="757"/>
      <c r="I557" s="758"/>
      <c r="J557" s="807"/>
      <c r="K557" s="807"/>
      <c r="L557" s="807"/>
      <c r="M557" s="927"/>
      <c r="N557" s="930"/>
      <c r="O557" s="924"/>
      <c r="P557" s="924"/>
      <c r="Q557" s="924"/>
    </row>
    <row r="558" spans="1:17" ht="16" customHeight="1" x14ac:dyDescent="0.5">
      <c r="A558" s="126"/>
      <c r="B558" s="127"/>
      <c r="C558" s="128"/>
      <c r="D558" s="273"/>
      <c r="E558" s="938"/>
      <c r="F558" s="322" t="s">
        <v>437</v>
      </c>
      <c r="G558" s="84" t="s">
        <v>210</v>
      </c>
      <c r="H558" s="935" t="s">
        <v>983</v>
      </c>
      <c r="I558" s="758"/>
      <c r="J558" s="807"/>
      <c r="K558" s="807"/>
      <c r="L558" s="807"/>
      <c r="M558" s="927"/>
      <c r="N558" s="930"/>
      <c r="O558" s="924"/>
      <c r="P558" s="924"/>
      <c r="Q558" s="924"/>
    </row>
    <row r="559" spans="1:17" ht="16" customHeight="1" x14ac:dyDescent="0.5">
      <c r="A559" s="126"/>
      <c r="B559" s="127"/>
      <c r="C559" s="128"/>
      <c r="D559" s="273"/>
      <c r="E559" s="938"/>
      <c r="F559" s="322" t="s">
        <v>367</v>
      </c>
      <c r="G559" s="84" t="s">
        <v>210</v>
      </c>
      <c r="H559" s="935" t="s">
        <v>982</v>
      </c>
      <c r="I559" s="758"/>
      <c r="J559" s="807"/>
      <c r="K559" s="807"/>
      <c r="L559" s="807"/>
      <c r="M559" s="927"/>
      <c r="N559" s="930"/>
      <c r="O559" s="924"/>
      <c r="P559" s="924"/>
      <c r="Q559" s="924"/>
    </row>
    <row r="560" spans="1:17" ht="29.1" customHeight="1" x14ac:dyDescent="0.5">
      <c r="A560" s="126"/>
      <c r="B560" s="127"/>
      <c r="C560" s="128"/>
      <c r="D560" s="273"/>
      <c r="E560" s="938"/>
      <c r="F560" s="322" t="s">
        <v>351</v>
      </c>
      <c r="G560" s="84" t="s">
        <v>210</v>
      </c>
      <c r="H560" s="935" t="s">
        <v>1804</v>
      </c>
      <c r="I560" s="758"/>
      <c r="J560" s="807"/>
      <c r="K560" s="807"/>
      <c r="L560" s="807"/>
      <c r="M560" s="927"/>
      <c r="N560" s="930"/>
      <c r="O560" s="924"/>
      <c r="P560" s="924"/>
      <c r="Q560" s="924"/>
    </row>
    <row r="561" spans="1:17" ht="15" customHeight="1" x14ac:dyDescent="0.5">
      <c r="A561" s="126"/>
      <c r="B561" s="127"/>
      <c r="C561" s="128"/>
      <c r="D561" s="273"/>
      <c r="E561" s="938"/>
      <c r="F561" s="617" t="s">
        <v>440</v>
      </c>
      <c r="G561" s="84" t="s">
        <v>210</v>
      </c>
      <c r="H561" s="952" t="s">
        <v>443</v>
      </c>
      <c r="I561" s="953"/>
      <c r="J561" s="807"/>
      <c r="K561" s="807"/>
      <c r="L561" s="807"/>
      <c r="M561" s="927"/>
      <c r="N561" s="930"/>
      <c r="O561" s="924"/>
      <c r="P561" s="924"/>
      <c r="Q561" s="924"/>
    </row>
    <row r="562" spans="1:17" ht="13.2" x14ac:dyDescent="0.5">
      <c r="A562" s="126"/>
      <c r="B562" s="127"/>
      <c r="C562" s="128"/>
      <c r="D562" s="273"/>
      <c r="E562" s="939"/>
      <c r="F562" s="322" t="s">
        <v>441</v>
      </c>
      <c r="G562" s="84" t="s">
        <v>210</v>
      </c>
      <c r="H562" s="757"/>
      <c r="I562" s="758"/>
      <c r="J562" s="808"/>
      <c r="K562" s="808"/>
      <c r="L562" s="808"/>
      <c r="M562" s="933"/>
      <c r="N562" s="931"/>
      <c r="O562" s="924"/>
      <c r="P562" s="924"/>
      <c r="Q562" s="924"/>
    </row>
    <row r="563" spans="1:17" ht="12" customHeight="1" x14ac:dyDescent="0.5">
      <c r="A563" s="126"/>
      <c r="B563" s="127"/>
      <c r="C563" s="128"/>
      <c r="D563" s="273"/>
      <c r="E563" s="492"/>
      <c r="F563" s="493"/>
      <c r="G563" s="493"/>
      <c r="H563" s="493"/>
      <c r="I563" s="493"/>
      <c r="J563" s="493"/>
      <c r="K563" s="493"/>
      <c r="L563" s="493"/>
      <c r="M563" s="493"/>
      <c r="N563" s="494"/>
    </row>
    <row r="564" spans="1:17" ht="39" customHeight="1" x14ac:dyDescent="0.5">
      <c r="A564" s="126"/>
      <c r="B564" s="127"/>
      <c r="C564" s="128"/>
      <c r="D564" s="273"/>
      <c r="E564" s="946" t="s">
        <v>284</v>
      </c>
      <c r="F564" s="322" t="s">
        <v>442</v>
      </c>
      <c r="G564" s="84" t="s">
        <v>210</v>
      </c>
      <c r="H564" s="770" t="s">
        <v>985</v>
      </c>
      <c r="I564" s="771"/>
      <c r="J564" s="806">
        <v>2014</v>
      </c>
      <c r="K564" s="806" t="s">
        <v>353</v>
      </c>
      <c r="L564" s="806">
        <v>1</v>
      </c>
      <c r="M564" s="932">
        <f>N564</f>
        <v>1.82</v>
      </c>
      <c r="N564" s="934">
        <v>1.82</v>
      </c>
      <c r="O564" s="924"/>
      <c r="P564" s="924">
        <v>1.64</v>
      </c>
      <c r="Q564" s="924">
        <v>2</v>
      </c>
    </row>
    <row r="565" spans="1:17" ht="16" customHeight="1" x14ac:dyDescent="0.5">
      <c r="A565" s="126"/>
      <c r="B565" s="127"/>
      <c r="C565" s="128"/>
      <c r="D565" s="273"/>
      <c r="E565" s="938"/>
      <c r="F565" s="322" t="s">
        <v>428</v>
      </c>
      <c r="G565" s="84" t="s">
        <v>210</v>
      </c>
      <c r="H565" s="757" t="s">
        <v>1015</v>
      </c>
      <c r="I565" s="758"/>
      <c r="J565" s="807"/>
      <c r="K565" s="807"/>
      <c r="L565" s="807"/>
      <c r="M565" s="927"/>
      <c r="N565" s="930"/>
      <c r="O565" s="924"/>
      <c r="P565" s="924"/>
      <c r="Q565" s="924"/>
    </row>
    <row r="566" spans="1:17" ht="16" customHeight="1" x14ac:dyDescent="0.5">
      <c r="A566" s="126"/>
      <c r="B566" s="127"/>
      <c r="C566" s="128"/>
      <c r="D566" s="273"/>
      <c r="E566" s="938"/>
      <c r="F566" s="322" t="s">
        <v>430</v>
      </c>
      <c r="G566" s="84" t="s">
        <v>210</v>
      </c>
      <c r="H566" s="757" t="s">
        <v>498</v>
      </c>
      <c r="I566" s="758"/>
      <c r="J566" s="807"/>
      <c r="K566" s="807"/>
      <c r="L566" s="807"/>
      <c r="M566" s="927"/>
      <c r="N566" s="930"/>
      <c r="O566" s="924"/>
      <c r="P566" s="924"/>
      <c r="Q566" s="924"/>
    </row>
    <row r="567" spans="1:17" ht="16" customHeight="1" x14ac:dyDescent="0.5">
      <c r="A567" s="126"/>
      <c r="B567" s="127"/>
      <c r="C567" s="128"/>
      <c r="D567" s="273"/>
      <c r="E567" s="938"/>
      <c r="F567" s="322" t="s">
        <v>431</v>
      </c>
      <c r="G567" s="84" t="s">
        <v>210</v>
      </c>
      <c r="H567" s="757">
        <v>3</v>
      </c>
      <c r="I567" s="758"/>
      <c r="J567" s="807"/>
      <c r="K567" s="807"/>
      <c r="L567" s="807"/>
      <c r="M567" s="927"/>
      <c r="N567" s="930"/>
      <c r="O567" s="924"/>
      <c r="P567" s="924"/>
      <c r="Q567" s="924"/>
    </row>
    <row r="568" spans="1:17" ht="16" customHeight="1" x14ac:dyDescent="0.5">
      <c r="A568" s="126"/>
      <c r="B568" s="127"/>
      <c r="C568" s="128"/>
      <c r="D568" s="273"/>
      <c r="E568" s="938"/>
      <c r="F568" s="322" t="s">
        <v>432</v>
      </c>
      <c r="G568" s="84" t="s">
        <v>210</v>
      </c>
      <c r="H568" s="757">
        <v>4</v>
      </c>
      <c r="I568" s="758"/>
      <c r="J568" s="807"/>
      <c r="K568" s="807"/>
      <c r="L568" s="807"/>
      <c r="M568" s="927"/>
      <c r="N568" s="930"/>
      <c r="O568" s="924"/>
      <c r="P568" s="924"/>
      <c r="Q568" s="924"/>
    </row>
    <row r="569" spans="1:17" ht="16" customHeight="1" x14ac:dyDescent="0.5">
      <c r="A569" s="126"/>
      <c r="B569" s="127"/>
      <c r="C569" s="128"/>
      <c r="D569" s="273"/>
      <c r="E569" s="938"/>
      <c r="F569" s="322" t="s">
        <v>433</v>
      </c>
      <c r="G569" s="84" t="s">
        <v>210</v>
      </c>
      <c r="H569" s="757">
        <v>2014</v>
      </c>
      <c r="I569" s="758"/>
      <c r="J569" s="807"/>
      <c r="K569" s="807"/>
      <c r="L569" s="807"/>
      <c r="M569" s="927"/>
      <c r="N569" s="930"/>
      <c r="O569" s="924"/>
      <c r="P569" s="924"/>
      <c r="Q569" s="924"/>
    </row>
    <row r="570" spans="1:17" ht="16" customHeight="1" x14ac:dyDescent="0.5">
      <c r="A570" s="126"/>
      <c r="B570" s="127"/>
      <c r="C570" s="128"/>
      <c r="D570" s="273"/>
      <c r="E570" s="938"/>
      <c r="F570" s="322" t="s">
        <v>434</v>
      </c>
      <c r="G570" s="84" t="s">
        <v>210</v>
      </c>
      <c r="H570" s="757" t="s">
        <v>984</v>
      </c>
      <c r="I570" s="758"/>
      <c r="J570" s="807"/>
      <c r="K570" s="807"/>
      <c r="L570" s="807"/>
      <c r="M570" s="927"/>
      <c r="N570" s="930"/>
      <c r="O570" s="924"/>
      <c r="P570" s="924"/>
      <c r="Q570" s="924"/>
    </row>
    <row r="571" spans="1:17" ht="16" customHeight="1" x14ac:dyDescent="0.5">
      <c r="A571" s="126"/>
      <c r="B571" s="127"/>
      <c r="C571" s="128"/>
      <c r="D571" s="273"/>
      <c r="E571" s="938"/>
      <c r="F571" s="322" t="s">
        <v>435</v>
      </c>
      <c r="G571" s="84" t="s">
        <v>210</v>
      </c>
      <c r="H571" s="757" t="s">
        <v>971</v>
      </c>
      <c r="I571" s="758"/>
      <c r="J571" s="807"/>
      <c r="K571" s="807"/>
      <c r="L571" s="807"/>
      <c r="M571" s="927"/>
      <c r="N571" s="930"/>
      <c r="O571" s="924"/>
      <c r="P571" s="924"/>
      <c r="Q571" s="924"/>
    </row>
    <row r="572" spans="1:17" ht="16" customHeight="1" x14ac:dyDescent="0.5">
      <c r="A572" s="126"/>
      <c r="B572" s="127"/>
      <c r="C572" s="128"/>
      <c r="D572" s="273"/>
      <c r="E572" s="938"/>
      <c r="F572" s="322" t="s">
        <v>427</v>
      </c>
      <c r="G572" s="84" t="s">
        <v>210</v>
      </c>
      <c r="H572" s="757" t="s">
        <v>499</v>
      </c>
      <c r="I572" s="758"/>
      <c r="J572" s="807"/>
      <c r="K572" s="807"/>
      <c r="L572" s="807"/>
      <c r="M572" s="927"/>
      <c r="N572" s="930"/>
      <c r="O572" s="924"/>
      <c r="P572" s="924"/>
      <c r="Q572" s="924"/>
    </row>
    <row r="573" spans="1:17" ht="16" customHeight="1" x14ac:dyDescent="0.5">
      <c r="A573" s="126"/>
      <c r="B573" s="127"/>
      <c r="C573" s="128"/>
      <c r="D573" s="273"/>
      <c r="E573" s="938"/>
      <c r="F573" s="322" t="s">
        <v>436</v>
      </c>
      <c r="G573" s="84" t="s">
        <v>210</v>
      </c>
      <c r="H573" s="952"/>
      <c r="I573" s="953"/>
      <c r="J573" s="807"/>
      <c r="K573" s="807"/>
      <c r="L573" s="807"/>
      <c r="M573" s="927"/>
      <c r="N573" s="930"/>
      <c r="O573" s="924"/>
      <c r="P573" s="924"/>
      <c r="Q573" s="924"/>
    </row>
    <row r="574" spans="1:17" ht="16" customHeight="1" x14ac:dyDescent="0.5">
      <c r="A574" s="126"/>
      <c r="B574" s="127"/>
      <c r="C574" s="128"/>
      <c r="D574" s="273"/>
      <c r="E574" s="938"/>
      <c r="F574" s="322" t="s">
        <v>437</v>
      </c>
      <c r="G574" s="84" t="s">
        <v>210</v>
      </c>
      <c r="H574" s="935" t="s">
        <v>987</v>
      </c>
      <c r="I574" s="758"/>
      <c r="J574" s="807"/>
      <c r="K574" s="807"/>
      <c r="L574" s="807"/>
      <c r="M574" s="927"/>
      <c r="N574" s="930"/>
      <c r="O574" s="924"/>
      <c r="P574" s="924"/>
      <c r="Q574" s="924"/>
    </row>
    <row r="575" spans="1:17" ht="16" customHeight="1" x14ac:dyDescent="0.5">
      <c r="A575" s="126"/>
      <c r="B575" s="127"/>
      <c r="C575" s="128"/>
      <c r="D575" s="273"/>
      <c r="E575" s="938"/>
      <c r="F575" s="322" t="s">
        <v>367</v>
      </c>
      <c r="G575" s="84" t="s">
        <v>210</v>
      </c>
      <c r="H575" s="935" t="s">
        <v>986</v>
      </c>
      <c r="I575" s="758"/>
      <c r="J575" s="807"/>
      <c r="K575" s="807"/>
      <c r="L575" s="807"/>
      <c r="M575" s="927"/>
      <c r="N575" s="930"/>
      <c r="O575" s="924"/>
      <c r="P575" s="924"/>
      <c r="Q575" s="924"/>
    </row>
    <row r="576" spans="1:17" ht="30" customHeight="1" x14ac:dyDescent="0.5">
      <c r="A576" s="126"/>
      <c r="B576" s="127"/>
      <c r="C576" s="128"/>
      <c r="D576" s="273"/>
      <c r="E576" s="938"/>
      <c r="F576" s="322" t="s">
        <v>351</v>
      </c>
      <c r="G576" s="84" t="s">
        <v>210</v>
      </c>
      <c r="H576" s="935" t="s">
        <v>1805</v>
      </c>
      <c r="I576" s="758"/>
      <c r="J576" s="807"/>
      <c r="K576" s="807"/>
      <c r="L576" s="807"/>
      <c r="M576" s="927"/>
      <c r="N576" s="930"/>
      <c r="O576" s="924"/>
      <c r="P576" s="924"/>
      <c r="Q576" s="924"/>
    </row>
    <row r="577" spans="1:17" ht="15" customHeight="1" x14ac:dyDescent="0.5">
      <c r="A577" s="126"/>
      <c r="B577" s="127"/>
      <c r="C577" s="128"/>
      <c r="D577" s="273"/>
      <c r="E577" s="938"/>
      <c r="F577" s="617" t="s">
        <v>440</v>
      </c>
      <c r="G577" s="84" t="s">
        <v>210</v>
      </c>
      <c r="H577" s="757" t="s">
        <v>443</v>
      </c>
      <c r="I577" s="758"/>
      <c r="J577" s="807"/>
      <c r="K577" s="807"/>
      <c r="L577" s="807"/>
      <c r="M577" s="927"/>
      <c r="N577" s="930"/>
      <c r="O577" s="924"/>
      <c r="P577" s="924"/>
      <c r="Q577" s="924"/>
    </row>
    <row r="578" spans="1:17" ht="13.2" x14ac:dyDescent="0.5">
      <c r="A578" s="126"/>
      <c r="B578" s="127"/>
      <c r="C578" s="128"/>
      <c r="D578" s="273"/>
      <c r="E578" s="939"/>
      <c r="F578" s="322" t="s">
        <v>441</v>
      </c>
      <c r="G578" s="84" t="s">
        <v>210</v>
      </c>
      <c r="H578" s="757"/>
      <c r="I578" s="758"/>
      <c r="J578" s="808"/>
      <c r="K578" s="808"/>
      <c r="L578" s="808"/>
      <c r="M578" s="933"/>
      <c r="N578" s="931"/>
      <c r="O578" s="924"/>
      <c r="P578" s="924"/>
      <c r="Q578" s="924"/>
    </row>
    <row r="579" spans="1:17" ht="12" customHeight="1" x14ac:dyDescent="0.5">
      <c r="A579" s="126"/>
      <c r="B579" s="127"/>
      <c r="C579" s="128"/>
      <c r="D579" s="273"/>
      <c r="E579" s="492"/>
      <c r="F579" s="493"/>
      <c r="G579" s="493"/>
      <c r="H579" s="493"/>
      <c r="I579" s="493"/>
      <c r="J579" s="493"/>
      <c r="K579" s="493"/>
      <c r="L579" s="493"/>
      <c r="M579" s="493"/>
      <c r="N579" s="494"/>
    </row>
    <row r="580" spans="1:17" ht="45.6" customHeight="1" x14ac:dyDescent="0.5">
      <c r="A580" s="126"/>
      <c r="B580" s="127"/>
      <c r="C580" s="128"/>
      <c r="D580" s="273"/>
      <c r="E580" s="946" t="s">
        <v>285</v>
      </c>
      <c r="F580" s="322" t="s">
        <v>442</v>
      </c>
      <c r="G580" s="84" t="s">
        <v>210</v>
      </c>
      <c r="H580" s="770" t="s">
        <v>988</v>
      </c>
      <c r="I580" s="771"/>
      <c r="J580" s="806">
        <v>2015</v>
      </c>
      <c r="K580" s="806" t="s">
        <v>353</v>
      </c>
      <c r="L580" s="806">
        <v>1</v>
      </c>
      <c r="M580" s="932">
        <f>N580</f>
        <v>1.83</v>
      </c>
      <c r="N580" s="934">
        <v>1.83</v>
      </c>
      <c r="O580" s="924"/>
      <c r="P580" s="924">
        <v>1.76</v>
      </c>
      <c r="Q580" s="924">
        <v>1.9</v>
      </c>
    </row>
    <row r="581" spans="1:17" ht="16" customHeight="1" x14ac:dyDescent="0.5">
      <c r="A581" s="126"/>
      <c r="B581" s="127"/>
      <c r="C581" s="128"/>
      <c r="D581" s="273"/>
      <c r="E581" s="938"/>
      <c r="F581" s="322" t="s">
        <v>428</v>
      </c>
      <c r="G581" s="84" t="s">
        <v>210</v>
      </c>
      <c r="H581" s="757" t="s">
        <v>989</v>
      </c>
      <c r="I581" s="758"/>
      <c r="J581" s="807"/>
      <c r="K581" s="807"/>
      <c r="L581" s="807"/>
      <c r="M581" s="927"/>
      <c r="N581" s="930"/>
      <c r="O581" s="924"/>
      <c r="P581" s="924"/>
      <c r="Q581" s="924"/>
    </row>
    <row r="582" spans="1:17" ht="16" customHeight="1" x14ac:dyDescent="0.5">
      <c r="A582" s="126"/>
      <c r="B582" s="127"/>
      <c r="C582" s="128"/>
      <c r="D582" s="273"/>
      <c r="E582" s="938"/>
      <c r="F582" s="322" t="s">
        <v>430</v>
      </c>
      <c r="G582" s="84" t="s">
        <v>210</v>
      </c>
      <c r="H582" s="757" t="s">
        <v>498</v>
      </c>
      <c r="I582" s="758"/>
      <c r="J582" s="807"/>
      <c r="K582" s="807"/>
      <c r="L582" s="807"/>
      <c r="M582" s="927"/>
      <c r="N582" s="930"/>
      <c r="O582" s="924"/>
      <c r="P582" s="924"/>
      <c r="Q582" s="924"/>
    </row>
    <row r="583" spans="1:17" ht="16" customHeight="1" x14ac:dyDescent="0.5">
      <c r="A583" s="126"/>
      <c r="B583" s="127"/>
      <c r="C583" s="128"/>
      <c r="D583" s="273"/>
      <c r="E583" s="938"/>
      <c r="F583" s="322" t="s">
        <v>431</v>
      </c>
      <c r="G583" s="84" t="s">
        <v>210</v>
      </c>
      <c r="H583" s="757">
        <v>4</v>
      </c>
      <c r="I583" s="758"/>
      <c r="J583" s="807"/>
      <c r="K583" s="807"/>
      <c r="L583" s="807"/>
      <c r="M583" s="927"/>
      <c r="N583" s="930"/>
      <c r="O583" s="924"/>
      <c r="P583" s="924"/>
      <c r="Q583" s="924"/>
    </row>
    <row r="584" spans="1:17" ht="16" customHeight="1" x14ac:dyDescent="0.5">
      <c r="A584" s="126"/>
      <c r="B584" s="127"/>
      <c r="C584" s="128"/>
      <c r="D584" s="273"/>
      <c r="E584" s="938"/>
      <c r="F584" s="322" t="s">
        <v>432</v>
      </c>
      <c r="G584" s="84" t="s">
        <v>210</v>
      </c>
      <c r="H584" s="757">
        <v>1</v>
      </c>
      <c r="I584" s="758"/>
      <c r="J584" s="807"/>
      <c r="K584" s="807"/>
      <c r="L584" s="807"/>
      <c r="M584" s="927"/>
      <c r="N584" s="930"/>
      <c r="O584" s="924"/>
      <c r="P584" s="924"/>
      <c r="Q584" s="924"/>
    </row>
    <row r="585" spans="1:17" ht="16" customHeight="1" x14ac:dyDescent="0.5">
      <c r="A585" s="126"/>
      <c r="B585" s="127"/>
      <c r="C585" s="128"/>
      <c r="D585" s="273"/>
      <c r="E585" s="938"/>
      <c r="F585" s="322" t="s">
        <v>433</v>
      </c>
      <c r="G585" s="84" t="s">
        <v>210</v>
      </c>
      <c r="H585" s="757">
        <v>2015</v>
      </c>
      <c r="I585" s="758"/>
      <c r="J585" s="807"/>
      <c r="K585" s="807"/>
      <c r="L585" s="807"/>
      <c r="M585" s="927"/>
      <c r="N585" s="930"/>
      <c r="O585" s="924"/>
      <c r="P585" s="924"/>
      <c r="Q585" s="924"/>
    </row>
    <row r="586" spans="1:17" ht="16" customHeight="1" x14ac:dyDescent="0.5">
      <c r="A586" s="126"/>
      <c r="B586" s="127"/>
      <c r="C586" s="128"/>
      <c r="D586" s="273"/>
      <c r="E586" s="938"/>
      <c r="F586" s="322" t="s">
        <v>434</v>
      </c>
      <c r="G586" s="84" t="s">
        <v>210</v>
      </c>
      <c r="H586" s="757" t="s">
        <v>990</v>
      </c>
      <c r="I586" s="758"/>
      <c r="J586" s="807"/>
      <c r="K586" s="807"/>
      <c r="L586" s="807"/>
      <c r="M586" s="927"/>
      <c r="N586" s="930"/>
      <c r="O586" s="924"/>
      <c r="P586" s="924"/>
      <c r="Q586" s="924"/>
    </row>
    <row r="587" spans="1:17" ht="16" customHeight="1" x14ac:dyDescent="0.5">
      <c r="A587" s="126"/>
      <c r="B587" s="127"/>
      <c r="C587" s="128"/>
      <c r="D587" s="273"/>
      <c r="E587" s="938"/>
      <c r="F587" s="322" t="s">
        <v>435</v>
      </c>
      <c r="G587" s="84" t="s">
        <v>210</v>
      </c>
      <c r="H587" s="757" t="s">
        <v>971</v>
      </c>
      <c r="I587" s="758"/>
      <c r="J587" s="807"/>
      <c r="K587" s="807"/>
      <c r="L587" s="807"/>
      <c r="M587" s="927"/>
      <c r="N587" s="930"/>
      <c r="O587" s="924"/>
      <c r="P587" s="924"/>
      <c r="Q587" s="924"/>
    </row>
    <row r="588" spans="1:17" ht="16" customHeight="1" x14ac:dyDescent="0.5">
      <c r="A588" s="126"/>
      <c r="B588" s="127"/>
      <c r="C588" s="128"/>
      <c r="D588" s="273"/>
      <c r="E588" s="938"/>
      <c r="F588" s="322" t="s">
        <v>427</v>
      </c>
      <c r="G588" s="84" t="s">
        <v>210</v>
      </c>
      <c r="H588" s="757" t="s">
        <v>499</v>
      </c>
      <c r="I588" s="758"/>
      <c r="J588" s="807"/>
      <c r="K588" s="807"/>
      <c r="L588" s="807"/>
      <c r="M588" s="927"/>
      <c r="N588" s="930"/>
      <c r="O588" s="924"/>
      <c r="P588" s="924"/>
      <c r="Q588" s="924"/>
    </row>
    <row r="589" spans="1:17" ht="16" customHeight="1" x14ac:dyDescent="0.5">
      <c r="A589" s="126"/>
      <c r="B589" s="127"/>
      <c r="C589" s="128"/>
      <c r="D589" s="273"/>
      <c r="E589" s="938"/>
      <c r="F589" s="322" t="s">
        <v>436</v>
      </c>
      <c r="G589" s="84" t="s">
        <v>210</v>
      </c>
      <c r="H589" s="757"/>
      <c r="I589" s="758"/>
      <c r="J589" s="807"/>
      <c r="K589" s="807"/>
      <c r="L589" s="807"/>
      <c r="M589" s="927"/>
      <c r="N589" s="930"/>
      <c r="O589" s="924"/>
      <c r="P589" s="924"/>
      <c r="Q589" s="924"/>
    </row>
    <row r="590" spans="1:17" ht="16" customHeight="1" x14ac:dyDescent="0.5">
      <c r="A590" s="126"/>
      <c r="B590" s="127"/>
      <c r="C590" s="128"/>
      <c r="D590" s="273"/>
      <c r="E590" s="938"/>
      <c r="F590" s="322" t="s">
        <v>437</v>
      </c>
      <c r="G590" s="84" t="s">
        <v>210</v>
      </c>
      <c r="H590" s="935" t="s">
        <v>992</v>
      </c>
      <c r="I590" s="758"/>
      <c r="J590" s="807"/>
      <c r="K590" s="807"/>
      <c r="L590" s="807"/>
      <c r="M590" s="927"/>
      <c r="N590" s="930"/>
      <c r="O590" s="924"/>
      <c r="P590" s="924"/>
      <c r="Q590" s="924"/>
    </row>
    <row r="591" spans="1:17" ht="16" customHeight="1" x14ac:dyDescent="0.5">
      <c r="A591" s="126"/>
      <c r="B591" s="127"/>
      <c r="C591" s="128"/>
      <c r="D591" s="273"/>
      <c r="E591" s="938"/>
      <c r="F591" s="322" t="s">
        <v>367</v>
      </c>
      <c r="G591" s="84" t="s">
        <v>210</v>
      </c>
      <c r="H591" s="935" t="s">
        <v>991</v>
      </c>
      <c r="I591" s="758"/>
      <c r="J591" s="807"/>
      <c r="K591" s="807"/>
      <c r="L591" s="807"/>
      <c r="M591" s="927"/>
      <c r="N591" s="930"/>
      <c r="O591" s="924"/>
      <c r="P591" s="924"/>
      <c r="Q591" s="924"/>
    </row>
    <row r="592" spans="1:17" ht="30" customHeight="1" x14ac:dyDescent="0.5">
      <c r="A592" s="126"/>
      <c r="B592" s="127"/>
      <c r="C592" s="128"/>
      <c r="D592" s="273"/>
      <c r="E592" s="938"/>
      <c r="F592" s="322" t="s">
        <v>351</v>
      </c>
      <c r="G592" s="84" t="s">
        <v>210</v>
      </c>
      <c r="H592" s="935" t="s">
        <v>1806</v>
      </c>
      <c r="I592" s="758"/>
      <c r="J592" s="807"/>
      <c r="K592" s="807"/>
      <c r="L592" s="807"/>
      <c r="M592" s="927"/>
      <c r="N592" s="930"/>
      <c r="O592" s="924"/>
      <c r="P592" s="924"/>
      <c r="Q592" s="924"/>
    </row>
    <row r="593" spans="1:17" ht="15.75" customHeight="1" x14ac:dyDescent="0.5">
      <c r="A593" s="126"/>
      <c r="B593" s="127"/>
      <c r="C593" s="128"/>
      <c r="D593" s="273"/>
      <c r="E593" s="938"/>
      <c r="F593" s="322" t="s">
        <v>440</v>
      </c>
      <c r="G593" s="84" t="s">
        <v>210</v>
      </c>
      <c r="H593" s="757" t="s">
        <v>443</v>
      </c>
      <c r="I593" s="758"/>
      <c r="J593" s="807"/>
      <c r="K593" s="807"/>
      <c r="L593" s="807"/>
      <c r="M593" s="927"/>
      <c r="N593" s="930"/>
      <c r="O593" s="924"/>
      <c r="P593" s="924"/>
      <c r="Q593" s="924"/>
    </row>
    <row r="594" spans="1:17" ht="13.2" x14ac:dyDescent="0.5">
      <c r="A594" s="126"/>
      <c r="B594" s="127"/>
      <c r="C594" s="128"/>
      <c r="D594" s="273"/>
      <c r="E594" s="939"/>
      <c r="F594" s="322" t="s">
        <v>441</v>
      </c>
      <c r="G594" s="84" t="s">
        <v>210</v>
      </c>
      <c r="H594" s="757"/>
      <c r="I594" s="758"/>
      <c r="J594" s="808"/>
      <c r="K594" s="808"/>
      <c r="L594" s="808"/>
      <c r="M594" s="933"/>
      <c r="N594" s="931"/>
      <c r="O594" s="924"/>
      <c r="P594" s="924"/>
      <c r="Q594" s="924"/>
    </row>
    <row r="595" spans="1:17" ht="13.2" x14ac:dyDescent="0.5">
      <c r="A595" s="126"/>
      <c r="B595" s="127"/>
      <c r="C595" s="128"/>
      <c r="D595" s="273"/>
      <c r="E595" s="492"/>
      <c r="F595" s="493"/>
      <c r="G595" s="493"/>
      <c r="H595" s="493"/>
      <c r="I595" s="493"/>
      <c r="J595" s="493"/>
      <c r="K595" s="493"/>
      <c r="L595" s="493"/>
      <c r="M595" s="493"/>
      <c r="N595" s="494"/>
    </row>
    <row r="596" spans="1:17" ht="45" customHeight="1" x14ac:dyDescent="0.5">
      <c r="A596" s="126"/>
      <c r="B596" s="127"/>
      <c r="C596" s="128"/>
      <c r="D596" s="273"/>
      <c r="E596" s="946" t="s">
        <v>489</v>
      </c>
      <c r="F596" s="322" t="s">
        <v>442</v>
      </c>
      <c r="G596" s="84" t="s">
        <v>210</v>
      </c>
      <c r="H596" s="770" t="s">
        <v>993</v>
      </c>
      <c r="I596" s="771"/>
      <c r="J596" s="806">
        <v>2015</v>
      </c>
      <c r="K596" s="806" t="s">
        <v>353</v>
      </c>
      <c r="L596" s="806">
        <v>1</v>
      </c>
      <c r="M596" s="932">
        <f>N596</f>
        <v>1.64</v>
      </c>
      <c r="N596" s="934">
        <v>1.64</v>
      </c>
      <c r="O596" s="924"/>
      <c r="P596" s="924">
        <v>1.68</v>
      </c>
      <c r="Q596" s="924">
        <v>1.6</v>
      </c>
    </row>
    <row r="597" spans="1:17" ht="16" customHeight="1" x14ac:dyDescent="0.5">
      <c r="A597" s="126"/>
      <c r="B597" s="127"/>
      <c r="C597" s="128"/>
      <c r="D597" s="273"/>
      <c r="E597" s="938"/>
      <c r="F597" s="322" t="s">
        <v>428</v>
      </c>
      <c r="G597" s="84" t="s">
        <v>210</v>
      </c>
      <c r="H597" s="757" t="s">
        <v>994</v>
      </c>
      <c r="I597" s="758"/>
      <c r="J597" s="807"/>
      <c r="K597" s="807"/>
      <c r="L597" s="807"/>
      <c r="M597" s="927"/>
      <c r="N597" s="930"/>
      <c r="O597" s="924"/>
      <c r="P597" s="924"/>
      <c r="Q597" s="924"/>
    </row>
    <row r="598" spans="1:17" ht="16" customHeight="1" x14ac:dyDescent="0.5">
      <c r="A598" s="126"/>
      <c r="B598" s="127"/>
      <c r="C598" s="128"/>
      <c r="D598" s="273"/>
      <c r="E598" s="938"/>
      <c r="F598" s="322" t="s">
        <v>430</v>
      </c>
      <c r="G598" s="84" t="s">
        <v>210</v>
      </c>
      <c r="H598" s="757" t="s">
        <v>498</v>
      </c>
      <c r="I598" s="758"/>
      <c r="J598" s="807"/>
      <c r="K598" s="807"/>
      <c r="L598" s="807"/>
      <c r="M598" s="927"/>
      <c r="N598" s="930"/>
      <c r="O598" s="924"/>
      <c r="P598" s="924"/>
      <c r="Q598" s="924"/>
    </row>
    <row r="599" spans="1:17" ht="16" customHeight="1" x14ac:dyDescent="0.5">
      <c r="A599" s="126"/>
      <c r="B599" s="127"/>
      <c r="C599" s="128"/>
      <c r="D599" s="273"/>
      <c r="E599" s="938"/>
      <c r="F599" s="322" t="s">
        <v>431</v>
      </c>
      <c r="G599" s="84" t="s">
        <v>210</v>
      </c>
      <c r="H599" s="757">
        <v>4</v>
      </c>
      <c r="I599" s="758"/>
      <c r="J599" s="807"/>
      <c r="K599" s="807"/>
      <c r="L599" s="807"/>
      <c r="M599" s="927"/>
      <c r="N599" s="930"/>
      <c r="O599" s="924"/>
      <c r="P599" s="924"/>
      <c r="Q599" s="924"/>
    </row>
    <row r="600" spans="1:17" ht="16" customHeight="1" x14ac:dyDescent="0.5">
      <c r="A600" s="126"/>
      <c r="B600" s="127"/>
      <c r="C600" s="128"/>
      <c r="D600" s="273"/>
      <c r="E600" s="938"/>
      <c r="F600" s="322" t="s">
        <v>432</v>
      </c>
      <c r="G600" s="84" t="s">
        <v>210</v>
      </c>
      <c r="H600" s="757">
        <v>2</v>
      </c>
      <c r="I600" s="758"/>
      <c r="J600" s="807"/>
      <c r="K600" s="807"/>
      <c r="L600" s="807"/>
      <c r="M600" s="927"/>
      <c r="N600" s="930"/>
      <c r="O600" s="924"/>
      <c r="P600" s="924"/>
      <c r="Q600" s="924"/>
    </row>
    <row r="601" spans="1:17" ht="16" customHeight="1" x14ac:dyDescent="0.5">
      <c r="A601" s="126"/>
      <c r="B601" s="127"/>
      <c r="C601" s="128"/>
      <c r="D601" s="273"/>
      <c r="E601" s="938"/>
      <c r="F601" s="322" t="s">
        <v>433</v>
      </c>
      <c r="G601" s="84" t="s">
        <v>210</v>
      </c>
      <c r="H601" s="757">
        <v>2015</v>
      </c>
      <c r="I601" s="758"/>
      <c r="J601" s="807"/>
      <c r="K601" s="807"/>
      <c r="L601" s="807"/>
      <c r="M601" s="927"/>
      <c r="N601" s="930"/>
      <c r="O601" s="924"/>
      <c r="P601" s="924"/>
      <c r="Q601" s="924"/>
    </row>
    <row r="602" spans="1:17" ht="16" customHeight="1" x14ac:dyDescent="0.5">
      <c r="A602" s="126"/>
      <c r="B602" s="127"/>
      <c r="C602" s="128"/>
      <c r="D602" s="273"/>
      <c r="E602" s="938"/>
      <c r="F602" s="322" t="s">
        <v>434</v>
      </c>
      <c r="G602" s="84" t="s">
        <v>210</v>
      </c>
      <c r="H602" s="757" t="s">
        <v>995</v>
      </c>
      <c r="I602" s="758"/>
      <c r="J602" s="807"/>
      <c r="K602" s="807"/>
      <c r="L602" s="807"/>
      <c r="M602" s="927"/>
      <c r="N602" s="930"/>
      <c r="O602" s="924"/>
      <c r="P602" s="924"/>
      <c r="Q602" s="924"/>
    </row>
    <row r="603" spans="1:17" ht="16" customHeight="1" x14ac:dyDescent="0.5">
      <c r="A603" s="126"/>
      <c r="B603" s="127"/>
      <c r="C603" s="128"/>
      <c r="D603" s="273"/>
      <c r="E603" s="938"/>
      <c r="F603" s="322" t="s">
        <v>435</v>
      </c>
      <c r="G603" s="84" t="s">
        <v>210</v>
      </c>
      <c r="H603" s="757" t="s">
        <v>971</v>
      </c>
      <c r="I603" s="758"/>
      <c r="J603" s="807"/>
      <c r="K603" s="807"/>
      <c r="L603" s="807"/>
      <c r="M603" s="927"/>
      <c r="N603" s="930"/>
      <c r="O603" s="924"/>
      <c r="P603" s="924"/>
      <c r="Q603" s="924"/>
    </row>
    <row r="604" spans="1:17" ht="16" customHeight="1" x14ac:dyDescent="0.5">
      <c r="A604" s="126"/>
      <c r="B604" s="127"/>
      <c r="C604" s="128"/>
      <c r="D604" s="273"/>
      <c r="E604" s="938"/>
      <c r="F604" s="322" t="s">
        <v>427</v>
      </c>
      <c r="G604" s="84" t="s">
        <v>210</v>
      </c>
      <c r="H604" s="757" t="s">
        <v>499</v>
      </c>
      <c r="I604" s="758"/>
      <c r="J604" s="807"/>
      <c r="K604" s="807"/>
      <c r="L604" s="807"/>
      <c r="M604" s="927"/>
      <c r="N604" s="930"/>
      <c r="O604" s="924"/>
      <c r="P604" s="924"/>
      <c r="Q604" s="924"/>
    </row>
    <row r="605" spans="1:17" ht="16" customHeight="1" x14ac:dyDescent="0.5">
      <c r="A605" s="126"/>
      <c r="B605" s="127"/>
      <c r="C605" s="128"/>
      <c r="D605" s="273"/>
      <c r="E605" s="938"/>
      <c r="F605" s="322" t="s">
        <v>436</v>
      </c>
      <c r="G605" s="84" t="s">
        <v>210</v>
      </c>
      <c r="H605" s="757"/>
      <c r="I605" s="758"/>
      <c r="J605" s="807"/>
      <c r="K605" s="807"/>
      <c r="L605" s="807"/>
      <c r="M605" s="927"/>
      <c r="N605" s="930"/>
      <c r="O605" s="924"/>
      <c r="P605" s="924"/>
      <c r="Q605" s="924"/>
    </row>
    <row r="606" spans="1:17" ht="16" customHeight="1" x14ac:dyDescent="0.5">
      <c r="A606" s="126"/>
      <c r="B606" s="127"/>
      <c r="C606" s="128"/>
      <c r="D606" s="273"/>
      <c r="E606" s="938"/>
      <c r="F606" s="322" t="s">
        <v>437</v>
      </c>
      <c r="G606" s="84" t="s">
        <v>210</v>
      </c>
      <c r="H606" s="935" t="s">
        <v>997</v>
      </c>
      <c r="I606" s="758"/>
      <c r="J606" s="807"/>
      <c r="K606" s="807"/>
      <c r="L606" s="807"/>
      <c r="M606" s="927"/>
      <c r="N606" s="930"/>
      <c r="O606" s="924"/>
      <c r="P606" s="924"/>
      <c r="Q606" s="924"/>
    </row>
    <row r="607" spans="1:17" ht="16" customHeight="1" x14ac:dyDescent="0.5">
      <c r="A607" s="126"/>
      <c r="B607" s="127"/>
      <c r="C607" s="128"/>
      <c r="D607" s="273"/>
      <c r="E607" s="938"/>
      <c r="F607" s="322" t="s">
        <v>367</v>
      </c>
      <c r="G607" s="84" t="s">
        <v>210</v>
      </c>
      <c r="H607" s="935" t="s">
        <v>996</v>
      </c>
      <c r="I607" s="758"/>
      <c r="J607" s="807"/>
      <c r="K607" s="807"/>
      <c r="L607" s="807"/>
      <c r="M607" s="927"/>
      <c r="N607" s="930"/>
      <c r="O607" s="924"/>
      <c r="P607" s="924"/>
      <c r="Q607" s="924"/>
    </row>
    <row r="608" spans="1:17" ht="30" customHeight="1" x14ac:dyDescent="0.5">
      <c r="A608" s="126"/>
      <c r="B608" s="127"/>
      <c r="C608" s="128"/>
      <c r="D608" s="273"/>
      <c r="E608" s="938"/>
      <c r="F608" s="322" t="s">
        <v>351</v>
      </c>
      <c r="G608" s="84" t="s">
        <v>210</v>
      </c>
      <c r="H608" s="935" t="s">
        <v>1807</v>
      </c>
      <c r="I608" s="758"/>
      <c r="J608" s="807"/>
      <c r="K608" s="807"/>
      <c r="L608" s="807"/>
      <c r="M608" s="927"/>
      <c r="N608" s="930"/>
      <c r="O608" s="924"/>
      <c r="P608" s="924"/>
      <c r="Q608" s="924"/>
    </row>
    <row r="609" spans="1:17" ht="15.75" customHeight="1" x14ac:dyDescent="0.5">
      <c r="A609" s="126"/>
      <c r="B609" s="127"/>
      <c r="C609" s="128"/>
      <c r="D609" s="273"/>
      <c r="E609" s="938"/>
      <c r="F609" s="617" t="s">
        <v>440</v>
      </c>
      <c r="G609" s="84" t="s">
        <v>210</v>
      </c>
      <c r="H609" s="757" t="s">
        <v>443</v>
      </c>
      <c r="I609" s="758"/>
      <c r="J609" s="807"/>
      <c r="K609" s="807"/>
      <c r="L609" s="807"/>
      <c r="M609" s="927"/>
      <c r="N609" s="930"/>
      <c r="O609" s="924"/>
      <c r="P609" s="924"/>
      <c r="Q609" s="924"/>
    </row>
    <row r="610" spans="1:17" ht="13.2" x14ac:dyDescent="0.5">
      <c r="A610" s="126"/>
      <c r="B610" s="127"/>
      <c r="C610" s="128"/>
      <c r="D610" s="273"/>
      <c r="E610" s="939"/>
      <c r="F610" s="322" t="s">
        <v>441</v>
      </c>
      <c r="G610" s="84" t="s">
        <v>210</v>
      </c>
      <c r="H610" s="757"/>
      <c r="I610" s="758"/>
      <c r="J610" s="808"/>
      <c r="K610" s="808"/>
      <c r="L610" s="808"/>
      <c r="M610" s="933"/>
      <c r="N610" s="931"/>
      <c r="O610" s="924"/>
      <c r="P610" s="924"/>
      <c r="Q610" s="924"/>
    </row>
    <row r="611" spans="1:17" ht="10" customHeight="1" x14ac:dyDescent="0.5">
      <c r="A611" s="126"/>
      <c r="B611" s="127"/>
      <c r="C611" s="128"/>
      <c r="D611" s="273"/>
      <c r="E611" s="492"/>
      <c r="F611" s="493"/>
      <c r="G611" s="493"/>
      <c r="H611" s="493"/>
      <c r="I611" s="493"/>
      <c r="J611" s="493"/>
      <c r="K611" s="493"/>
      <c r="L611" s="493"/>
      <c r="M611" s="493"/>
      <c r="N611" s="494"/>
    </row>
    <row r="612" spans="1:17" ht="40.5" customHeight="1" x14ac:dyDescent="0.5">
      <c r="A612" s="126"/>
      <c r="B612" s="127"/>
      <c r="C612" s="128"/>
      <c r="D612" s="273"/>
      <c r="E612" s="946" t="s">
        <v>490</v>
      </c>
      <c r="F612" s="322" t="s">
        <v>442</v>
      </c>
      <c r="G612" s="84" t="s">
        <v>210</v>
      </c>
      <c r="H612" s="770" t="s">
        <v>998</v>
      </c>
      <c r="I612" s="771"/>
      <c r="J612" s="806">
        <v>2015</v>
      </c>
      <c r="K612" s="806" t="s">
        <v>353</v>
      </c>
      <c r="L612" s="806">
        <v>1</v>
      </c>
      <c r="M612" s="932">
        <f>N612</f>
        <v>1.75</v>
      </c>
      <c r="N612" s="934">
        <v>1.75</v>
      </c>
      <c r="O612" s="924"/>
      <c r="P612" s="924">
        <v>1.7</v>
      </c>
      <c r="Q612" s="924">
        <v>1.8</v>
      </c>
    </row>
    <row r="613" spans="1:17" ht="13.2" x14ac:dyDescent="0.5">
      <c r="A613" s="126"/>
      <c r="B613" s="127"/>
      <c r="C613" s="128"/>
      <c r="D613" s="273"/>
      <c r="E613" s="938"/>
      <c r="F613" s="322" t="s">
        <v>428</v>
      </c>
      <c r="G613" s="84" t="s">
        <v>210</v>
      </c>
      <c r="H613" s="757" t="s">
        <v>999</v>
      </c>
      <c r="I613" s="758"/>
      <c r="J613" s="807"/>
      <c r="K613" s="807"/>
      <c r="L613" s="807"/>
      <c r="M613" s="927"/>
      <c r="N613" s="930"/>
      <c r="O613" s="924"/>
      <c r="P613" s="924"/>
      <c r="Q613" s="924"/>
    </row>
    <row r="614" spans="1:17" ht="15" customHeight="1" x14ac:dyDescent="0.5">
      <c r="A614" s="126"/>
      <c r="B614" s="127"/>
      <c r="C614" s="128"/>
      <c r="D614" s="273"/>
      <c r="E614" s="938"/>
      <c r="F614" s="322" t="s">
        <v>430</v>
      </c>
      <c r="G614" s="84" t="s">
        <v>210</v>
      </c>
      <c r="H614" s="757" t="s">
        <v>498</v>
      </c>
      <c r="I614" s="758"/>
      <c r="J614" s="807"/>
      <c r="K614" s="807"/>
      <c r="L614" s="807"/>
      <c r="M614" s="927"/>
      <c r="N614" s="930"/>
      <c r="O614" s="924"/>
      <c r="P614" s="924"/>
      <c r="Q614" s="924"/>
    </row>
    <row r="615" spans="1:17" ht="13.2" x14ac:dyDescent="0.5">
      <c r="A615" s="126"/>
      <c r="B615" s="127"/>
      <c r="C615" s="128"/>
      <c r="D615" s="273"/>
      <c r="E615" s="938"/>
      <c r="F615" s="322" t="s">
        <v>431</v>
      </c>
      <c r="G615" s="84" t="s">
        <v>210</v>
      </c>
      <c r="H615" s="757">
        <v>4</v>
      </c>
      <c r="I615" s="758"/>
      <c r="J615" s="807"/>
      <c r="K615" s="807"/>
      <c r="L615" s="807"/>
      <c r="M615" s="927"/>
      <c r="N615" s="930"/>
      <c r="O615" s="924"/>
      <c r="P615" s="924"/>
      <c r="Q615" s="924"/>
    </row>
    <row r="616" spans="1:17" ht="13.2" x14ac:dyDescent="0.5">
      <c r="A616" s="126"/>
      <c r="B616" s="127"/>
      <c r="C616" s="128"/>
      <c r="D616" s="273"/>
      <c r="E616" s="938"/>
      <c r="F616" s="322" t="s">
        <v>432</v>
      </c>
      <c r="G616" s="84" t="s">
        <v>210</v>
      </c>
      <c r="H616" s="757">
        <v>3</v>
      </c>
      <c r="I616" s="758"/>
      <c r="J616" s="807"/>
      <c r="K616" s="807"/>
      <c r="L616" s="807"/>
      <c r="M616" s="927"/>
      <c r="N616" s="930"/>
      <c r="O616" s="924"/>
      <c r="P616" s="924"/>
      <c r="Q616" s="924"/>
    </row>
    <row r="617" spans="1:17" ht="13.2" x14ac:dyDescent="0.5">
      <c r="A617" s="126"/>
      <c r="B617" s="127"/>
      <c r="C617" s="128"/>
      <c r="D617" s="273"/>
      <c r="E617" s="938"/>
      <c r="F617" s="322" t="s">
        <v>433</v>
      </c>
      <c r="G617" s="84" t="s">
        <v>210</v>
      </c>
      <c r="H617" s="757">
        <v>2015</v>
      </c>
      <c r="I617" s="758"/>
      <c r="J617" s="807"/>
      <c r="K617" s="807"/>
      <c r="L617" s="807"/>
      <c r="M617" s="927"/>
      <c r="N617" s="930"/>
      <c r="O617" s="924"/>
      <c r="P617" s="924"/>
      <c r="Q617" s="924"/>
    </row>
    <row r="618" spans="1:17" ht="13.2" x14ac:dyDescent="0.5">
      <c r="A618" s="126"/>
      <c r="B618" s="127"/>
      <c r="C618" s="128"/>
      <c r="D618" s="273"/>
      <c r="E618" s="938"/>
      <c r="F618" s="322" t="s">
        <v>434</v>
      </c>
      <c r="G618" s="84" t="s">
        <v>210</v>
      </c>
      <c r="H618" s="936" t="s">
        <v>1000</v>
      </c>
      <c r="I618" s="758"/>
      <c r="J618" s="807"/>
      <c r="K618" s="807"/>
      <c r="L618" s="807"/>
      <c r="M618" s="927"/>
      <c r="N618" s="930"/>
      <c r="O618" s="924"/>
      <c r="P618" s="924"/>
      <c r="Q618" s="924"/>
    </row>
    <row r="619" spans="1:17" ht="15" customHeight="1" x14ac:dyDescent="0.5">
      <c r="A619" s="126"/>
      <c r="B619" s="127"/>
      <c r="C619" s="128"/>
      <c r="D619" s="273"/>
      <c r="E619" s="938"/>
      <c r="F619" s="322" t="s">
        <v>435</v>
      </c>
      <c r="G619" s="84" t="s">
        <v>210</v>
      </c>
      <c r="H619" s="757" t="s">
        <v>971</v>
      </c>
      <c r="I619" s="758"/>
      <c r="J619" s="807"/>
      <c r="K619" s="807"/>
      <c r="L619" s="807"/>
      <c r="M619" s="927"/>
      <c r="N619" s="930"/>
      <c r="O619" s="924"/>
      <c r="P619" s="924"/>
      <c r="Q619" s="924"/>
    </row>
    <row r="620" spans="1:17" ht="15" customHeight="1" x14ac:dyDescent="0.5">
      <c r="A620" s="126"/>
      <c r="B620" s="127"/>
      <c r="C620" s="128"/>
      <c r="D620" s="273"/>
      <c r="E620" s="938"/>
      <c r="F620" s="322" t="s">
        <v>427</v>
      </c>
      <c r="G620" s="84" t="s">
        <v>210</v>
      </c>
      <c r="H620" s="757" t="s">
        <v>499</v>
      </c>
      <c r="I620" s="758"/>
      <c r="J620" s="807"/>
      <c r="K620" s="807"/>
      <c r="L620" s="807"/>
      <c r="M620" s="927"/>
      <c r="N620" s="930"/>
      <c r="O620" s="924"/>
      <c r="P620" s="924"/>
      <c r="Q620" s="924"/>
    </row>
    <row r="621" spans="1:17" ht="13.2" x14ac:dyDescent="0.5">
      <c r="A621" s="126"/>
      <c r="B621" s="127"/>
      <c r="C621" s="128"/>
      <c r="D621" s="273"/>
      <c r="E621" s="938"/>
      <c r="F621" s="322" t="s">
        <v>436</v>
      </c>
      <c r="G621" s="84" t="s">
        <v>210</v>
      </c>
      <c r="H621" s="935"/>
      <c r="I621" s="758"/>
      <c r="J621" s="807"/>
      <c r="K621" s="807"/>
      <c r="L621" s="807"/>
      <c r="M621" s="927"/>
      <c r="N621" s="930"/>
      <c r="O621" s="924"/>
      <c r="P621" s="924"/>
      <c r="Q621" s="924"/>
    </row>
    <row r="622" spans="1:17" ht="13.2" x14ac:dyDescent="0.5">
      <c r="A622" s="126"/>
      <c r="B622" s="127"/>
      <c r="C622" s="128"/>
      <c r="D622" s="273"/>
      <c r="E622" s="938"/>
      <c r="F622" s="322" t="s">
        <v>437</v>
      </c>
      <c r="G622" s="84" t="s">
        <v>210</v>
      </c>
      <c r="H622" s="935" t="s">
        <v>1002</v>
      </c>
      <c r="I622" s="758"/>
      <c r="J622" s="807"/>
      <c r="K622" s="807"/>
      <c r="L622" s="807"/>
      <c r="M622" s="927"/>
      <c r="N622" s="930"/>
      <c r="O622" s="924"/>
      <c r="P622" s="924"/>
      <c r="Q622" s="924"/>
    </row>
    <row r="623" spans="1:17" ht="13.2" x14ac:dyDescent="0.5">
      <c r="A623" s="126"/>
      <c r="B623" s="127"/>
      <c r="C623" s="128"/>
      <c r="D623" s="273"/>
      <c r="E623" s="938"/>
      <c r="F623" s="322" t="s">
        <v>367</v>
      </c>
      <c r="G623" s="84" t="s">
        <v>210</v>
      </c>
      <c r="H623" s="935" t="s">
        <v>1001</v>
      </c>
      <c r="I623" s="758"/>
      <c r="J623" s="807"/>
      <c r="K623" s="807"/>
      <c r="L623" s="807"/>
      <c r="M623" s="927"/>
      <c r="N623" s="930"/>
      <c r="O623" s="924"/>
      <c r="P623" s="924"/>
      <c r="Q623" s="924"/>
    </row>
    <row r="624" spans="1:17" ht="30" customHeight="1" x14ac:dyDescent="0.5">
      <c r="A624" s="126"/>
      <c r="B624" s="127"/>
      <c r="C624" s="128"/>
      <c r="D624" s="273"/>
      <c r="E624" s="938"/>
      <c r="F624" s="322" t="s">
        <v>351</v>
      </c>
      <c r="G624" s="84" t="s">
        <v>210</v>
      </c>
      <c r="H624" s="935" t="s">
        <v>1808</v>
      </c>
      <c r="I624" s="758"/>
      <c r="J624" s="807"/>
      <c r="K624" s="807"/>
      <c r="L624" s="807"/>
      <c r="M624" s="927"/>
      <c r="N624" s="930"/>
      <c r="O624" s="924"/>
      <c r="P624" s="924"/>
      <c r="Q624" s="924"/>
    </row>
    <row r="625" spans="1:17" ht="15.75" customHeight="1" x14ac:dyDescent="0.5">
      <c r="A625" s="126"/>
      <c r="B625" s="127"/>
      <c r="C625" s="128"/>
      <c r="D625" s="273"/>
      <c r="E625" s="938"/>
      <c r="F625" s="322" t="s">
        <v>440</v>
      </c>
      <c r="G625" s="84" t="s">
        <v>210</v>
      </c>
      <c r="H625" s="757" t="s">
        <v>443</v>
      </c>
      <c r="I625" s="758"/>
      <c r="J625" s="807"/>
      <c r="K625" s="807"/>
      <c r="L625" s="807"/>
      <c r="M625" s="927"/>
      <c r="N625" s="930"/>
      <c r="O625" s="924"/>
      <c r="P625" s="924"/>
      <c r="Q625" s="924"/>
    </row>
    <row r="626" spans="1:17" ht="13.2" x14ac:dyDescent="0.5">
      <c r="A626" s="126"/>
      <c r="B626" s="127"/>
      <c r="C626" s="128"/>
      <c r="D626" s="273"/>
      <c r="E626" s="939"/>
      <c r="F626" s="322" t="s">
        <v>441</v>
      </c>
      <c r="G626" s="84" t="s">
        <v>210</v>
      </c>
      <c r="H626" s="757"/>
      <c r="I626" s="758"/>
      <c r="J626" s="808"/>
      <c r="K626" s="808"/>
      <c r="L626" s="808"/>
      <c r="M626" s="933"/>
      <c r="N626" s="931"/>
      <c r="O626" s="924"/>
      <c r="P626" s="924"/>
      <c r="Q626" s="924"/>
    </row>
    <row r="627" spans="1:17" ht="10" customHeight="1" x14ac:dyDescent="0.5">
      <c r="A627" s="126"/>
      <c r="B627" s="127"/>
      <c r="C627" s="128"/>
      <c r="D627" s="273"/>
      <c r="E627" s="492"/>
      <c r="F627" s="493"/>
      <c r="G627" s="493"/>
      <c r="H627" s="493"/>
      <c r="I627" s="493"/>
      <c r="J627" s="493"/>
      <c r="K627" s="493"/>
      <c r="L627" s="493"/>
      <c r="M627" s="493"/>
      <c r="N627" s="494"/>
    </row>
    <row r="628" spans="1:17" ht="42" customHeight="1" x14ac:dyDescent="0.5">
      <c r="A628" s="126"/>
      <c r="B628" s="127"/>
      <c r="C628" s="128"/>
      <c r="D628" s="273"/>
      <c r="E628" s="946" t="s">
        <v>491</v>
      </c>
      <c r="F628" s="322" t="s">
        <v>442</v>
      </c>
      <c r="G628" s="84" t="s">
        <v>210</v>
      </c>
      <c r="H628" s="770" t="s">
        <v>1003</v>
      </c>
      <c r="I628" s="771"/>
      <c r="J628" s="806">
        <v>2015</v>
      </c>
      <c r="K628" s="806" t="s">
        <v>353</v>
      </c>
      <c r="L628" s="806">
        <v>1</v>
      </c>
      <c r="M628" s="932">
        <f>N628</f>
        <v>1.72</v>
      </c>
      <c r="N628" s="934">
        <v>1.72</v>
      </c>
      <c r="O628" s="924"/>
      <c r="P628" s="924">
        <v>1.64</v>
      </c>
      <c r="Q628" s="924">
        <v>1.8</v>
      </c>
    </row>
    <row r="629" spans="1:17" ht="13.2" x14ac:dyDescent="0.5">
      <c r="A629" s="126"/>
      <c r="B629" s="127"/>
      <c r="C629" s="128"/>
      <c r="D629" s="273"/>
      <c r="E629" s="938"/>
      <c r="F629" s="322" t="s">
        <v>428</v>
      </c>
      <c r="G629" s="84" t="s">
        <v>210</v>
      </c>
      <c r="H629" s="757" t="s">
        <v>1004</v>
      </c>
      <c r="I629" s="758"/>
      <c r="J629" s="807"/>
      <c r="K629" s="807"/>
      <c r="L629" s="807"/>
      <c r="M629" s="927"/>
      <c r="N629" s="930"/>
      <c r="O629" s="924"/>
      <c r="P629" s="924"/>
      <c r="Q629" s="924"/>
    </row>
    <row r="630" spans="1:17" ht="15" customHeight="1" x14ac:dyDescent="0.5">
      <c r="A630" s="126"/>
      <c r="B630" s="127"/>
      <c r="C630" s="128"/>
      <c r="D630" s="273"/>
      <c r="E630" s="938"/>
      <c r="F630" s="322" t="s">
        <v>430</v>
      </c>
      <c r="G630" s="84" t="s">
        <v>210</v>
      </c>
      <c r="H630" s="757" t="s">
        <v>498</v>
      </c>
      <c r="I630" s="758"/>
      <c r="J630" s="807"/>
      <c r="K630" s="807"/>
      <c r="L630" s="807"/>
      <c r="M630" s="927"/>
      <c r="N630" s="930"/>
      <c r="O630" s="924"/>
      <c r="P630" s="924"/>
      <c r="Q630" s="924"/>
    </row>
    <row r="631" spans="1:17" ht="13.2" x14ac:dyDescent="0.5">
      <c r="A631" s="126"/>
      <c r="B631" s="127"/>
      <c r="C631" s="128"/>
      <c r="D631" s="273"/>
      <c r="E631" s="938"/>
      <c r="F631" s="322" t="s">
        <v>431</v>
      </c>
      <c r="G631" s="84" t="s">
        <v>210</v>
      </c>
      <c r="H631" s="757">
        <v>4</v>
      </c>
      <c r="I631" s="758"/>
      <c r="J631" s="807"/>
      <c r="K631" s="807"/>
      <c r="L631" s="807"/>
      <c r="M631" s="927"/>
      <c r="N631" s="930"/>
      <c r="O631" s="924"/>
      <c r="P631" s="924"/>
      <c r="Q631" s="924"/>
    </row>
    <row r="632" spans="1:17" ht="13.2" x14ac:dyDescent="0.5">
      <c r="A632" s="126"/>
      <c r="B632" s="127"/>
      <c r="C632" s="128"/>
      <c r="D632" s="273"/>
      <c r="E632" s="938"/>
      <c r="F632" s="322" t="s">
        <v>432</v>
      </c>
      <c r="G632" s="84" t="s">
        <v>210</v>
      </c>
      <c r="H632" s="757">
        <v>3</v>
      </c>
      <c r="I632" s="758"/>
      <c r="J632" s="807"/>
      <c r="K632" s="807"/>
      <c r="L632" s="807"/>
      <c r="M632" s="927"/>
      <c r="N632" s="930"/>
      <c r="O632" s="924"/>
      <c r="P632" s="924"/>
      <c r="Q632" s="924"/>
    </row>
    <row r="633" spans="1:17" ht="13.2" x14ac:dyDescent="0.5">
      <c r="A633" s="126"/>
      <c r="B633" s="127"/>
      <c r="C633" s="128"/>
      <c r="D633" s="273"/>
      <c r="E633" s="938"/>
      <c r="F633" s="322" t="s">
        <v>433</v>
      </c>
      <c r="G633" s="84" t="s">
        <v>210</v>
      </c>
      <c r="H633" s="757">
        <v>2015</v>
      </c>
      <c r="I633" s="758"/>
      <c r="J633" s="807"/>
      <c r="K633" s="807"/>
      <c r="L633" s="807"/>
      <c r="M633" s="927"/>
      <c r="N633" s="930"/>
      <c r="O633" s="924"/>
      <c r="P633" s="924"/>
      <c r="Q633" s="924"/>
    </row>
    <row r="634" spans="1:17" ht="15" customHeight="1" x14ac:dyDescent="0.5">
      <c r="A634" s="126"/>
      <c r="B634" s="127"/>
      <c r="C634" s="128"/>
      <c r="D634" s="273"/>
      <c r="E634" s="938"/>
      <c r="F634" s="322" t="s">
        <v>434</v>
      </c>
      <c r="G634" s="84" t="s">
        <v>210</v>
      </c>
      <c r="H634" s="936" t="s">
        <v>1005</v>
      </c>
      <c r="I634" s="758"/>
      <c r="J634" s="807"/>
      <c r="K634" s="807"/>
      <c r="L634" s="807"/>
      <c r="M634" s="927"/>
      <c r="N634" s="930"/>
      <c r="O634" s="924"/>
      <c r="P634" s="924"/>
      <c r="Q634" s="924"/>
    </row>
    <row r="635" spans="1:17" ht="15" customHeight="1" x14ac:dyDescent="0.5">
      <c r="A635" s="126"/>
      <c r="B635" s="127"/>
      <c r="C635" s="128"/>
      <c r="D635" s="273"/>
      <c r="E635" s="938"/>
      <c r="F635" s="322" t="s">
        <v>435</v>
      </c>
      <c r="G635" s="84" t="s">
        <v>210</v>
      </c>
      <c r="H635" s="757" t="s">
        <v>971</v>
      </c>
      <c r="I635" s="758"/>
      <c r="J635" s="807"/>
      <c r="K635" s="807"/>
      <c r="L635" s="807"/>
      <c r="M635" s="927"/>
      <c r="N635" s="930"/>
      <c r="O635" s="924"/>
      <c r="P635" s="924"/>
      <c r="Q635" s="924"/>
    </row>
    <row r="636" spans="1:17" ht="15" customHeight="1" x14ac:dyDescent="0.5">
      <c r="A636" s="126"/>
      <c r="B636" s="127"/>
      <c r="C636" s="128"/>
      <c r="D636" s="273"/>
      <c r="E636" s="938"/>
      <c r="F636" s="322" t="s">
        <v>427</v>
      </c>
      <c r="G636" s="84" t="s">
        <v>210</v>
      </c>
      <c r="H636" s="757" t="s">
        <v>499</v>
      </c>
      <c r="I636" s="758"/>
      <c r="J636" s="807"/>
      <c r="K636" s="807"/>
      <c r="L636" s="807"/>
      <c r="M636" s="927"/>
      <c r="N636" s="930"/>
      <c r="O636" s="924"/>
      <c r="P636" s="924"/>
      <c r="Q636" s="924"/>
    </row>
    <row r="637" spans="1:17" ht="15" customHeight="1" x14ac:dyDescent="0.5">
      <c r="A637" s="126"/>
      <c r="B637" s="127"/>
      <c r="C637" s="128"/>
      <c r="D637" s="273"/>
      <c r="E637" s="938"/>
      <c r="F637" s="322" t="s">
        <v>436</v>
      </c>
      <c r="G637" s="84" t="s">
        <v>210</v>
      </c>
      <c r="H637" s="935"/>
      <c r="I637" s="758"/>
      <c r="J637" s="807"/>
      <c r="K637" s="807"/>
      <c r="L637" s="807"/>
      <c r="M637" s="927"/>
      <c r="N637" s="930"/>
      <c r="O637" s="924"/>
      <c r="P637" s="924"/>
      <c r="Q637" s="924"/>
    </row>
    <row r="638" spans="1:17" ht="13.2" x14ac:dyDescent="0.5">
      <c r="A638" s="126"/>
      <c r="B638" s="127"/>
      <c r="C638" s="128"/>
      <c r="D638" s="273"/>
      <c r="E638" s="938"/>
      <c r="F638" s="322" t="s">
        <v>437</v>
      </c>
      <c r="G638" s="84" t="s">
        <v>210</v>
      </c>
      <c r="H638" s="935" t="s">
        <v>1007</v>
      </c>
      <c r="I638" s="758"/>
      <c r="J638" s="807"/>
      <c r="K638" s="807"/>
      <c r="L638" s="807"/>
      <c r="M638" s="927"/>
      <c r="N638" s="930"/>
      <c r="O638" s="924"/>
      <c r="P638" s="924"/>
      <c r="Q638" s="924"/>
    </row>
    <row r="639" spans="1:17" ht="13.2" x14ac:dyDescent="0.5">
      <c r="A639" s="126"/>
      <c r="B639" s="127"/>
      <c r="C639" s="128"/>
      <c r="D639" s="273"/>
      <c r="E639" s="938"/>
      <c r="F639" s="322" t="s">
        <v>367</v>
      </c>
      <c r="G639" s="84" t="s">
        <v>210</v>
      </c>
      <c r="H639" s="935" t="s">
        <v>1006</v>
      </c>
      <c r="I639" s="758"/>
      <c r="J639" s="807"/>
      <c r="K639" s="807"/>
      <c r="L639" s="807"/>
      <c r="M639" s="927"/>
      <c r="N639" s="930"/>
      <c r="O639" s="924"/>
      <c r="P639" s="924"/>
      <c r="Q639" s="924"/>
    </row>
    <row r="640" spans="1:17" ht="30" customHeight="1" x14ac:dyDescent="0.5">
      <c r="A640" s="126"/>
      <c r="B640" s="127"/>
      <c r="C640" s="128"/>
      <c r="D640" s="273"/>
      <c r="E640" s="938"/>
      <c r="F640" s="322" t="s">
        <v>351</v>
      </c>
      <c r="G640" s="84" t="s">
        <v>210</v>
      </c>
      <c r="H640" s="935" t="s">
        <v>1809</v>
      </c>
      <c r="I640" s="758"/>
      <c r="J640" s="807"/>
      <c r="K640" s="807"/>
      <c r="L640" s="807"/>
      <c r="M640" s="927"/>
      <c r="N640" s="930"/>
      <c r="O640" s="924"/>
      <c r="P640" s="924"/>
      <c r="Q640" s="924"/>
    </row>
    <row r="641" spans="1:17" ht="15.75" customHeight="1" x14ac:dyDescent="0.5">
      <c r="A641" s="126"/>
      <c r="B641" s="127"/>
      <c r="C641" s="128"/>
      <c r="D641" s="273"/>
      <c r="E641" s="938"/>
      <c r="F641" s="617" t="s">
        <v>440</v>
      </c>
      <c r="G641" s="84" t="s">
        <v>210</v>
      </c>
      <c r="H641" s="757" t="s">
        <v>443</v>
      </c>
      <c r="I641" s="758"/>
      <c r="J641" s="807"/>
      <c r="K641" s="807"/>
      <c r="L641" s="807"/>
      <c r="M641" s="927"/>
      <c r="N641" s="930"/>
      <c r="O641" s="924"/>
      <c r="P641" s="924"/>
      <c r="Q641" s="924"/>
    </row>
    <row r="642" spans="1:17" ht="13.2" x14ac:dyDescent="0.5">
      <c r="A642" s="126"/>
      <c r="B642" s="127"/>
      <c r="C642" s="128"/>
      <c r="D642" s="273"/>
      <c r="E642" s="939"/>
      <c r="F642" s="322" t="s">
        <v>441</v>
      </c>
      <c r="G642" s="84" t="s">
        <v>210</v>
      </c>
      <c r="H642" s="757"/>
      <c r="I642" s="758"/>
      <c r="J642" s="808"/>
      <c r="K642" s="808"/>
      <c r="L642" s="808"/>
      <c r="M642" s="933"/>
      <c r="N642" s="931"/>
      <c r="O642" s="924"/>
      <c r="P642" s="924"/>
      <c r="Q642" s="924"/>
    </row>
    <row r="643" spans="1:17" ht="10" customHeight="1" x14ac:dyDescent="0.5">
      <c r="A643" s="126"/>
      <c r="B643" s="127"/>
      <c r="C643" s="128"/>
      <c r="D643" s="273"/>
      <c r="E643" s="492"/>
      <c r="F643" s="493"/>
      <c r="G643" s="493"/>
      <c r="H643" s="493"/>
      <c r="I643" s="493"/>
      <c r="J643" s="493"/>
      <c r="K643" s="493"/>
      <c r="L643" s="493"/>
      <c r="M643" s="493"/>
      <c r="N643" s="494"/>
    </row>
    <row r="644" spans="1:17" ht="30.75" customHeight="1" x14ac:dyDescent="0.5">
      <c r="A644" s="126"/>
      <c r="B644" s="127"/>
      <c r="C644" s="128"/>
      <c r="D644" s="273"/>
      <c r="E644" s="946" t="s">
        <v>492</v>
      </c>
      <c r="F644" s="322" t="s">
        <v>442</v>
      </c>
      <c r="G644" s="84" t="s">
        <v>210</v>
      </c>
      <c r="H644" s="770" t="s">
        <v>932</v>
      </c>
      <c r="I644" s="771"/>
      <c r="J644" s="806">
        <v>2016</v>
      </c>
      <c r="K644" s="806" t="s">
        <v>353</v>
      </c>
      <c r="L644" s="806">
        <v>1</v>
      </c>
      <c r="M644" s="932">
        <f>N644</f>
        <v>1.82</v>
      </c>
      <c r="N644" s="934">
        <v>1.82</v>
      </c>
      <c r="O644" s="924"/>
      <c r="P644" s="924">
        <v>1.64</v>
      </c>
      <c r="Q644" s="924">
        <v>2</v>
      </c>
    </row>
    <row r="645" spans="1:17" ht="17.25" customHeight="1" x14ac:dyDescent="0.5">
      <c r="A645" s="126"/>
      <c r="B645" s="127"/>
      <c r="C645" s="128"/>
      <c r="D645" s="273"/>
      <c r="E645" s="938"/>
      <c r="F645" s="322" t="s">
        <v>428</v>
      </c>
      <c r="G645" s="84" t="s">
        <v>210</v>
      </c>
      <c r="H645" s="757" t="s">
        <v>933</v>
      </c>
      <c r="I645" s="758"/>
      <c r="J645" s="807"/>
      <c r="K645" s="807"/>
      <c r="L645" s="807"/>
      <c r="M645" s="927"/>
      <c r="N645" s="930"/>
      <c r="O645" s="924"/>
      <c r="P645" s="924"/>
      <c r="Q645" s="924"/>
    </row>
    <row r="646" spans="1:17" ht="17.25" customHeight="1" x14ac:dyDescent="0.5">
      <c r="A646" s="126"/>
      <c r="B646" s="127"/>
      <c r="C646" s="128"/>
      <c r="D646" s="273"/>
      <c r="E646" s="938"/>
      <c r="F646" s="322" t="s">
        <v>430</v>
      </c>
      <c r="G646" s="84" t="s">
        <v>210</v>
      </c>
      <c r="H646" s="757" t="s">
        <v>934</v>
      </c>
      <c r="I646" s="758"/>
      <c r="J646" s="807"/>
      <c r="K646" s="807"/>
      <c r="L646" s="807"/>
      <c r="M646" s="927"/>
      <c r="N646" s="930"/>
      <c r="O646" s="924"/>
      <c r="P646" s="924"/>
      <c r="Q646" s="924"/>
    </row>
    <row r="647" spans="1:17" ht="17.25" customHeight="1" x14ac:dyDescent="0.5">
      <c r="A647" s="126"/>
      <c r="B647" s="127"/>
      <c r="C647" s="128"/>
      <c r="D647" s="273"/>
      <c r="E647" s="938"/>
      <c r="F647" s="322" t="s">
        <v>431</v>
      </c>
      <c r="G647" s="84" t="s">
        <v>210</v>
      </c>
      <c r="H647" s="757">
        <v>9</v>
      </c>
      <c r="I647" s="758"/>
      <c r="J647" s="807"/>
      <c r="K647" s="807"/>
      <c r="L647" s="807"/>
      <c r="M647" s="927"/>
      <c r="N647" s="930"/>
      <c r="O647" s="924"/>
      <c r="P647" s="924"/>
      <c r="Q647" s="924"/>
    </row>
    <row r="648" spans="1:17" ht="17.25" customHeight="1" x14ac:dyDescent="0.5">
      <c r="A648" s="126"/>
      <c r="B648" s="127"/>
      <c r="C648" s="128"/>
      <c r="D648" s="273"/>
      <c r="E648" s="938"/>
      <c r="F648" s="322" t="s">
        <v>432</v>
      </c>
      <c r="G648" s="84" t="s">
        <v>210</v>
      </c>
      <c r="H648" s="757">
        <v>1</v>
      </c>
      <c r="I648" s="758"/>
      <c r="J648" s="807"/>
      <c r="K648" s="807"/>
      <c r="L648" s="807"/>
      <c r="M648" s="927"/>
      <c r="N648" s="930"/>
      <c r="O648" s="924"/>
      <c r="P648" s="924"/>
      <c r="Q648" s="924"/>
    </row>
    <row r="649" spans="1:17" ht="17.25" customHeight="1" x14ac:dyDescent="0.5">
      <c r="A649" s="126"/>
      <c r="B649" s="127"/>
      <c r="C649" s="128"/>
      <c r="D649" s="273"/>
      <c r="E649" s="938"/>
      <c r="F649" s="322" t="s">
        <v>433</v>
      </c>
      <c r="G649" s="84" t="s">
        <v>210</v>
      </c>
      <c r="H649" s="757">
        <v>2016</v>
      </c>
      <c r="I649" s="758"/>
      <c r="J649" s="807"/>
      <c r="K649" s="807"/>
      <c r="L649" s="807"/>
      <c r="M649" s="927"/>
      <c r="N649" s="930"/>
      <c r="O649" s="924"/>
      <c r="P649" s="924"/>
      <c r="Q649" s="924"/>
    </row>
    <row r="650" spans="1:17" ht="17.25" customHeight="1" x14ac:dyDescent="0.5">
      <c r="A650" s="126"/>
      <c r="B650" s="127"/>
      <c r="C650" s="128"/>
      <c r="D650" s="273"/>
      <c r="E650" s="938"/>
      <c r="F650" s="322" t="s">
        <v>434</v>
      </c>
      <c r="G650" s="84" t="s">
        <v>210</v>
      </c>
      <c r="H650" s="936" t="s">
        <v>936</v>
      </c>
      <c r="I650" s="758"/>
      <c r="J650" s="807"/>
      <c r="K650" s="807"/>
      <c r="L650" s="807"/>
      <c r="M650" s="927"/>
      <c r="N650" s="930"/>
      <c r="O650" s="924"/>
      <c r="P650" s="924"/>
      <c r="Q650" s="924"/>
    </row>
    <row r="651" spans="1:17" ht="17.25" customHeight="1" x14ac:dyDescent="0.5">
      <c r="A651" s="126"/>
      <c r="B651" s="127"/>
      <c r="C651" s="128"/>
      <c r="D651" s="273"/>
      <c r="E651" s="938"/>
      <c r="F651" s="322" t="s">
        <v>435</v>
      </c>
      <c r="G651" s="84" t="s">
        <v>210</v>
      </c>
      <c r="H651" s="757" t="s">
        <v>935</v>
      </c>
      <c r="I651" s="758"/>
      <c r="J651" s="807"/>
      <c r="K651" s="807"/>
      <c r="L651" s="807"/>
      <c r="M651" s="927"/>
      <c r="N651" s="930"/>
      <c r="O651" s="924"/>
      <c r="P651" s="924"/>
      <c r="Q651" s="924"/>
    </row>
    <row r="652" spans="1:17" ht="30" customHeight="1" x14ac:dyDescent="0.5">
      <c r="A652" s="126"/>
      <c r="B652" s="127"/>
      <c r="C652" s="128"/>
      <c r="D652" s="273"/>
      <c r="E652" s="938"/>
      <c r="F652" s="322" t="s">
        <v>427</v>
      </c>
      <c r="G652" s="84" t="s">
        <v>210</v>
      </c>
      <c r="H652" s="757" t="s">
        <v>1011</v>
      </c>
      <c r="I652" s="758"/>
      <c r="J652" s="807"/>
      <c r="K652" s="807"/>
      <c r="L652" s="807"/>
      <c r="M652" s="927"/>
      <c r="N652" s="930"/>
      <c r="O652" s="924"/>
      <c r="P652" s="924"/>
      <c r="Q652" s="924"/>
    </row>
    <row r="653" spans="1:17" ht="17.25" customHeight="1" x14ac:dyDescent="0.5">
      <c r="A653" s="126"/>
      <c r="B653" s="127"/>
      <c r="C653" s="128"/>
      <c r="D653" s="273"/>
      <c r="E653" s="938"/>
      <c r="F653" s="322" t="s">
        <v>436</v>
      </c>
      <c r="G653" s="84" t="s">
        <v>210</v>
      </c>
      <c r="H653" s="935" t="s">
        <v>939</v>
      </c>
      <c r="I653" s="988"/>
      <c r="J653" s="807"/>
      <c r="K653" s="807"/>
      <c r="L653" s="807"/>
      <c r="M653" s="927"/>
      <c r="N653" s="930"/>
      <c r="O653" s="924"/>
      <c r="P653" s="924"/>
      <c r="Q653" s="924"/>
    </row>
    <row r="654" spans="1:17" ht="17.25" customHeight="1" x14ac:dyDescent="0.5">
      <c r="A654" s="126"/>
      <c r="B654" s="127"/>
      <c r="C654" s="128"/>
      <c r="D654" s="273"/>
      <c r="E654" s="938"/>
      <c r="F654" s="322" t="s">
        <v>437</v>
      </c>
      <c r="G654" s="84" t="s">
        <v>210</v>
      </c>
      <c r="H654" s="935" t="s">
        <v>937</v>
      </c>
      <c r="I654" s="758"/>
      <c r="J654" s="807"/>
      <c r="K654" s="807"/>
      <c r="L654" s="807"/>
      <c r="M654" s="927"/>
      <c r="N654" s="930"/>
      <c r="O654" s="924"/>
      <c r="P654" s="924"/>
      <c r="Q654" s="924"/>
    </row>
    <row r="655" spans="1:17" ht="13.2" x14ac:dyDescent="0.5">
      <c r="A655" s="126"/>
      <c r="B655" s="127"/>
      <c r="C655" s="128"/>
      <c r="D655" s="273"/>
      <c r="E655" s="938"/>
      <c r="F655" s="322" t="s">
        <v>367</v>
      </c>
      <c r="G655" s="84" t="s">
        <v>210</v>
      </c>
      <c r="H655" s="935" t="s">
        <v>938</v>
      </c>
      <c r="I655" s="758"/>
      <c r="J655" s="807"/>
      <c r="K655" s="807"/>
      <c r="L655" s="807"/>
      <c r="M655" s="927"/>
      <c r="N655" s="930"/>
      <c r="O655" s="924"/>
      <c r="P655" s="924"/>
      <c r="Q655" s="924"/>
    </row>
    <row r="656" spans="1:17" ht="30" customHeight="1" x14ac:dyDescent="0.5">
      <c r="A656" s="126"/>
      <c r="B656" s="127"/>
      <c r="C656" s="128"/>
      <c r="D656" s="273"/>
      <c r="E656" s="938"/>
      <c r="F656" s="322" t="s">
        <v>351</v>
      </c>
      <c r="G656" s="84" t="s">
        <v>210</v>
      </c>
      <c r="H656" s="935" t="s">
        <v>1810</v>
      </c>
      <c r="I656" s="758"/>
      <c r="J656" s="807"/>
      <c r="K656" s="807"/>
      <c r="L656" s="807"/>
      <c r="M656" s="927"/>
      <c r="N656" s="930"/>
      <c r="O656" s="924"/>
      <c r="P656" s="924"/>
      <c r="Q656" s="924"/>
    </row>
    <row r="657" spans="1:17" ht="13.2" x14ac:dyDescent="0.5">
      <c r="A657" s="126"/>
      <c r="B657" s="127"/>
      <c r="C657" s="128"/>
      <c r="D657" s="273"/>
      <c r="E657" s="938"/>
      <c r="F657" s="617" t="s">
        <v>440</v>
      </c>
      <c r="G657" s="84" t="s">
        <v>210</v>
      </c>
      <c r="H657" s="757" t="s">
        <v>443</v>
      </c>
      <c r="I657" s="758"/>
      <c r="J657" s="807"/>
      <c r="K657" s="807"/>
      <c r="L657" s="807"/>
      <c r="M657" s="927"/>
      <c r="N657" s="930"/>
      <c r="O657" s="924"/>
      <c r="P657" s="924"/>
      <c r="Q657" s="924"/>
    </row>
    <row r="658" spans="1:17" ht="13.2" x14ac:dyDescent="0.5">
      <c r="A658" s="126"/>
      <c r="B658" s="127"/>
      <c r="C658" s="128"/>
      <c r="D658" s="273"/>
      <c r="E658" s="939"/>
      <c r="F658" s="322" t="s">
        <v>441</v>
      </c>
      <c r="G658" s="84" t="s">
        <v>210</v>
      </c>
      <c r="H658" s="757"/>
      <c r="I658" s="758"/>
      <c r="J658" s="808"/>
      <c r="K658" s="808"/>
      <c r="L658" s="808"/>
      <c r="M658" s="933"/>
      <c r="N658" s="931"/>
      <c r="O658" s="924"/>
      <c r="P658" s="924"/>
      <c r="Q658" s="924"/>
    </row>
    <row r="659" spans="1:17" ht="10" customHeight="1" x14ac:dyDescent="0.5">
      <c r="A659" s="126"/>
      <c r="B659" s="127"/>
      <c r="C659" s="128"/>
      <c r="D659" s="273"/>
      <c r="E659" s="492"/>
      <c r="F659" s="493"/>
      <c r="G659" s="493"/>
      <c r="H659" s="493"/>
      <c r="I659" s="493"/>
      <c r="J659" s="493"/>
      <c r="K659" s="493"/>
      <c r="L659" s="493"/>
      <c r="M659" s="493"/>
      <c r="N659" s="494"/>
    </row>
    <row r="660" spans="1:17" ht="42" customHeight="1" x14ac:dyDescent="0.5">
      <c r="A660" s="126"/>
      <c r="B660" s="127"/>
      <c r="C660" s="128"/>
      <c r="D660" s="273"/>
      <c r="E660" s="946" t="s">
        <v>493</v>
      </c>
      <c r="F660" s="322" t="s">
        <v>442</v>
      </c>
      <c r="G660" s="84" t="s">
        <v>210</v>
      </c>
      <c r="H660" s="770" t="s">
        <v>1008</v>
      </c>
      <c r="I660" s="771"/>
      <c r="J660" s="806">
        <v>2016</v>
      </c>
      <c r="K660" s="806" t="s">
        <v>353</v>
      </c>
      <c r="L660" s="806">
        <v>1</v>
      </c>
      <c r="M660" s="932">
        <f>N660</f>
        <v>1.65</v>
      </c>
      <c r="N660" s="934">
        <v>1.65</v>
      </c>
      <c r="O660" s="924"/>
      <c r="P660" s="924">
        <v>1.7</v>
      </c>
      <c r="Q660" s="924">
        <v>1.6</v>
      </c>
    </row>
    <row r="661" spans="1:17" ht="13.2" x14ac:dyDescent="0.5">
      <c r="A661" s="126"/>
      <c r="B661" s="127"/>
      <c r="C661" s="128"/>
      <c r="D661" s="273"/>
      <c r="E661" s="938"/>
      <c r="F661" s="322" t="s">
        <v>428</v>
      </c>
      <c r="G661" s="84" t="s">
        <v>210</v>
      </c>
      <c r="H661" s="757" t="s">
        <v>1009</v>
      </c>
      <c r="I661" s="758"/>
      <c r="J661" s="807"/>
      <c r="K661" s="807"/>
      <c r="L661" s="807"/>
      <c r="M661" s="927"/>
      <c r="N661" s="930"/>
      <c r="O661" s="924"/>
      <c r="P661" s="924"/>
      <c r="Q661" s="924"/>
    </row>
    <row r="662" spans="1:17" ht="13.2" x14ac:dyDescent="0.5">
      <c r="A662" s="126"/>
      <c r="B662" s="127"/>
      <c r="C662" s="128"/>
      <c r="D662" s="273"/>
      <c r="E662" s="938"/>
      <c r="F662" s="322" t="s">
        <v>430</v>
      </c>
      <c r="G662" s="84" t="s">
        <v>210</v>
      </c>
      <c r="H662" s="757" t="s">
        <v>934</v>
      </c>
      <c r="I662" s="758"/>
      <c r="J662" s="807"/>
      <c r="K662" s="807"/>
      <c r="L662" s="807"/>
      <c r="M662" s="927"/>
      <c r="N662" s="930"/>
      <c r="O662" s="924"/>
      <c r="P662" s="924"/>
      <c r="Q662" s="924"/>
    </row>
    <row r="663" spans="1:17" ht="13.2" x14ac:dyDescent="0.5">
      <c r="A663" s="126"/>
      <c r="B663" s="127"/>
      <c r="C663" s="128"/>
      <c r="D663" s="273"/>
      <c r="E663" s="938"/>
      <c r="F663" s="322" t="s">
        <v>431</v>
      </c>
      <c r="G663" s="84" t="s">
        <v>210</v>
      </c>
      <c r="H663" s="757">
        <v>9</v>
      </c>
      <c r="I663" s="758"/>
      <c r="J663" s="807"/>
      <c r="K663" s="807"/>
      <c r="L663" s="807"/>
      <c r="M663" s="927"/>
      <c r="N663" s="930"/>
      <c r="O663" s="924"/>
      <c r="P663" s="924"/>
      <c r="Q663" s="924"/>
    </row>
    <row r="664" spans="1:17" ht="13.2" x14ac:dyDescent="0.5">
      <c r="A664" s="126"/>
      <c r="B664" s="127"/>
      <c r="C664" s="128"/>
      <c r="D664" s="273"/>
      <c r="E664" s="938"/>
      <c r="F664" s="322" t="s">
        <v>432</v>
      </c>
      <c r="G664" s="84" t="s">
        <v>210</v>
      </c>
      <c r="H664" s="757">
        <v>1</v>
      </c>
      <c r="I664" s="758"/>
      <c r="J664" s="807"/>
      <c r="K664" s="807"/>
      <c r="L664" s="807"/>
      <c r="M664" s="927"/>
      <c r="N664" s="930"/>
      <c r="O664" s="924"/>
      <c r="P664" s="924"/>
      <c r="Q664" s="924"/>
    </row>
    <row r="665" spans="1:17" ht="13.2" x14ac:dyDescent="0.5">
      <c r="A665" s="126"/>
      <c r="B665" s="127"/>
      <c r="C665" s="128"/>
      <c r="D665" s="273"/>
      <c r="E665" s="938"/>
      <c r="F665" s="322" t="s">
        <v>433</v>
      </c>
      <c r="G665" s="84" t="s">
        <v>210</v>
      </c>
      <c r="H665" s="757">
        <v>2016</v>
      </c>
      <c r="I665" s="758"/>
      <c r="J665" s="807"/>
      <c r="K665" s="807"/>
      <c r="L665" s="807"/>
      <c r="M665" s="927"/>
      <c r="N665" s="930"/>
      <c r="O665" s="924"/>
      <c r="P665" s="924"/>
      <c r="Q665" s="924"/>
    </row>
    <row r="666" spans="1:17" ht="13.2" x14ac:dyDescent="0.5">
      <c r="A666" s="126"/>
      <c r="B666" s="127"/>
      <c r="C666" s="128"/>
      <c r="D666" s="273"/>
      <c r="E666" s="938"/>
      <c r="F666" s="322" t="s">
        <v>434</v>
      </c>
      <c r="G666" s="84" t="s">
        <v>210</v>
      </c>
      <c r="H666" s="989" t="s">
        <v>1010</v>
      </c>
      <c r="I666" s="758"/>
      <c r="J666" s="807"/>
      <c r="K666" s="807"/>
      <c r="L666" s="807"/>
      <c r="M666" s="927"/>
      <c r="N666" s="930"/>
      <c r="O666" s="924"/>
      <c r="P666" s="924"/>
      <c r="Q666" s="924"/>
    </row>
    <row r="667" spans="1:17" ht="13.2" x14ac:dyDescent="0.5">
      <c r="A667" s="126"/>
      <c r="B667" s="127"/>
      <c r="C667" s="128"/>
      <c r="D667" s="273"/>
      <c r="E667" s="938"/>
      <c r="F667" s="322" t="s">
        <v>435</v>
      </c>
      <c r="G667" s="84" t="s">
        <v>210</v>
      </c>
      <c r="H667" s="757" t="s">
        <v>935</v>
      </c>
      <c r="I667" s="758"/>
      <c r="J667" s="807"/>
      <c r="K667" s="807"/>
      <c r="L667" s="807"/>
      <c r="M667" s="927"/>
      <c r="N667" s="930"/>
      <c r="O667" s="924"/>
      <c r="P667" s="924"/>
      <c r="Q667" s="924"/>
    </row>
    <row r="668" spans="1:17" ht="30" customHeight="1" x14ac:dyDescent="0.5">
      <c r="A668" s="126"/>
      <c r="B668" s="127"/>
      <c r="C668" s="128"/>
      <c r="D668" s="273"/>
      <c r="E668" s="938"/>
      <c r="F668" s="322" t="s">
        <v>427</v>
      </c>
      <c r="G668" s="84" t="s">
        <v>210</v>
      </c>
      <c r="H668" s="757" t="s">
        <v>1011</v>
      </c>
      <c r="I668" s="758"/>
      <c r="J668" s="807"/>
      <c r="K668" s="807"/>
      <c r="L668" s="807"/>
      <c r="M668" s="927"/>
      <c r="N668" s="930"/>
      <c r="O668" s="924"/>
      <c r="P668" s="924"/>
      <c r="Q668" s="924"/>
    </row>
    <row r="669" spans="1:17" ht="17.25" customHeight="1" x14ac:dyDescent="0.5">
      <c r="A669" s="126"/>
      <c r="B669" s="127"/>
      <c r="C669" s="128"/>
      <c r="D669" s="273"/>
      <c r="E669" s="938"/>
      <c r="F669" s="322" t="s">
        <v>436</v>
      </c>
      <c r="G669" s="84" t="s">
        <v>210</v>
      </c>
      <c r="H669" s="935" t="s">
        <v>1014</v>
      </c>
      <c r="I669" s="988"/>
      <c r="J669" s="807"/>
      <c r="K669" s="807"/>
      <c r="L669" s="807"/>
      <c r="M669" s="927"/>
      <c r="N669" s="930"/>
      <c r="O669" s="924"/>
      <c r="P669" s="924"/>
      <c r="Q669" s="924"/>
    </row>
    <row r="670" spans="1:17" ht="17.25" customHeight="1" x14ac:dyDescent="0.5">
      <c r="A670" s="126"/>
      <c r="B670" s="127"/>
      <c r="C670" s="128"/>
      <c r="D670" s="273"/>
      <c r="E670" s="938"/>
      <c r="F670" s="322" t="s">
        <v>437</v>
      </c>
      <c r="G670" s="84" t="s">
        <v>210</v>
      </c>
      <c r="H670" s="935" t="s">
        <v>1012</v>
      </c>
      <c r="I670" s="758"/>
      <c r="J670" s="807"/>
      <c r="K670" s="807"/>
      <c r="L670" s="807"/>
      <c r="M670" s="927"/>
      <c r="N670" s="930"/>
      <c r="O670" s="924"/>
      <c r="P670" s="924"/>
      <c r="Q670" s="924"/>
    </row>
    <row r="671" spans="1:17" ht="13.2" x14ac:dyDescent="0.5">
      <c r="A671" s="126"/>
      <c r="B671" s="127"/>
      <c r="C671" s="128"/>
      <c r="D671" s="273"/>
      <c r="E671" s="938"/>
      <c r="F671" s="322" t="s">
        <v>367</v>
      </c>
      <c r="G671" s="84" t="s">
        <v>210</v>
      </c>
      <c r="H671" s="935" t="s">
        <v>1013</v>
      </c>
      <c r="I671" s="758"/>
      <c r="J671" s="807"/>
      <c r="K671" s="807"/>
      <c r="L671" s="807"/>
      <c r="M671" s="927"/>
      <c r="N671" s="930"/>
      <c r="O671" s="924"/>
      <c r="P671" s="924"/>
      <c r="Q671" s="924"/>
    </row>
    <row r="672" spans="1:17" ht="30" customHeight="1" x14ac:dyDescent="0.5">
      <c r="A672" s="126"/>
      <c r="B672" s="127"/>
      <c r="C672" s="128"/>
      <c r="D672" s="273"/>
      <c r="E672" s="938"/>
      <c r="F672" s="322" t="s">
        <v>351</v>
      </c>
      <c r="G672" s="84" t="s">
        <v>210</v>
      </c>
      <c r="H672" s="935" t="s">
        <v>1811</v>
      </c>
      <c r="I672" s="758"/>
      <c r="J672" s="807"/>
      <c r="K672" s="807"/>
      <c r="L672" s="807"/>
      <c r="M672" s="927"/>
      <c r="N672" s="930"/>
      <c r="O672" s="924"/>
      <c r="P672" s="924"/>
      <c r="Q672" s="924"/>
    </row>
    <row r="673" spans="1:17" ht="13.2" x14ac:dyDescent="0.5">
      <c r="A673" s="126"/>
      <c r="B673" s="127"/>
      <c r="C673" s="128"/>
      <c r="D673" s="273"/>
      <c r="E673" s="938"/>
      <c r="F673" s="617" t="s">
        <v>440</v>
      </c>
      <c r="G673" s="84" t="s">
        <v>210</v>
      </c>
      <c r="H673" s="757" t="s">
        <v>443</v>
      </c>
      <c r="I673" s="758"/>
      <c r="J673" s="807"/>
      <c r="K673" s="807"/>
      <c r="L673" s="807"/>
      <c r="M673" s="927"/>
      <c r="N673" s="930"/>
      <c r="O673" s="924"/>
      <c r="P673" s="924"/>
      <c r="Q673" s="924"/>
    </row>
    <row r="674" spans="1:17" ht="13.2" x14ac:dyDescent="0.5">
      <c r="A674" s="126"/>
      <c r="B674" s="127"/>
      <c r="C674" s="128"/>
      <c r="D674" s="273"/>
      <c r="E674" s="939"/>
      <c r="F674" s="322" t="s">
        <v>441</v>
      </c>
      <c r="G674" s="84" t="s">
        <v>210</v>
      </c>
      <c r="H674" s="757"/>
      <c r="I674" s="758"/>
      <c r="J674" s="808"/>
      <c r="K674" s="808"/>
      <c r="L674" s="808"/>
      <c r="M674" s="933"/>
      <c r="N674" s="931"/>
      <c r="O674" s="924"/>
      <c r="P674" s="924"/>
      <c r="Q674" s="924"/>
    </row>
    <row r="675" spans="1:17" ht="10" customHeight="1" x14ac:dyDescent="0.5">
      <c r="A675" s="126"/>
      <c r="B675" s="127"/>
      <c r="C675" s="128"/>
      <c r="D675" s="273"/>
      <c r="E675" s="492"/>
      <c r="F675" s="493"/>
      <c r="G675" s="493"/>
      <c r="H675" s="493"/>
      <c r="I675" s="493"/>
      <c r="J675" s="493"/>
      <c r="K675" s="493"/>
      <c r="L675" s="493"/>
      <c r="M675" s="493"/>
      <c r="N675" s="494"/>
    </row>
    <row r="676" spans="1:17" ht="30" customHeight="1" x14ac:dyDescent="0.5">
      <c r="A676" s="126"/>
      <c r="B676" s="127"/>
      <c r="C676" s="128"/>
      <c r="D676" s="273"/>
      <c r="E676" s="946" t="s">
        <v>495</v>
      </c>
      <c r="F676" s="322" t="s">
        <v>442</v>
      </c>
      <c r="G676" s="84" t="s">
        <v>210</v>
      </c>
      <c r="H676" s="770" t="s">
        <v>1021</v>
      </c>
      <c r="I676" s="771"/>
      <c r="J676" s="806">
        <v>2016</v>
      </c>
      <c r="K676" s="806" t="s">
        <v>353</v>
      </c>
      <c r="L676" s="806">
        <v>1</v>
      </c>
      <c r="M676" s="932">
        <f>N676</f>
        <v>1.82</v>
      </c>
      <c r="N676" s="934">
        <v>1.82</v>
      </c>
      <c r="O676" s="924"/>
      <c r="P676" s="924">
        <v>1.84</v>
      </c>
      <c r="Q676" s="924">
        <v>1.8</v>
      </c>
    </row>
    <row r="677" spans="1:17" ht="13.2" x14ac:dyDescent="0.5">
      <c r="A677" s="126"/>
      <c r="B677" s="127"/>
      <c r="C677" s="128"/>
      <c r="D677" s="273"/>
      <c r="E677" s="938"/>
      <c r="F677" s="322" t="s">
        <v>428</v>
      </c>
      <c r="G677" s="84" t="s">
        <v>210</v>
      </c>
      <c r="H677" s="757" t="s">
        <v>1264</v>
      </c>
      <c r="I677" s="758"/>
      <c r="J677" s="807"/>
      <c r="K677" s="807"/>
      <c r="L677" s="807"/>
      <c r="M677" s="927"/>
      <c r="N677" s="930"/>
      <c r="O677" s="924"/>
      <c r="P677" s="924"/>
      <c r="Q677" s="924"/>
    </row>
    <row r="678" spans="1:17" ht="13.2" x14ac:dyDescent="0.5">
      <c r="A678" s="126"/>
      <c r="B678" s="127"/>
      <c r="C678" s="128"/>
      <c r="D678" s="273"/>
      <c r="E678" s="938"/>
      <c r="F678" s="322" t="s">
        <v>430</v>
      </c>
      <c r="G678" s="84" t="s">
        <v>210</v>
      </c>
      <c r="H678" s="757" t="s">
        <v>1016</v>
      </c>
      <c r="I678" s="758"/>
      <c r="J678" s="807"/>
      <c r="K678" s="807"/>
      <c r="L678" s="807"/>
      <c r="M678" s="927"/>
      <c r="N678" s="930"/>
      <c r="O678" s="924"/>
      <c r="P678" s="924"/>
      <c r="Q678" s="924"/>
    </row>
    <row r="679" spans="1:17" ht="13.2" x14ac:dyDescent="0.5">
      <c r="A679" s="126"/>
      <c r="B679" s="127"/>
      <c r="C679" s="128"/>
      <c r="D679" s="273"/>
      <c r="E679" s="938"/>
      <c r="F679" s="322" t="s">
        <v>431</v>
      </c>
      <c r="G679" s="84" t="s">
        <v>210</v>
      </c>
      <c r="H679" s="757">
        <v>10</v>
      </c>
      <c r="I679" s="758"/>
      <c r="J679" s="807"/>
      <c r="K679" s="807"/>
      <c r="L679" s="807"/>
      <c r="M679" s="927"/>
      <c r="N679" s="930"/>
      <c r="O679" s="924"/>
      <c r="P679" s="924"/>
      <c r="Q679" s="924"/>
    </row>
    <row r="680" spans="1:17" ht="13.2" x14ac:dyDescent="0.5">
      <c r="A680" s="126"/>
      <c r="B680" s="127"/>
      <c r="C680" s="128"/>
      <c r="D680" s="273"/>
      <c r="E680" s="938"/>
      <c r="F680" s="322" t="s">
        <v>432</v>
      </c>
      <c r="G680" s="84" t="s">
        <v>210</v>
      </c>
      <c r="H680" s="757">
        <v>2</v>
      </c>
      <c r="I680" s="758"/>
      <c r="J680" s="807"/>
      <c r="K680" s="807"/>
      <c r="L680" s="807"/>
      <c r="M680" s="927"/>
      <c r="N680" s="930"/>
      <c r="O680" s="924"/>
      <c r="P680" s="924"/>
      <c r="Q680" s="924"/>
    </row>
    <row r="681" spans="1:17" ht="13.2" x14ac:dyDescent="0.5">
      <c r="A681" s="126"/>
      <c r="B681" s="127"/>
      <c r="C681" s="128"/>
      <c r="D681" s="273"/>
      <c r="E681" s="938"/>
      <c r="F681" s="322" t="s">
        <v>433</v>
      </c>
      <c r="G681" s="84" t="s">
        <v>210</v>
      </c>
      <c r="H681" s="757">
        <v>2016</v>
      </c>
      <c r="I681" s="758"/>
      <c r="J681" s="807"/>
      <c r="K681" s="807"/>
      <c r="L681" s="807"/>
      <c r="M681" s="927"/>
      <c r="N681" s="930"/>
      <c r="O681" s="924"/>
      <c r="P681" s="924"/>
      <c r="Q681" s="924"/>
    </row>
    <row r="682" spans="1:17" ht="13.2" x14ac:dyDescent="0.5">
      <c r="A682" s="126"/>
      <c r="B682" s="127"/>
      <c r="C682" s="128"/>
      <c r="D682" s="273"/>
      <c r="E682" s="938"/>
      <c r="F682" s="322" t="s">
        <v>434</v>
      </c>
      <c r="G682" s="84" t="s">
        <v>210</v>
      </c>
      <c r="H682" s="757" t="s">
        <v>1017</v>
      </c>
      <c r="I682" s="758"/>
      <c r="J682" s="807"/>
      <c r="K682" s="807"/>
      <c r="L682" s="807"/>
      <c r="M682" s="927"/>
      <c r="N682" s="930"/>
      <c r="O682" s="924"/>
      <c r="P682" s="924"/>
      <c r="Q682" s="924"/>
    </row>
    <row r="683" spans="1:17" ht="13.2" x14ac:dyDescent="0.5">
      <c r="A683" s="126"/>
      <c r="B683" s="127"/>
      <c r="C683" s="128"/>
      <c r="D683" s="273"/>
      <c r="E683" s="938"/>
      <c r="F683" s="322" t="s">
        <v>435</v>
      </c>
      <c r="G683" s="84" t="s">
        <v>210</v>
      </c>
      <c r="H683" s="757" t="s">
        <v>1018</v>
      </c>
      <c r="I683" s="758"/>
      <c r="J683" s="807"/>
      <c r="K683" s="807"/>
      <c r="L683" s="807"/>
      <c r="M683" s="927"/>
      <c r="N683" s="930"/>
      <c r="O683" s="924"/>
      <c r="P683" s="924"/>
      <c r="Q683" s="924"/>
    </row>
    <row r="684" spans="1:17" ht="29.25" customHeight="1" x14ac:dyDescent="0.5">
      <c r="A684" s="126"/>
      <c r="B684" s="127"/>
      <c r="C684" s="128"/>
      <c r="D684" s="273"/>
      <c r="E684" s="938"/>
      <c r="F684" s="322" t="s">
        <v>427</v>
      </c>
      <c r="G684" s="84" t="s">
        <v>210</v>
      </c>
      <c r="H684" s="757" t="s">
        <v>1026</v>
      </c>
      <c r="I684" s="758"/>
      <c r="J684" s="807"/>
      <c r="K684" s="807"/>
      <c r="L684" s="807"/>
      <c r="M684" s="927"/>
      <c r="N684" s="930"/>
      <c r="O684" s="924"/>
      <c r="P684" s="924"/>
      <c r="Q684" s="924"/>
    </row>
    <row r="685" spans="1:17" ht="13.2" x14ac:dyDescent="0.5">
      <c r="A685" s="126"/>
      <c r="B685" s="127"/>
      <c r="C685" s="128"/>
      <c r="D685" s="273"/>
      <c r="E685" s="938"/>
      <c r="F685" s="322" t="s">
        <v>436</v>
      </c>
      <c r="G685" s="84" t="s">
        <v>210</v>
      </c>
      <c r="H685" s="935"/>
      <c r="I685" s="988"/>
      <c r="J685" s="807"/>
      <c r="K685" s="807"/>
      <c r="L685" s="807"/>
      <c r="M685" s="927"/>
      <c r="N685" s="930"/>
      <c r="O685" s="924"/>
      <c r="P685" s="924"/>
      <c r="Q685" s="924"/>
    </row>
    <row r="686" spans="1:17" ht="17.25" customHeight="1" x14ac:dyDescent="0.5">
      <c r="A686" s="126"/>
      <c r="B686" s="127"/>
      <c r="C686" s="128"/>
      <c r="D686" s="273"/>
      <c r="E686" s="938"/>
      <c r="F686" s="322" t="s">
        <v>437</v>
      </c>
      <c r="G686" s="84" t="s">
        <v>210</v>
      </c>
      <c r="H686" s="935" t="s">
        <v>1019</v>
      </c>
      <c r="I686" s="758"/>
      <c r="J686" s="807"/>
      <c r="K686" s="807"/>
      <c r="L686" s="807"/>
      <c r="M686" s="927"/>
      <c r="N686" s="930"/>
      <c r="O686" s="924"/>
      <c r="P686" s="924"/>
      <c r="Q686" s="924"/>
    </row>
    <row r="687" spans="1:17" ht="13.2" x14ac:dyDescent="0.5">
      <c r="A687" s="126"/>
      <c r="B687" s="127"/>
      <c r="C687" s="128"/>
      <c r="D687" s="273"/>
      <c r="E687" s="938"/>
      <c r="F687" s="322" t="s">
        <v>367</v>
      </c>
      <c r="G687" s="84" t="s">
        <v>210</v>
      </c>
      <c r="H687" s="935" t="s">
        <v>1020</v>
      </c>
      <c r="I687" s="758"/>
      <c r="J687" s="807"/>
      <c r="K687" s="807"/>
      <c r="L687" s="807"/>
      <c r="M687" s="927"/>
      <c r="N687" s="930"/>
      <c r="O687" s="924"/>
      <c r="P687" s="924"/>
      <c r="Q687" s="924"/>
    </row>
    <row r="688" spans="1:17" ht="30" customHeight="1" x14ac:dyDescent="0.5">
      <c r="A688" s="126"/>
      <c r="B688" s="127"/>
      <c r="C688" s="128"/>
      <c r="D688" s="273"/>
      <c r="E688" s="938"/>
      <c r="F688" s="322" t="s">
        <v>351</v>
      </c>
      <c r="G688" s="84" t="s">
        <v>210</v>
      </c>
      <c r="H688" s="935" t="s">
        <v>1812</v>
      </c>
      <c r="I688" s="758"/>
      <c r="J688" s="807"/>
      <c r="K688" s="807"/>
      <c r="L688" s="807"/>
      <c r="M688" s="927"/>
      <c r="N688" s="930"/>
      <c r="O688" s="924"/>
      <c r="P688" s="924"/>
      <c r="Q688" s="924"/>
    </row>
    <row r="689" spans="1:17" ht="13.2" x14ac:dyDescent="0.5">
      <c r="A689" s="126"/>
      <c r="B689" s="127"/>
      <c r="C689" s="128"/>
      <c r="D689" s="273"/>
      <c r="E689" s="938"/>
      <c r="F689" s="617" t="s">
        <v>440</v>
      </c>
      <c r="G689" s="84" t="s">
        <v>210</v>
      </c>
      <c r="H689" s="757" t="s">
        <v>443</v>
      </c>
      <c r="I689" s="758"/>
      <c r="J689" s="807"/>
      <c r="K689" s="807"/>
      <c r="L689" s="807"/>
      <c r="M689" s="927"/>
      <c r="N689" s="930"/>
      <c r="O689" s="924"/>
      <c r="P689" s="924"/>
      <c r="Q689" s="924"/>
    </row>
    <row r="690" spans="1:17" ht="13.2" x14ac:dyDescent="0.5">
      <c r="A690" s="126"/>
      <c r="B690" s="127"/>
      <c r="C690" s="128"/>
      <c r="D690" s="273"/>
      <c r="E690" s="939"/>
      <c r="F690" s="322" t="s">
        <v>441</v>
      </c>
      <c r="G690" s="84" t="s">
        <v>210</v>
      </c>
      <c r="H690" s="757"/>
      <c r="I690" s="758"/>
      <c r="J690" s="808"/>
      <c r="K690" s="808"/>
      <c r="L690" s="808"/>
      <c r="M690" s="933"/>
      <c r="N690" s="931"/>
      <c r="O690" s="924"/>
      <c r="P690" s="924"/>
      <c r="Q690" s="924"/>
    </row>
    <row r="691" spans="1:17" ht="15" customHeight="1" x14ac:dyDescent="0.5">
      <c r="A691" s="126"/>
      <c r="B691" s="127"/>
      <c r="C691" s="128"/>
      <c r="D691" s="273"/>
      <c r="E691" s="492"/>
      <c r="F691" s="493"/>
      <c r="G691" s="493"/>
      <c r="H691" s="493"/>
      <c r="I691" s="493"/>
      <c r="J691" s="493"/>
      <c r="K691" s="493"/>
      <c r="L691" s="493"/>
      <c r="M691" s="493"/>
      <c r="N691" s="494"/>
    </row>
    <row r="692" spans="1:17" ht="42" customHeight="1" x14ac:dyDescent="0.5">
      <c r="A692" s="126"/>
      <c r="B692" s="127"/>
      <c r="C692" s="128"/>
      <c r="D692" s="273"/>
      <c r="E692" s="946" t="s">
        <v>496</v>
      </c>
      <c r="F692" s="322" t="s">
        <v>442</v>
      </c>
      <c r="G692" s="84" t="s">
        <v>210</v>
      </c>
      <c r="H692" s="770" t="s">
        <v>1022</v>
      </c>
      <c r="I692" s="771"/>
      <c r="J692" s="806">
        <v>2016</v>
      </c>
      <c r="K692" s="806" t="s">
        <v>353</v>
      </c>
      <c r="L692" s="806">
        <v>1</v>
      </c>
      <c r="M692" s="932">
        <f>N692</f>
        <v>1.75</v>
      </c>
      <c r="N692" s="934">
        <v>1.75</v>
      </c>
      <c r="O692" s="924"/>
      <c r="P692" s="924">
        <v>1.7</v>
      </c>
      <c r="Q692" s="924">
        <v>1.8</v>
      </c>
    </row>
    <row r="693" spans="1:17" ht="13.2" x14ac:dyDescent="0.5">
      <c r="A693" s="126"/>
      <c r="B693" s="127"/>
      <c r="C693" s="128"/>
      <c r="D693" s="273"/>
      <c r="E693" s="938"/>
      <c r="F693" s="322" t="s">
        <v>428</v>
      </c>
      <c r="G693" s="84" t="s">
        <v>210</v>
      </c>
      <c r="H693" s="757" t="s">
        <v>1265</v>
      </c>
      <c r="I693" s="758"/>
      <c r="J693" s="807"/>
      <c r="K693" s="807"/>
      <c r="L693" s="807"/>
      <c r="M693" s="927"/>
      <c r="N693" s="930"/>
      <c r="O693" s="924"/>
      <c r="P693" s="924"/>
      <c r="Q693" s="924"/>
    </row>
    <row r="694" spans="1:17" ht="13.2" x14ac:dyDescent="0.5">
      <c r="A694" s="126"/>
      <c r="B694" s="127"/>
      <c r="C694" s="128"/>
      <c r="D694" s="273"/>
      <c r="E694" s="938"/>
      <c r="F694" s="322" t="s">
        <v>430</v>
      </c>
      <c r="G694" s="84" t="s">
        <v>210</v>
      </c>
      <c r="H694" s="757" t="s">
        <v>1016</v>
      </c>
      <c r="I694" s="758"/>
      <c r="J694" s="807"/>
      <c r="K694" s="807"/>
      <c r="L694" s="807"/>
      <c r="M694" s="927"/>
      <c r="N694" s="930"/>
      <c r="O694" s="924"/>
      <c r="P694" s="924"/>
      <c r="Q694" s="924"/>
    </row>
    <row r="695" spans="1:17" ht="13.2" x14ac:dyDescent="0.5">
      <c r="A695" s="126"/>
      <c r="B695" s="127"/>
      <c r="C695" s="128"/>
      <c r="D695" s="273"/>
      <c r="E695" s="938"/>
      <c r="F695" s="322" t="s">
        <v>431</v>
      </c>
      <c r="G695" s="84" t="s">
        <v>210</v>
      </c>
      <c r="H695" s="757">
        <v>10</v>
      </c>
      <c r="I695" s="758"/>
      <c r="J695" s="807"/>
      <c r="K695" s="807"/>
      <c r="L695" s="807"/>
      <c r="M695" s="927"/>
      <c r="N695" s="930"/>
      <c r="O695" s="924"/>
      <c r="P695" s="924"/>
      <c r="Q695" s="924"/>
    </row>
    <row r="696" spans="1:17" ht="13.2" x14ac:dyDescent="0.5">
      <c r="A696" s="126"/>
      <c r="B696" s="127"/>
      <c r="C696" s="128"/>
      <c r="D696" s="273"/>
      <c r="E696" s="938"/>
      <c r="F696" s="322" t="s">
        <v>432</v>
      </c>
      <c r="G696" s="84" t="s">
        <v>210</v>
      </c>
      <c r="H696" s="757">
        <v>2</v>
      </c>
      <c r="I696" s="758"/>
      <c r="J696" s="807"/>
      <c r="K696" s="807"/>
      <c r="L696" s="807"/>
      <c r="M696" s="927"/>
      <c r="N696" s="930"/>
      <c r="O696" s="924"/>
      <c r="P696" s="924"/>
      <c r="Q696" s="924"/>
    </row>
    <row r="697" spans="1:17" ht="13.2" x14ac:dyDescent="0.5">
      <c r="A697" s="126"/>
      <c r="B697" s="127"/>
      <c r="C697" s="128"/>
      <c r="D697" s="273"/>
      <c r="E697" s="938"/>
      <c r="F697" s="322" t="s">
        <v>433</v>
      </c>
      <c r="G697" s="84" t="s">
        <v>210</v>
      </c>
      <c r="H697" s="757">
        <v>2016</v>
      </c>
      <c r="I697" s="758"/>
      <c r="J697" s="807"/>
      <c r="K697" s="807"/>
      <c r="L697" s="807"/>
      <c r="M697" s="927"/>
      <c r="N697" s="930"/>
      <c r="O697" s="924"/>
      <c r="P697" s="924"/>
      <c r="Q697" s="924"/>
    </row>
    <row r="698" spans="1:17" ht="13.2" x14ac:dyDescent="0.5">
      <c r="A698" s="126"/>
      <c r="B698" s="127"/>
      <c r="C698" s="128"/>
      <c r="D698" s="273"/>
      <c r="E698" s="938"/>
      <c r="F698" s="322" t="s">
        <v>434</v>
      </c>
      <c r="G698" s="84" t="s">
        <v>210</v>
      </c>
      <c r="H698" s="757" t="s">
        <v>1025</v>
      </c>
      <c r="I698" s="758"/>
      <c r="J698" s="807"/>
      <c r="K698" s="807"/>
      <c r="L698" s="807"/>
      <c r="M698" s="927"/>
      <c r="N698" s="930"/>
      <c r="O698" s="924"/>
      <c r="P698" s="924"/>
      <c r="Q698" s="924"/>
    </row>
    <row r="699" spans="1:17" ht="13.2" x14ac:dyDescent="0.5">
      <c r="A699" s="126"/>
      <c r="B699" s="127"/>
      <c r="C699" s="128"/>
      <c r="D699" s="273"/>
      <c r="E699" s="938"/>
      <c r="F699" s="322" t="s">
        <v>435</v>
      </c>
      <c r="G699" s="84" t="s">
        <v>210</v>
      </c>
      <c r="H699" s="757" t="s">
        <v>1018</v>
      </c>
      <c r="I699" s="758"/>
      <c r="J699" s="807"/>
      <c r="K699" s="807"/>
      <c r="L699" s="807"/>
      <c r="M699" s="927"/>
      <c r="N699" s="930"/>
      <c r="O699" s="924"/>
      <c r="P699" s="924"/>
      <c r="Q699" s="924"/>
    </row>
    <row r="700" spans="1:17" ht="29.25" customHeight="1" x14ac:dyDescent="0.5">
      <c r="A700" s="126"/>
      <c r="B700" s="127"/>
      <c r="C700" s="128"/>
      <c r="D700" s="273"/>
      <c r="E700" s="938"/>
      <c r="F700" s="322" t="s">
        <v>427</v>
      </c>
      <c r="G700" s="84" t="s">
        <v>210</v>
      </c>
      <c r="H700" s="757" t="s">
        <v>1026</v>
      </c>
      <c r="I700" s="758"/>
      <c r="J700" s="807"/>
      <c r="K700" s="807"/>
      <c r="L700" s="807"/>
      <c r="M700" s="927"/>
      <c r="N700" s="930"/>
      <c r="O700" s="924"/>
      <c r="P700" s="924"/>
      <c r="Q700" s="924"/>
    </row>
    <row r="701" spans="1:17" ht="13.2" x14ac:dyDescent="0.5">
      <c r="A701" s="126"/>
      <c r="B701" s="127"/>
      <c r="C701" s="128"/>
      <c r="D701" s="273"/>
      <c r="E701" s="938"/>
      <c r="F701" s="322" t="s">
        <v>436</v>
      </c>
      <c r="G701" s="84" t="s">
        <v>210</v>
      </c>
      <c r="H701" s="990"/>
      <c r="I701" s="991"/>
      <c r="J701" s="807"/>
      <c r="K701" s="807"/>
      <c r="L701" s="807"/>
      <c r="M701" s="927"/>
      <c r="N701" s="930"/>
      <c r="O701" s="924"/>
      <c r="P701" s="924"/>
      <c r="Q701" s="924"/>
    </row>
    <row r="702" spans="1:17" ht="17.25" customHeight="1" x14ac:dyDescent="0.5">
      <c r="A702" s="126"/>
      <c r="B702" s="127"/>
      <c r="C702" s="128"/>
      <c r="D702" s="273"/>
      <c r="E702" s="938"/>
      <c r="F702" s="322" t="s">
        <v>437</v>
      </c>
      <c r="G702" s="84" t="s">
        <v>210</v>
      </c>
      <c r="H702" s="935" t="s">
        <v>1024</v>
      </c>
      <c r="I702" s="758"/>
      <c r="J702" s="807"/>
      <c r="K702" s="807"/>
      <c r="L702" s="807"/>
      <c r="M702" s="927"/>
      <c r="N702" s="930"/>
      <c r="O702" s="924"/>
      <c r="P702" s="924"/>
      <c r="Q702" s="924"/>
    </row>
    <row r="703" spans="1:17" ht="13.2" x14ac:dyDescent="0.5">
      <c r="A703" s="126"/>
      <c r="B703" s="127"/>
      <c r="C703" s="128"/>
      <c r="D703" s="273"/>
      <c r="E703" s="938"/>
      <c r="F703" s="322" t="s">
        <v>367</v>
      </c>
      <c r="G703" s="84" t="s">
        <v>210</v>
      </c>
      <c r="H703" s="935" t="s">
        <v>1023</v>
      </c>
      <c r="I703" s="758"/>
      <c r="J703" s="807"/>
      <c r="K703" s="807"/>
      <c r="L703" s="807"/>
      <c r="M703" s="927"/>
      <c r="N703" s="930"/>
      <c r="O703" s="924"/>
      <c r="P703" s="924"/>
      <c r="Q703" s="924"/>
    </row>
    <row r="704" spans="1:17" ht="30" customHeight="1" x14ac:dyDescent="0.5">
      <c r="A704" s="126"/>
      <c r="B704" s="127"/>
      <c r="C704" s="128"/>
      <c r="D704" s="273"/>
      <c r="E704" s="938"/>
      <c r="F704" s="322" t="s">
        <v>351</v>
      </c>
      <c r="G704" s="84" t="s">
        <v>210</v>
      </c>
      <c r="H704" s="935" t="s">
        <v>1813</v>
      </c>
      <c r="I704" s="758"/>
      <c r="J704" s="807"/>
      <c r="K704" s="807"/>
      <c r="L704" s="807"/>
      <c r="M704" s="927"/>
      <c r="N704" s="930"/>
      <c r="O704" s="924"/>
      <c r="P704" s="924"/>
      <c r="Q704" s="924"/>
    </row>
    <row r="705" spans="1:17" ht="13.2" x14ac:dyDescent="0.5">
      <c r="A705" s="126"/>
      <c r="B705" s="127"/>
      <c r="C705" s="128"/>
      <c r="D705" s="273"/>
      <c r="E705" s="938"/>
      <c r="F705" s="617" t="s">
        <v>440</v>
      </c>
      <c r="G705" s="84" t="s">
        <v>210</v>
      </c>
      <c r="H705" s="757" t="s">
        <v>443</v>
      </c>
      <c r="I705" s="758"/>
      <c r="J705" s="807"/>
      <c r="K705" s="807"/>
      <c r="L705" s="807"/>
      <c r="M705" s="927"/>
      <c r="N705" s="930"/>
      <c r="O705" s="924"/>
      <c r="P705" s="924"/>
      <c r="Q705" s="924"/>
    </row>
    <row r="706" spans="1:17" ht="13.2" x14ac:dyDescent="0.5">
      <c r="A706" s="126"/>
      <c r="B706" s="127"/>
      <c r="C706" s="128"/>
      <c r="D706" s="273"/>
      <c r="E706" s="939"/>
      <c r="F706" s="322" t="s">
        <v>441</v>
      </c>
      <c r="G706" s="84" t="s">
        <v>210</v>
      </c>
      <c r="H706" s="757"/>
      <c r="I706" s="758"/>
      <c r="J706" s="808"/>
      <c r="K706" s="808"/>
      <c r="L706" s="808"/>
      <c r="M706" s="933"/>
      <c r="N706" s="931"/>
      <c r="O706" s="924"/>
      <c r="P706" s="924"/>
      <c r="Q706" s="924"/>
    </row>
    <row r="707" spans="1:17" ht="13.5" customHeight="1" x14ac:dyDescent="0.5">
      <c r="A707" s="126"/>
      <c r="B707" s="127"/>
      <c r="C707" s="128"/>
      <c r="D707" s="273"/>
      <c r="E707" s="492"/>
      <c r="F707" s="493"/>
      <c r="G707" s="493"/>
      <c r="H707" s="493"/>
      <c r="I707" s="493"/>
      <c r="J707" s="493"/>
      <c r="K707" s="493"/>
      <c r="L707" s="493"/>
      <c r="M707" s="493"/>
      <c r="N707" s="494"/>
    </row>
    <row r="708" spans="1:17" ht="42" customHeight="1" x14ac:dyDescent="0.5">
      <c r="A708" s="126"/>
      <c r="B708" s="127"/>
      <c r="C708" s="128"/>
      <c r="D708" s="273"/>
      <c r="E708" s="946" t="s">
        <v>973</v>
      </c>
      <c r="F708" s="322" t="s">
        <v>442</v>
      </c>
      <c r="G708" s="84" t="s">
        <v>210</v>
      </c>
      <c r="H708" s="770" t="s">
        <v>1027</v>
      </c>
      <c r="I708" s="771"/>
      <c r="J708" s="806">
        <v>2017</v>
      </c>
      <c r="K708" s="806" t="s">
        <v>353</v>
      </c>
      <c r="L708" s="806">
        <v>1</v>
      </c>
      <c r="M708" s="932">
        <f>N708</f>
        <v>1.85</v>
      </c>
      <c r="N708" s="934">
        <v>1.85</v>
      </c>
      <c r="O708" s="924"/>
      <c r="P708" s="924">
        <v>1.7</v>
      </c>
      <c r="Q708" s="924">
        <v>2</v>
      </c>
    </row>
    <row r="709" spans="1:17" ht="13.2" x14ac:dyDescent="0.5">
      <c r="A709" s="126"/>
      <c r="B709" s="127"/>
      <c r="C709" s="128"/>
      <c r="D709" s="273"/>
      <c r="E709" s="938"/>
      <c r="F709" s="322" t="s">
        <v>428</v>
      </c>
      <c r="G709" s="84" t="s">
        <v>210</v>
      </c>
      <c r="H709" s="757" t="s">
        <v>1028</v>
      </c>
      <c r="I709" s="758"/>
      <c r="J709" s="807"/>
      <c r="K709" s="807"/>
      <c r="L709" s="807"/>
      <c r="M709" s="927"/>
      <c r="N709" s="930"/>
      <c r="O709" s="924"/>
      <c r="P709" s="924"/>
      <c r="Q709" s="924"/>
    </row>
    <row r="710" spans="1:17" ht="13.2" x14ac:dyDescent="0.5">
      <c r="A710" s="126"/>
      <c r="B710" s="127"/>
      <c r="C710" s="128"/>
      <c r="D710" s="273"/>
      <c r="E710" s="938"/>
      <c r="F710" s="322" t="s">
        <v>430</v>
      </c>
      <c r="G710" s="84" t="s">
        <v>210</v>
      </c>
      <c r="H710" s="757" t="s">
        <v>498</v>
      </c>
      <c r="I710" s="758"/>
      <c r="J710" s="807"/>
      <c r="K710" s="807"/>
      <c r="L710" s="807"/>
      <c r="M710" s="927"/>
      <c r="N710" s="930"/>
      <c r="O710" s="924"/>
      <c r="P710" s="924"/>
      <c r="Q710" s="924"/>
    </row>
    <row r="711" spans="1:17" ht="13.2" x14ac:dyDescent="0.5">
      <c r="A711" s="126"/>
      <c r="B711" s="127"/>
      <c r="C711" s="128"/>
      <c r="D711" s="273"/>
      <c r="E711" s="938"/>
      <c r="F711" s="322" t="s">
        <v>431</v>
      </c>
      <c r="G711" s="84" t="s">
        <v>210</v>
      </c>
      <c r="H711" s="757">
        <v>5</v>
      </c>
      <c r="I711" s="758"/>
      <c r="J711" s="807"/>
      <c r="K711" s="807"/>
      <c r="L711" s="807"/>
      <c r="M711" s="927"/>
      <c r="N711" s="930"/>
      <c r="O711" s="924"/>
      <c r="P711" s="924"/>
      <c r="Q711" s="924"/>
    </row>
    <row r="712" spans="1:17" ht="13.2" x14ac:dyDescent="0.5">
      <c r="A712" s="126"/>
      <c r="B712" s="127"/>
      <c r="C712" s="128"/>
      <c r="D712" s="273"/>
      <c r="E712" s="938"/>
      <c r="F712" s="322" t="s">
        <v>432</v>
      </c>
      <c r="G712" s="84" t="s">
        <v>210</v>
      </c>
      <c r="H712" s="757">
        <v>1</v>
      </c>
      <c r="I712" s="758"/>
      <c r="J712" s="807"/>
      <c r="K712" s="807"/>
      <c r="L712" s="807"/>
      <c r="M712" s="927"/>
      <c r="N712" s="930"/>
      <c r="O712" s="924"/>
      <c r="P712" s="924"/>
      <c r="Q712" s="924"/>
    </row>
    <row r="713" spans="1:17" ht="13.2" x14ac:dyDescent="0.5">
      <c r="A713" s="126"/>
      <c r="B713" s="127"/>
      <c r="C713" s="128"/>
      <c r="D713" s="273"/>
      <c r="E713" s="938"/>
      <c r="F713" s="322" t="s">
        <v>433</v>
      </c>
      <c r="G713" s="84" t="s">
        <v>210</v>
      </c>
      <c r="H713" s="757">
        <v>2017</v>
      </c>
      <c r="I713" s="758"/>
      <c r="J713" s="807"/>
      <c r="K713" s="807"/>
      <c r="L713" s="807"/>
      <c r="M713" s="927"/>
      <c r="N713" s="930"/>
      <c r="O713" s="924"/>
      <c r="P713" s="924"/>
      <c r="Q713" s="924"/>
    </row>
    <row r="714" spans="1:17" ht="13.2" x14ac:dyDescent="0.5">
      <c r="A714" s="126"/>
      <c r="B714" s="127"/>
      <c r="C714" s="128"/>
      <c r="D714" s="273"/>
      <c r="E714" s="938"/>
      <c r="F714" s="322" t="s">
        <v>434</v>
      </c>
      <c r="G714" s="84" t="s">
        <v>210</v>
      </c>
      <c r="H714" s="936" t="s">
        <v>1005</v>
      </c>
      <c r="I714" s="758"/>
      <c r="J714" s="807"/>
      <c r="K714" s="807"/>
      <c r="L714" s="807"/>
      <c r="M714" s="927"/>
      <c r="N714" s="930"/>
      <c r="O714" s="924"/>
      <c r="P714" s="924"/>
      <c r="Q714" s="924"/>
    </row>
    <row r="715" spans="1:17" ht="15" customHeight="1" x14ac:dyDescent="0.5">
      <c r="A715" s="126"/>
      <c r="B715" s="127"/>
      <c r="C715" s="128"/>
      <c r="D715" s="273"/>
      <c r="E715" s="938"/>
      <c r="F715" s="322" t="s">
        <v>435</v>
      </c>
      <c r="G715" s="84" t="s">
        <v>210</v>
      </c>
      <c r="H715" s="757" t="s">
        <v>971</v>
      </c>
      <c r="I715" s="758"/>
      <c r="J715" s="807"/>
      <c r="K715" s="807"/>
      <c r="L715" s="807"/>
      <c r="M715" s="927"/>
      <c r="N715" s="930"/>
      <c r="O715" s="924"/>
      <c r="P715" s="924"/>
      <c r="Q715" s="924"/>
    </row>
    <row r="716" spans="1:17" ht="13.2" x14ac:dyDescent="0.5">
      <c r="A716" s="126"/>
      <c r="B716" s="127"/>
      <c r="C716" s="128"/>
      <c r="D716" s="273"/>
      <c r="E716" s="938"/>
      <c r="F716" s="322" t="s">
        <v>427</v>
      </c>
      <c r="G716" s="84" t="s">
        <v>210</v>
      </c>
      <c r="H716" s="757" t="s">
        <v>499</v>
      </c>
      <c r="I716" s="758"/>
      <c r="J716" s="807"/>
      <c r="K716" s="807"/>
      <c r="L716" s="807"/>
      <c r="M716" s="927"/>
      <c r="N716" s="930"/>
      <c r="O716" s="924"/>
      <c r="P716" s="924"/>
      <c r="Q716" s="924"/>
    </row>
    <row r="717" spans="1:17" ht="13.2" x14ac:dyDescent="0.5">
      <c r="A717" s="126"/>
      <c r="B717" s="127"/>
      <c r="C717" s="128"/>
      <c r="D717" s="273"/>
      <c r="E717" s="938"/>
      <c r="F717" s="322" t="s">
        <v>436</v>
      </c>
      <c r="G717" s="84" t="s">
        <v>210</v>
      </c>
      <c r="H717" s="935"/>
      <c r="I717" s="758"/>
      <c r="J717" s="807"/>
      <c r="K717" s="807"/>
      <c r="L717" s="807"/>
      <c r="M717" s="927"/>
      <c r="N717" s="930"/>
      <c r="O717" s="924"/>
      <c r="P717" s="924"/>
      <c r="Q717" s="924"/>
    </row>
    <row r="718" spans="1:17" ht="17.25" customHeight="1" x14ac:dyDescent="0.5">
      <c r="A718" s="126"/>
      <c r="B718" s="127"/>
      <c r="C718" s="128"/>
      <c r="D718" s="273"/>
      <c r="E718" s="938"/>
      <c r="F718" s="322" t="s">
        <v>437</v>
      </c>
      <c r="G718" s="84" t="s">
        <v>210</v>
      </c>
      <c r="H718" s="935" t="s">
        <v>1030</v>
      </c>
      <c r="I718" s="758"/>
      <c r="J718" s="807"/>
      <c r="K718" s="807"/>
      <c r="L718" s="807"/>
      <c r="M718" s="927"/>
      <c r="N718" s="930"/>
      <c r="O718" s="924"/>
      <c r="P718" s="924"/>
      <c r="Q718" s="924"/>
    </row>
    <row r="719" spans="1:17" ht="18" customHeight="1" x14ac:dyDescent="0.5">
      <c r="A719" s="126"/>
      <c r="B719" s="127"/>
      <c r="C719" s="128"/>
      <c r="D719" s="273"/>
      <c r="E719" s="938"/>
      <c r="F719" s="322" t="s">
        <v>367</v>
      </c>
      <c r="G719" s="84" t="s">
        <v>210</v>
      </c>
      <c r="H719" s="935" t="s">
        <v>1029</v>
      </c>
      <c r="I719" s="758"/>
      <c r="J719" s="807"/>
      <c r="K719" s="807"/>
      <c r="L719" s="807"/>
      <c r="M719" s="927"/>
      <c r="N719" s="930"/>
      <c r="O719" s="924"/>
      <c r="P719" s="924"/>
      <c r="Q719" s="924"/>
    </row>
    <row r="720" spans="1:17" ht="30" customHeight="1" x14ac:dyDescent="0.5">
      <c r="A720" s="126"/>
      <c r="B720" s="127"/>
      <c r="C720" s="128"/>
      <c r="D720" s="273"/>
      <c r="E720" s="938"/>
      <c r="F720" s="322" t="s">
        <v>351</v>
      </c>
      <c r="G720" s="84" t="s">
        <v>210</v>
      </c>
      <c r="H720" s="935" t="s">
        <v>1814</v>
      </c>
      <c r="I720" s="758"/>
      <c r="J720" s="807"/>
      <c r="K720" s="807"/>
      <c r="L720" s="807"/>
      <c r="M720" s="927"/>
      <c r="N720" s="930"/>
      <c r="O720" s="924"/>
      <c r="P720" s="924"/>
      <c r="Q720" s="924"/>
    </row>
    <row r="721" spans="1:18" ht="13.2" x14ac:dyDescent="0.5">
      <c r="A721" s="126"/>
      <c r="B721" s="127"/>
      <c r="C721" s="128"/>
      <c r="D721" s="273"/>
      <c r="E721" s="938"/>
      <c r="F721" s="617" t="s">
        <v>440</v>
      </c>
      <c r="G721" s="84" t="s">
        <v>210</v>
      </c>
      <c r="H721" s="757" t="s">
        <v>443</v>
      </c>
      <c r="I721" s="758"/>
      <c r="J721" s="807"/>
      <c r="K721" s="807"/>
      <c r="L721" s="807"/>
      <c r="M721" s="927"/>
      <c r="N721" s="930"/>
      <c r="O721" s="924"/>
      <c r="P721" s="924"/>
      <c r="Q721" s="924"/>
    </row>
    <row r="722" spans="1:18" ht="13.2" x14ac:dyDescent="0.5">
      <c r="A722" s="126"/>
      <c r="B722" s="127"/>
      <c r="C722" s="128"/>
      <c r="D722" s="273"/>
      <c r="E722" s="939"/>
      <c r="F722" s="322" t="s">
        <v>441</v>
      </c>
      <c r="G722" s="84" t="s">
        <v>210</v>
      </c>
      <c r="H722" s="757"/>
      <c r="I722" s="758"/>
      <c r="J722" s="808"/>
      <c r="K722" s="808"/>
      <c r="L722" s="808"/>
      <c r="M722" s="933"/>
      <c r="N722" s="931"/>
      <c r="O722" s="924"/>
      <c r="P722" s="924"/>
      <c r="Q722" s="924"/>
    </row>
    <row r="723" spans="1:18" s="65" customFormat="1" ht="30.75" customHeight="1" x14ac:dyDescent="0.45">
      <c r="A723" s="277"/>
      <c r="B723" s="252"/>
      <c r="C723" s="278" t="s">
        <v>22</v>
      </c>
      <c r="D723" s="972" t="s">
        <v>290</v>
      </c>
      <c r="E723" s="973"/>
      <c r="F723" s="973"/>
      <c r="G723" s="973"/>
      <c r="H723" s="973"/>
      <c r="I723" s="974"/>
      <c r="J723" s="279"/>
      <c r="K723" s="280"/>
      <c r="L723" s="280"/>
      <c r="M723" s="436"/>
      <c r="N723" s="651">
        <f>N724+N754+N757+N760+N763</f>
        <v>19.37</v>
      </c>
      <c r="P723" s="64"/>
      <c r="Q723" s="64"/>
      <c r="R723" s="64"/>
    </row>
    <row r="724" spans="1:18" s="64" customFormat="1" ht="21.75" customHeight="1" x14ac:dyDescent="0.45">
      <c r="A724" s="277"/>
      <c r="B724" s="252"/>
      <c r="C724" s="275"/>
      <c r="D724" s="281" t="s">
        <v>0</v>
      </c>
      <c r="E724" s="850" t="s">
        <v>447</v>
      </c>
      <c r="F724" s="851"/>
      <c r="G724" s="851"/>
      <c r="H724" s="851"/>
      <c r="I724" s="871"/>
      <c r="J724" s="266"/>
      <c r="K724" s="282"/>
      <c r="L724" s="282"/>
      <c r="M724" s="437"/>
      <c r="N724" s="652">
        <f>N725+N739+N740+N753</f>
        <v>19.37</v>
      </c>
    </row>
    <row r="725" spans="1:18" s="64" customFormat="1" ht="21.75" customHeight="1" x14ac:dyDescent="0.45">
      <c r="A725" s="277"/>
      <c r="B725" s="252"/>
      <c r="C725" s="275"/>
      <c r="D725" s="276"/>
      <c r="E725" s="250" t="s">
        <v>133</v>
      </c>
      <c r="F725" s="283" t="s">
        <v>448</v>
      </c>
      <c r="G725" s="284"/>
      <c r="H725" s="284"/>
      <c r="I725" s="285"/>
      <c r="J725" s="283"/>
      <c r="K725" s="286"/>
      <c r="L725" s="286"/>
      <c r="M725" s="438"/>
      <c r="N725" s="653">
        <f>N726</f>
        <v>17.440000000000001</v>
      </c>
    </row>
    <row r="726" spans="1:18" s="64" customFormat="1" ht="30" customHeight="1" x14ac:dyDescent="0.45">
      <c r="A726" s="277"/>
      <c r="B726" s="252"/>
      <c r="C726" s="275"/>
      <c r="D726" s="276"/>
      <c r="E726" s="946" t="s">
        <v>283</v>
      </c>
      <c r="F726" s="322" t="s">
        <v>442</v>
      </c>
      <c r="G726" s="84" t="s">
        <v>210</v>
      </c>
      <c r="H726" s="948" t="s">
        <v>875</v>
      </c>
      <c r="I726" s="949"/>
      <c r="J726" s="806">
        <v>2021</v>
      </c>
      <c r="K726" s="806" t="s">
        <v>1056</v>
      </c>
      <c r="L726" s="806">
        <v>1</v>
      </c>
      <c r="M726" s="932">
        <f>N726</f>
        <v>17.440000000000001</v>
      </c>
      <c r="N726" s="934">
        <v>17.440000000000001</v>
      </c>
      <c r="P726" s="993">
        <v>17.46</v>
      </c>
      <c r="Q726" s="993">
        <v>17.399999999999999</v>
      </c>
    </row>
    <row r="727" spans="1:18" s="64" customFormat="1" ht="18" customHeight="1" x14ac:dyDescent="0.45">
      <c r="A727" s="277"/>
      <c r="B727" s="252"/>
      <c r="C727" s="275"/>
      <c r="D727" s="276"/>
      <c r="E727" s="938"/>
      <c r="F727" s="322" t="s">
        <v>428</v>
      </c>
      <c r="G727" s="84" t="s">
        <v>210</v>
      </c>
      <c r="H727" s="757" t="s">
        <v>1232</v>
      </c>
      <c r="I727" s="758"/>
      <c r="J727" s="807"/>
      <c r="K727" s="807"/>
      <c r="L727" s="807"/>
      <c r="M727" s="927"/>
      <c r="N727" s="930"/>
      <c r="P727" s="993"/>
      <c r="Q727" s="993"/>
    </row>
    <row r="728" spans="1:18" s="64" customFormat="1" ht="30" customHeight="1" x14ac:dyDescent="0.45">
      <c r="A728" s="277"/>
      <c r="B728" s="252"/>
      <c r="C728" s="275"/>
      <c r="D728" s="276"/>
      <c r="E728" s="938"/>
      <c r="F728" s="322" t="s">
        <v>1057</v>
      </c>
      <c r="G728" s="84" t="s">
        <v>210</v>
      </c>
      <c r="H728" s="757" t="s">
        <v>1233</v>
      </c>
      <c r="I728" s="758"/>
      <c r="J728" s="807"/>
      <c r="K728" s="807"/>
      <c r="L728" s="807"/>
      <c r="M728" s="927"/>
      <c r="N728" s="930"/>
      <c r="P728" s="993"/>
      <c r="Q728" s="993"/>
    </row>
    <row r="729" spans="1:18" s="64" customFormat="1" ht="42" customHeight="1" x14ac:dyDescent="0.45">
      <c r="A729" s="277"/>
      <c r="B729" s="252"/>
      <c r="C729" s="275"/>
      <c r="D729" s="276"/>
      <c r="E729" s="938"/>
      <c r="F729" s="322" t="s">
        <v>1058</v>
      </c>
      <c r="G729" s="84" t="s">
        <v>210</v>
      </c>
      <c r="H729" s="757" t="s">
        <v>1267</v>
      </c>
      <c r="I729" s="758"/>
      <c r="J729" s="807"/>
      <c r="K729" s="807"/>
      <c r="L729" s="807"/>
      <c r="M729" s="927"/>
      <c r="N729" s="930"/>
      <c r="P729" s="993"/>
      <c r="Q729" s="993"/>
    </row>
    <row r="730" spans="1:18" s="64" customFormat="1" ht="29.25" customHeight="1" x14ac:dyDescent="0.45">
      <c r="A730" s="277"/>
      <c r="B730" s="252"/>
      <c r="C730" s="275"/>
      <c r="D730" s="276"/>
      <c r="E730" s="938"/>
      <c r="F730" s="322" t="s">
        <v>1059</v>
      </c>
      <c r="G730" s="84" t="s">
        <v>210</v>
      </c>
      <c r="H730" s="936" t="s">
        <v>1234</v>
      </c>
      <c r="I730" s="758"/>
      <c r="J730" s="807"/>
      <c r="K730" s="807"/>
      <c r="L730" s="807"/>
      <c r="M730" s="927"/>
      <c r="N730" s="930"/>
      <c r="P730" s="993"/>
      <c r="Q730" s="993"/>
    </row>
    <row r="731" spans="1:18" s="64" customFormat="1" ht="30" customHeight="1" x14ac:dyDescent="0.45">
      <c r="A731" s="277"/>
      <c r="B731" s="252"/>
      <c r="C731" s="275"/>
      <c r="D731" s="276"/>
      <c r="E731" s="938"/>
      <c r="F731" s="412" t="s">
        <v>1060</v>
      </c>
      <c r="G731" s="84" t="s">
        <v>210</v>
      </c>
      <c r="H731" s="935" t="s">
        <v>879</v>
      </c>
      <c r="I731" s="758"/>
      <c r="J731" s="807"/>
      <c r="K731" s="807"/>
      <c r="L731" s="807"/>
      <c r="M731" s="927"/>
      <c r="N731" s="930"/>
      <c r="P731" s="993"/>
      <c r="Q731" s="993"/>
    </row>
    <row r="732" spans="1:18" s="64" customFormat="1" ht="18" customHeight="1" x14ac:dyDescent="0.45">
      <c r="A732" s="277"/>
      <c r="B732" s="252"/>
      <c r="C732" s="275"/>
      <c r="D732" s="276"/>
      <c r="E732" s="938"/>
      <c r="F732" s="322" t="s">
        <v>1061</v>
      </c>
      <c r="G732" s="84" t="s">
        <v>210</v>
      </c>
      <c r="H732" s="757" t="s">
        <v>878</v>
      </c>
      <c r="I732" s="758"/>
      <c r="J732" s="807"/>
      <c r="K732" s="807"/>
      <c r="L732" s="807"/>
      <c r="M732" s="927"/>
      <c r="N732" s="930"/>
      <c r="P732" s="993"/>
      <c r="Q732" s="993"/>
    </row>
    <row r="733" spans="1:18" s="64" customFormat="1" ht="30" customHeight="1" x14ac:dyDescent="0.45">
      <c r="A733" s="277"/>
      <c r="B733" s="252"/>
      <c r="C733" s="275"/>
      <c r="D733" s="276"/>
      <c r="E733" s="938"/>
      <c r="F733" s="412" t="s">
        <v>367</v>
      </c>
      <c r="G733" s="84" t="s">
        <v>210</v>
      </c>
      <c r="H733" s="935" t="s">
        <v>880</v>
      </c>
      <c r="I733" s="758"/>
      <c r="J733" s="807"/>
      <c r="K733" s="807"/>
      <c r="L733" s="807"/>
      <c r="M733" s="927"/>
      <c r="N733" s="930"/>
      <c r="P733" s="993"/>
      <c r="Q733" s="993"/>
    </row>
    <row r="734" spans="1:18" s="64" customFormat="1" ht="26.25" customHeight="1" x14ac:dyDescent="0.45">
      <c r="A734" s="277"/>
      <c r="B734" s="252"/>
      <c r="C734" s="275"/>
      <c r="D734" s="276"/>
      <c r="E734" s="938"/>
      <c r="F734" s="412" t="s">
        <v>351</v>
      </c>
      <c r="G734" s="84" t="s">
        <v>210</v>
      </c>
      <c r="H734" s="935" t="s">
        <v>1815</v>
      </c>
      <c r="I734" s="758"/>
      <c r="J734" s="807"/>
      <c r="K734" s="807"/>
      <c r="L734" s="807"/>
      <c r="M734" s="927"/>
      <c r="N734" s="930"/>
      <c r="P734" s="993"/>
      <c r="Q734" s="993"/>
    </row>
    <row r="735" spans="1:18" s="64" customFormat="1" ht="28.15" customHeight="1" x14ac:dyDescent="0.45">
      <c r="A735" s="277"/>
      <c r="B735" s="252"/>
      <c r="C735" s="275"/>
      <c r="D735" s="276"/>
      <c r="E735" s="938"/>
      <c r="F735" s="322" t="s">
        <v>1062</v>
      </c>
      <c r="G735" s="84" t="s">
        <v>210</v>
      </c>
      <c r="H735" s="935" t="s">
        <v>1515</v>
      </c>
      <c r="I735" s="937"/>
      <c r="J735" s="807"/>
      <c r="K735" s="807"/>
      <c r="L735" s="807"/>
      <c r="M735" s="927"/>
      <c r="N735" s="930"/>
      <c r="P735" s="993"/>
      <c r="Q735" s="993"/>
    </row>
    <row r="736" spans="1:18" s="64" customFormat="1" ht="28.15" customHeight="1" x14ac:dyDescent="0.45">
      <c r="A736" s="277"/>
      <c r="B736" s="252"/>
      <c r="C736" s="275"/>
      <c r="D736" s="276"/>
      <c r="E736" s="938"/>
      <c r="F736" s="322" t="s">
        <v>439</v>
      </c>
      <c r="G736" s="84" t="s">
        <v>210</v>
      </c>
      <c r="H736" s="935"/>
      <c r="I736" s="758"/>
      <c r="J736" s="807"/>
      <c r="K736" s="807"/>
      <c r="L736" s="807"/>
      <c r="M736" s="927"/>
      <c r="N736" s="930"/>
      <c r="P736" s="993"/>
      <c r="Q736" s="993"/>
    </row>
    <row r="737" spans="1:17" s="64" customFormat="1" ht="13.2" x14ac:dyDescent="0.45">
      <c r="A737" s="277"/>
      <c r="B737" s="252"/>
      <c r="C737" s="275"/>
      <c r="D737" s="276"/>
      <c r="E737" s="938"/>
      <c r="F737" s="790" t="s">
        <v>441</v>
      </c>
      <c r="G737" s="942" t="s">
        <v>210</v>
      </c>
      <c r="H737" s="935" t="s">
        <v>877</v>
      </c>
      <c r="I737" s="758"/>
      <c r="J737" s="807"/>
      <c r="K737" s="807"/>
      <c r="L737" s="807"/>
      <c r="M737" s="927"/>
      <c r="N737" s="930"/>
      <c r="P737" s="993"/>
      <c r="Q737" s="993"/>
    </row>
    <row r="738" spans="1:17" s="64" customFormat="1" ht="14.5" customHeight="1" x14ac:dyDescent="0.45">
      <c r="A738" s="277"/>
      <c r="B738" s="252"/>
      <c r="C738" s="275"/>
      <c r="D738" s="276"/>
      <c r="E738" s="939"/>
      <c r="F738" s="824"/>
      <c r="G738" s="943"/>
      <c r="H738" s="935" t="s">
        <v>876</v>
      </c>
      <c r="I738" s="758"/>
      <c r="J738" s="808"/>
      <c r="K738" s="808"/>
      <c r="L738" s="808"/>
      <c r="M738" s="933"/>
      <c r="N738" s="931"/>
      <c r="P738" s="993"/>
      <c r="Q738" s="993"/>
    </row>
    <row r="739" spans="1:17" s="64" customFormat="1" ht="21" customHeight="1" x14ac:dyDescent="0.45">
      <c r="A739" s="277"/>
      <c r="B739" s="252"/>
      <c r="C739" s="275"/>
      <c r="D739" s="276"/>
      <c r="E739" s="250" t="s">
        <v>135</v>
      </c>
      <c r="F739" s="283" t="s">
        <v>449</v>
      </c>
      <c r="G739" s="284"/>
      <c r="H739" s="284"/>
      <c r="I739" s="285"/>
      <c r="J739" s="283"/>
      <c r="K739" s="286"/>
      <c r="L739" s="286"/>
      <c r="M739" s="438"/>
      <c r="N739" s="644">
        <v>0</v>
      </c>
    </row>
    <row r="740" spans="1:17" s="64" customFormat="1" ht="21" customHeight="1" x14ac:dyDescent="0.45">
      <c r="A740" s="277"/>
      <c r="B740" s="252"/>
      <c r="C740" s="275"/>
      <c r="D740" s="276"/>
      <c r="E740" s="250" t="s">
        <v>137</v>
      </c>
      <c r="F740" s="283" t="s">
        <v>136</v>
      </c>
      <c r="G740" s="284"/>
      <c r="H740" s="284"/>
      <c r="I740" s="285"/>
      <c r="J740" s="283"/>
      <c r="K740" s="286"/>
      <c r="L740" s="286"/>
      <c r="M740" s="438"/>
      <c r="N740" s="653">
        <f>SUM(N741:N752)</f>
        <v>1.93</v>
      </c>
    </row>
    <row r="741" spans="1:17" ht="30" customHeight="1" x14ac:dyDescent="0.5">
      <c r="A741" s="126"/>
      <c r="B741" s="127"/>
      <c r="C741" s="128"/>
      <c r="D741" s="273"/>
      <c r="E741" s="938" t="s">
        <v>283</v>
      </c>
      <c r="F741" s="658" t="s">
        <v>442</v>
      </c>
      <c r="G741" s="321" t="s">
        <v>210</v>
      </c>
      <c r="H741" s="940" t="s">
        <v>1063</v>
      </c>
      <c r="I741" s="941"/>
      <c r="J741" s="807">
        <v>2018</v>
      </c>
      <c r="K741" s="807" t="s">
        <v>1056</v>
      </c>
      <c r="L741" s="807">
        <v>1</v>
      </c>
      <c r="M741" s="927">
        <f>N741</f>
        <v>1.93</v>
      </c>
      <c r="N741" s="930">
        <v>1.93</v>
      </c>
      <c r="O741" s="64"/>
      <c r="P741" s="993">
        <v>1.87</v>
      </c>
      <c r="Q741" s="993">
        <v>2</v>
      </c>
    </row>
    <row r="742" spans="1:17" ht="20.25" customHeight="1" x14ac:dyDescent="0.5">
      <c r="A742" s="126"/>
      <c r="B742" s="127"/>
      <c r="C742" s="128"/>
      <c r="D742" s="273"/>
      <c r="E742" s="938"/>
      <c r="F742" s="322" t="s">
        <v>428</v>
      </c>
      <c r="G742" s="84" t="s">
        <v>210</v>
      </c>
      <c r="H742" s="757" t="s">
        <v>1064</v>
      </c>
      <c r="I742" s="758"/>
      <c r="J742" s="807"/>
      <c r="K742" s="807"/>
      <c r="L742" s="807"/>
      <c r="M742" s="928"/>
      <c r="N742" s="930"/>
      <c r="O742" s="64"/>
      <c r="P742" s="993"/>
      <c r="Q742" s="993"/>
    </row>
    <row r="743" spans="1:17" ht="26.4" x14ac:dyDescent="0.5">
      <c r="A743" s="126"/>
      <c r="B743" s="127"/>
      <c r="C743" s="128"/>
      <c r="D743" s="273"/>
      <c r="E743" s="938"/>
      <c r="F743" s="322" t="s">
        <v>1057</v>
      </c>
      <c r="G743" s="84" t="s">
        <v>210</v>
      </c>
      <c r="H743" s="757" t="s">
        <v>1065</v>
      </c>
      <c r="I743" s="758"/>
      <c r="J743" s="807"/>
      <c r="K743" s="807"/>
      <c r="L743" s="807"/>
      <c r="M743" s="928"/>
      <c r="N743" s="930"/>
      <c r="O743" s="64"/>
      <c r="P743" s="993"/>
      <c r="Q743" s="993"/>
    </row>
    <row r="744" spans="1:17" ht="39.6" x14ac:dyDescent="0.5">
      <c r="A744" s="126"/>
      <c r="B744" s="127"/>
      <c r="C744" s="128"/>
      <c r="D744" s="273"/>
      <c r="E744" s="938"/>
      <c r="F744" s="322" t="s">
        <v>1058</v>
      </c>
      <c r="G744" s="84" t="s">
        <v>210</v>
      </c>
      <c r="H744" s="757" t="s">
        <v>1268</v>
      </c>
      <c r="I744" s="758"/>
      <c r="J744" s="807"/>
      <c r="K744" s="807"/>
      <c r="L744" s="807"/>
      <c r="M744" s="928"/>
      <c r="N744" s="930"/>
      <c r="O744" s="64"/>
      <c r="P744" s="993"/>
      <c r="Q744" s="993"/>
    </row>
    <row r="745" spans="1:17" ht="13.2" x14ac:dyDescent="0.5">
      <c r="A745" s="126"/>
      <c r="B745" s="127"/>
      <c r="C745" s="128"/>
      <c r="D745" s="273"/>
      <c r="E745" s="938"/>
      <c r="F745" s="322" t="s">
        <v>1059</v>
      </c>
      <c r="G745" s="84" t="s">
        <v>210</v>
      </c>
      <c r="H745" s="757" t="s">
        <v>1067</v>
      </c>
      <c r="I745" s="758"/>
      <c r="J745" s="807"/>
      <c r="K745" s="807"/>
      <c r="L745" s="807"/>
      <c r="M745" s="928"/>
      <c r="N745" s="930"/>
      <c r="O745" s="64"/>
      <c r="P745" s="993"/>
      <c r="Q745" s="993"/>
    </row>
    <row r="746" spans="1:17" ht="31.5" customHeight="1" x14ac:dyDescent="0.5">
      <c r="A746" s="126"/>
      <c r="B746" s="127"/>
      <c r="C746" s="128"/>
      <c r="D746" s="273"/>
      <c r="E746" s="938"/>
      <c r="F746" s="412" t="s">
        <v>1060</v>
      </c>
      <c r="G746" s="84" t="s">
        <v>210</v>
      </c>
      <c r="H746" s="935" t="s">
        <v>1266</v>
      </c>
      <c r="I746" s="758"/>
      <c r="J746" s="807"/>
      <c r="K746" s="807"/>
      <c r="L746" s="807"/>
      <c r="M746" s="928"/>
      <c r="N746" s="930"/>
      <c r="O746" s="64"/>
      <c r="P746" s="993"/>
      <c r="Q746" s="993"/>
    </row>
    <row r="747" spans="1:17" ht="19.5" customHeight="1" x14ac:dyDescent="0.5">
      <c r="A747" s="126"/>
      <c r="B747" s="127"/>
      <c r="C747" s="128"/>
      <c r="D747" s="273"/>
      <c r="E747" s="938"/>
      <c r="F747" s="322" t="s">
        <v>1061</v>
      </c>
      <c r="G747" s="84" t="s">
        <v>210</v>
      </c>
      <c r="H747" s="757" t="s">
        <v>1235</v>
      </c>
      <c r="I747" s="758"/>
      <c r="J747" s="807"/>
      <c r="K747" s="807"/>
      <c r="L747" s="807"/>
      <c r="M747" s="928"/>
      <c r="N747" s="930"/>
      <c r="O747" s="64"/>
      <c r="P747" s="993"/>
      <c r="Q747" s="993"/>
    </row>
    <row r="748" spans="1:17" ht="29.25" customHeight="1" x14ac:dyDescent="0.5">
      <c r="A748" s="126"/>
      <c r="B748" s="127"/>
      <c r="C748" s="128"/>
      <c r="D748" s="273"/>
      <c r="E748" s="938"/>
      <c r="F748" s="412" t="s">
        <v>367</v>
      </c>
      <c r="G748" s="84" t="s">
        <v>210</v>
      </c>
      <c r="H748" s="935" t="s">
        <v>1066</v>
      </c>
      <c r="I748" s="758"/>
      <c r="J748" s="807"/>
      <c r="K748" s="807"/>
      <c r="L748" s="807"/>
      <c r="M748" s="928"/>
      <c r="N748" s="930"/>
      <c r="O748" s="64"/>
      <c r="P748" s="993"/>
      <c r="Q748" s="993"/>
    </row>
    <row r="749" spans="1:17" ht="30" customHeight="1" x14ac:dyDescent="0.5">
      <c r="A749" s="126"/>
      <c r="B749" s="127"/>
      <c r="C749" s="128"/>
      <c r="D749" s="273"/>
      <c r="E749" s="938"/>
      <c r="F749" s="412" t="s">
        <v>351</v>
      </c>
      <c r="G749" s="84" t="s">
        <v>210</v>
      </c>
      <c r="H749" s="935" t="s">
        <v>1816</v>
      </c>
      <c r="I749" s="758"/>
      <c r="J749" s="807"/>
      <c r="K749" s="807"/>
      <c r="L749" s="807"/>
      <c r="M749" s="928"/>
      <c r="N749" s="930"/>
      <c r="O749" s="64"/>
      <c r="P749" s="993"/>
      <c r="Q749" s="993"/>
    </row>
    <row r="750" spans="1:17" ht="29.5" customHeight="1" x14ac:dyDescent="0.5">
      <c r="A750" s="126"/>
      <c r="B750" s="127"/>
      <c r="C750" s="128"/>
      <c r="D750" s="273"/>
      <c r="E750" s="938"/>
      <c r="F750" s="322" t="s">
        <v>1062</v>
      </c>
      <c r="G750" s="84" t="s">
        <v>210</v>
      </c>
      <c r="H750" s="935" t="s">
        <v>1516</v>
      </c>
      <c r="I750" s="758"/>
      <c r="J750" s="807"/>
      <c r="K750" s="807"/>
      <c r="L750" s="807"/>
      <c r="M750" s="928"/>
      <c r="N750" s="930"/>
      <c r="O750" s="64"/>
      <c r="P750" s="993"/>
      <c r="Q750" s="993"/>
    </row>
    <row r="751" spans="1:17" ht="29.5" customHeight="1" x14ac:dyDescent="0.5">
      <c r="A751" s="126"/>
      <c r="B751" s="127"/>
      <c r="C751" s="128"/>
      <c r="D751" s="273"/>
      <c r="E751" s="938"/>
      <c r="F751" s="322" t="s">
        <v>439</v>
      </c>
      <c r="G751" s="84" t="s">
        <v>210</v>
      </c>
      <c r="H751" s="757"/>
      <c r="I751" s="758"/>
      <c r="J751" s="807"/>
      <c r="K751" s="807"/>
      <c r="L751" s="807"/>
      <c r="M751" s="928"/>
      <c r="N751" s="930"/>
      <c r="O751" s="64"/>
      <c r="P751" s="993"/>
      <c r="Q751" s="993"/>
    </row>
    <row r="752" spans="1:17" ht="18.75" customHeight="1" x14ac:dyDescent="0.5">
      <c r="A752" s="126"/>
      <c r="B752" s="127"/>
      <c r="C752" s="128"/>
      <c r="D752" s="273"/>
      <c r="E752" s="939"/>
      <c r="F752" s="322" t="s">
        <v>441</v>
      </c>
      <c r="G752" s="84" t="s">
        <v>210</v>
      </c>
      <c r="H752" s="757"/>
      <c r="I752" s="758"/>
      <c r="J752" s="808"/>
      <c r="K752" s="808"/>
      <c r="L752" s="808"/>
      <c r="M752" s="929"/>
      <c r="N752" s="931"/>
      <c r="O752" s="64"/>
      <c r="P752" s="993"/>
      <c r="Q752" s="993"/>
    </row>
    <row r="753" spans="1:15" s="65" customFormat="1" ht="17.100000000000001" customHeight="1" x14ac:dyDescent="0.45">
      <c r="A753" s="277"/>
      <c r="B753" s="252"/>
      <c r="C753" s="287"/>
      <c r="D753" s="288"/>
      <c r="E753" s="274" t="s">
        <v>286</v>
      </c>
      <c r="F753" s="290" t="s">
        <v>139</v>
      </c>
      <c r="G753" s="291"/>
      <c r="H753" s="291"/>
      <c r="I753" s="292"/>
      <c r="J753" s="293"/>
      <c r="K753" s="250"/>
      <c r="L753" s="249"/>
      <c r="M753" s="438"/>
      <c r="N753" s="644">
        <v>0</v>
      </c>
      <c r="O753" s="64"/>
    </row>
    <row r="754" spans="1:15" s="64" customFormat="1" ht="17.100000000000001" customHeight="1" x14ac:dyDescent="0.45">
      <c r="A754" s="277"/>
      <c r="B754" s="252"/>
      <c r="C754" s="275"/>
      <c r="D754" s="281" t="s">
        <v>21</v>
      </c>
      <c r="E754" s="975" t="s">
        <v>292</v>
      </c>
      <c r="F754" s="976"/>
      <c r="G754" s="976"/>
      <c r="H754" s="976"/>
      <c r="I754" s="977"/>
      <c r="J754" s="340"/>
      <c r="K754" s="341"/>
      <c r="L754" s="341"/>
      <c r="M754" s="440"/>
      <c r="N754" s="673">
        <f>N755+N756</f>
        <v>0</v>
      </c>
    </row>
    <row r="755" spans="1:15" s="64" customFormat="1" ht="17.100000000000001" customHeight="1" x14ac:dyDescent="0.45">
      <c r="A755" s="277"/>
      <c r="B755" s="252"/>
      <c r="C755" s="275"/>
      <c r="D755" s="276"/>
      <c r="E755" s="250" t="s">
        <v>133</v>
      </c>
      <c r="F755" s="283" t="s">
        <v>450</v>
      </c>
      <c r="G755" s="284"/>
      <c r="H755" s="284"/>
      <c r="I755" s="285"/>
      <c r="J755" s="283"/>
      <c r="K755" s="286"/>
      <c r="L755" s="286"/>
      <c r="M755" s="438"/>
      <c r="N755" s="644">
        <v>0</v>
      </c>
    </row>
    <row r="756" spans="1:15" s="64" customFormat="1" ht="17.100000000000001" customHeight="1" x14ac:dyDescent="0.45">
      <c r="A756" s="277"/>
      <c r="B756" s="252"/>
      <c r="C756" s="287"/>
      <c r="D756" s="288"/>
      <c r="E756" s="289" t="s">
        <v>135</v>
      </c>
      <c r="F756" s="290" t="s">
        <v>139</v>
      </c>
      <c r="G756" s="291"/>
      <c r="H756" s="291"/>
      <c r="I756" s="285"/>
      <c r="J756" s="293"/>
      <c r="K756" s="250"/>
      <c r="L756" s="249"/>
      <c r="M756" s="439"/>
      <c r="N756" s="644">
        <v>0</v>
      </c>
    </row>
    <row r="757" spans="1:15" ht="17.100000000000001" customHeight="1" x14ac:dyDescent="0.5">
      <c r="A757" s="129"/>
      <c r="B757" s="127"/>
      <c r="C757" s="164"/>
      <c r="D757" s="247" t="s">
        <v>25</v>
      </c>
      <c r="E757" s="850" t="s">
        <v>293</v>
      </c>
      <c r="F757" s="851"/>
      <c r="G757" s="851"/>
      <c r="H757" s="851"/>
      <c r="I757" s="871"/>
      <c r="J757" s="266"/>
      <c r="K757" s="282"/>
      <c r="L757" s="282"/>
      <c r="M757" s="437"/>
      <c r="N757" s="674">
        <f>N758+N759</f>
        <v>0</v>
      </c>
    </row>
    <row r="758" spans="1:15" s="64" customFormat="1" ht="17.100000000000001" customHeight="1" x14ac:dyDescent="0.45">
      <c r="A758" s="277"/>
      <c r="B758" s="252"/>
      <c r="C758" s="275"/>
      <c r="D758" s="276"/>
      <c r="E758" s="250" t="s">
        <v>133</v>
      </c>
      <c r="F758" s="283" t="s">
        <v>136</v>
      </c>
      <c r="G758" s="284"/>
      <c r="H758" s="284"/>
      <c r="I758" s="285"/>
      <c r="J758" s="283"/>
      <c r="K758" s="286"/>
      <c r="L758" s="286"/>
      <c r="M758" s="438"/>
      <c r="N758" s="644">
        <v>0</v>
      </c>
    </row>
    <row r="759" spans="1:15" s="64" customFormat="1" ht="17.100000000000001" customHeight="1" x14ac:dyDescent="0.45">
      <c r="A759" s="277"/>
      <c r="B759" s="252"/>
      <c r="C759" s="287"/>
      <c r="D759" s="288"/>
      <c r="E759" s="289" t="s">
        <v>135</v>
      </c>
      <c r="F759" s="290" t="s">
        <v>139</v>
      </c>
      <c r="G759" s="291"/>
      <c r="H759" s="291"/>
      <c r="I759" s="285"/>
      <c r="J759" s="293"/>
      <c r="K759" s="250"/>
      <c r="L759" s="249"/>
      <c r="M759" s="439"/>
      <c r="N759" s="644">
        <v>0</v>
      </c>
    </row>
    <row r="760" spans="1:15" s="64" customFormat="1" ht="27" customHeight="1" x14ac:dyDescent="0.45">
      <c r="A760" s="277"/>
      <c r="B760" s="252"/>
      <c r="C760" s="275"/>
      <c r="D760" s="247" t="s">
        <v>91</v>
      </c>
      <c r="E760" s="850" t="s">
        <v>294</v>
      </c>
      <c r="F760" s="851"/>
      <c r="G760" s="851"/>
      <c r="H760" s="851"/>
      <c r="I760" s="871"/>
      <c r="J760" s="266"/>
      <c r="K760" s="282"/>
      <c r="L760" s="282"/>
      <c r="M760" s="437"/>
      <c r="N760" s="674">
        <f>N761+N762</f>
        <v>0</v>
      </c>
    </row>
    <row r="761" spans="1:15" s="64" customFormat="1" ht="17.100000000000001" customHeight="1" x14ac:dyDescent="0.45">
      <c r="A761" s="277"/>
      <c r="B761" s="252"/>
      <c r="C761" s="275"/>
      <c r="D761" s="276"/>
      <c r="E761" s="250" t="s">
        <v>133</v>
      </c>
      <c r="F761" s="283" t="s">
        <v>136</v>
      </c>
      <c r="G761" s="284"/>
      <c r="H761" s="284"/>
      <c r="I761" s="285"/>
      <c r="J761" s="283"/>
      <c r="K761" s="286"/>
      <c r="L761" s="286"/>
      <c r="M761" s="438"/>
      <c r="N761" s="644">
        <v>0</v>
      </c>
    </row>
    <row r="762" spans="1:15" s="64" customFormat="1" ht="17.100000000000001" customHeight="1" x14ac:dyDescent="0.45">
      <c r="A762" s="277"/>
      <c r="B762" s="252"/>
      <c r="C762" s="287"/>
      <c r="D762" s="288"/>
      <c r="E762" s="289" t="s">
        <v>135</v>
      </c>
      <c r="F762" s="290" t="s">
        <v>139</v>
      </c>
      <c r="G762" s="291"/>
      <c r="H762" s="291"/>
      <c r="I762" s="285"/>
      <c r="J762" s="293"/>
      <c r="K762" s="250"/>
      <c r="L762" s="249"/>
      <c r="M762" s="439"/>
      <c r="N762" s="644">
        <v>0</v>
      </c>
    </row>
    <row r="763" spans="1:15" s="64" customFormat="1" ht="17.100000000000001" customHeight="1" x14ac:dyDescent="0.45">
      <c r="A763" s="260"/>
      <c r="B763" s="252"/>
      <c r="C763" s="294"/>
      <c r="D763" s="295" t="s">
        <v>402</v>
      </c>
      <c r="E763" s="978" t="s">
        <v>451</v>
      </c>
      <c r="F763" s="978"/>
      <c r="G763" s="978"/>
      <c r="H763" s="978"/>
      <c r="I763" s="978"/>
      <c r="J763" s="266"/>
      <c r="K763" s="267"/>
      <c r="L763" s="268"/>
      <c r="M763" s="433"/>
      <c r="N763" s="671">
        <v>0</v>
      </c>
    </row>
    <row r="764" spans="1:15" s="65" customFormat="1" ht="19.5" customHeight="1" x14ac:dyDescent="0.55000000000000004">
      <c r="A764" s="269"/>
      <c r="B764" s="252"/>
      <c r="C764" s="296" t="s">
        <v>28</v>
      </c>
      <c r="D764" s="979" t="s">
        <v>452</v>
      </c>
      <c r="E764" s="980"/>
      <c r="F764" s="980"/>
      <c r="G764" s="980"/>
      <c r="H764" s="980"/>
      <c r="I764" s="981"/>
      <c r="J764" s="297"/>
      <c r="K764" s="298"/>
      <c r="L764" s="299"/>
      <c r="M764" s="441"/>
      <c r="N764" s="675">
        <v>0</v>
      </c>
    </row>
    <row r="765" spans="1:15" s="64" customFormat="1" ht="19.5" customHeight="1" x14ac:dyDescent="0.45">
      <c r="A765" s="260"/>
      <c r="B765" s="300" t="s">
        <v>9</v>
      </c>
      <c r="C765" s="982" t="s">
        <v>297</v>
      </c>
      <c r="D765" s="983"/>
      <c r="E765" s="983"/>
      <c r="F765" s="983"/>
      <c r="G765" s="983"/>
      <c r="H765" s="983"/>
      <c r="I765" s="984"/>
      <c r="J765" s="261"/>
      <c r="K765" s="262"/>
      <c r="L765" s="263"/>
      <c r="M765" s="442"/>
      <c r="N765" s="676">
        <v>0</v>
      </c>
    </row>
    <row r="766" spans="1:15" ht="15" customHeight="1" x14ac:dyDescent="0.5">
      <c r="A766" s="126"/>
      <c r="B766" s="121"/>
      <c r="C766" s="122"/>
      <c r="D766" s="850" t="s">
        <v>138</v>
      </c>
      <c r="E766" s="851"/>
      <c r="F766" s="851"/>
      <c r="G766" s="851"/>
      <c r="H766" s="851"/>
      <c r="I766" s="871"/>
      <c r="J766" s="301"/>
      <c r="K766" s="302"/>
      <c r="L766" s="248"/>
      <c r="M766" s="443"/>
      <c r="N766" s="677"/>
    </row>
    <row r="767" spans="1:15" s="64" customFormat="1" ht="20.25" customHeight="1" x14ac:dyDescent="0.45">
      <c r="A767" s="260"/>
      <c r="B767" s="300" t="s">
        <v>11</v>
      </c>
      <c r="C767" s="985" t="s">
        <v>298</v>
      </c>
      <c r="D767" s="986"/>
      <c r="E767" s="986"/>
      <c r="F767" s="986"/>
      <c r="G767" s="986"/>
      <c r="H767" s="986"/>
      <c r="I767" s="987"/>
      <c r="J767" s="261"/>
      <c r="K767" s="262"/>
      <c r="L767" s="263"/>
      <c r="M767" s="442"/>
      <c r="N767" s="676">
        <v>0</v>
      </c>
    </row>
    <row r="768" spans="1:15" ht="15" customHeight="1" x14ac:dyDescent="0.5">
      <c r="A768" s="126"/>
      <c r="B768" s="127"/>
      <c r="C768" s="303"/>
      <c r="D768" s="850" t="s">
        <v>138</v>
      </c>
      <c r="E768" s="851"/>
      <c r="F768" s="851"/>
      <c r="G768" s="851"/>
      <c r="H768" s="851"/>
      <c r="I768" s="871"/>
      <c r="J768" s="301"/>
      <c r="K768" s="302"/>
      <c r="L768" s="248"/>
      <c r="M768" s="443"/>
      <c r="N768" s="677"/>
    </row>
    <row r="769" spans="1:14" s="64" customFormat="1" ht="28.5" customHeight="1" x14ac:dyDescent="0.45">
      <c r="A769" s="260"/>
      <c r="B769" s="300" t="s">
        <v>13</v>
      </c>
      <c r="C769" s="985" t="s">
        <v>453</v>
      </c>
      <c r="D769" s="986"/>
      <c r="E769" s="986"/>
      <c r="F769" s="986"/>
      <c r="G769" s="986"/>
      <c r="H769" s="986"/>
      <c r="I769" s="987"/>
      <c r="J769" s="304"/>
      <c r="K769" s="262"/>
      <c r="L769" s="263"/>
      <c r="M769" s="442"/>
      <c r="N769" s="676">
        <f>N770+N771+N772+N773+N774+N775</f>
        <v>0</v>
      </c>
    </row>
    <row r="770" spans="1:14" ht="15" customHeight="1" x14ac:dyDescent="0.5">
      <c r="A770" s="126"/>
      <c r="B770" s="127"/>
      <c r="C770" s="51">
        <v>1</v>
      </c>
      <c r="D770" s="850" t="s">
        <v>454</v>
      </c>
      <c r="E770" s="851"/>
      <c r="F770" s="851"/>
      <c r="G770" s="851"/>
      <c r="H770" s="851"/>
      <c r="I770" s="871"/>
      <c r="J770" s="266"/>
      <c r="K770" s="267"/>
      <c r="L770" s="268"/>
      <c r="M770" s="433"/>
      <c r="N770" s="671">
        <v>0</v>
      </c>
    </row>
    <row r="771" spans="1:14" ht="15" customHeight="1" x14ac:dyDescent="0.5">
      <c r="A771" s="126"/>
      <c r="B771" s="127"/>
      <c r="C771" s="51">
        <v>2</v>
      </c>
      <c r="D771" s="850" t="s">
        <v>455</v>
      </c>
      <c r="E771" s="851"/>
      <c r="F771" s="851"/>
      <c r="G771" s="851"/>
      <c r="H771" s="851"/>
      <c r="I771" s="871"/>
      <c r="J771" s="266"/>
      <c r="K771" s="267"/>
      <c r="L771" s="268"/>
      <c r="M771" s="433"/>
      <c r="N771" s="671">
        <v>0</v>
      </c>
    </row>
    <row r="772" spans="1:14" ht="15" customHeight="1" x14ac:dyDescent="0.5">
      <c r="A772" s="126"/>
      <c r="B772" s="127"/>
      <c r="C772" s="51">
        <v>3</v>
      </c>
      <c r="D772" s="850" t="s">
        <v>456</v>
      </c>
      <c r="E772" s="851"/>
      <c r="F772" s="851"/>
      <c r="G772" s="851"/>
      <c r="H772" s="851"/>
      <c r="I772" s="871"/>
      <c r="J772" s="266"/>
      <c r="K772" s="267"/>
      <c r="L772" s="268"/>
      <c r="M772" s="433"/>
      <c r="N772" s="671">
        <v>0</v>
      </c>
    </row>
    <row r="773" spans="1:14" ht="15" customHeight="1" x14ac:dyDescent="0.5">
      <c r="A773" s="126"/>
      <c r="B773" s="127"/>
      <c r="C773" s="51">
        <v>4</v>
      </c>
      <c r="D773" s="850" t="s">
        <v>457</v>
      </c>
      <c r="E773" s="851"/>
      <c r="F773" s="851"/>
      <c r="G773" s="851"/>
      <c r="H773" s="851"/>
      <c r="I773" s="871"/>
      <c r="J773" s="266"/>
      <c r="K773" s="267"/>
      <c r="L773" s="268"/>
      <c r="M773" s="433"/>
      <c r="N773" s="671">
        <v>0</v>
      </c>
    </row>
    <row r="774" spans="1:14" ht="28.9" customHeight="1" x14ac:dyDescent="0.5">
      <c r="A774" s="126"/>
      <c r="B774" s="127"/>
      <c r="C774" s="51">
        <v>5</v>
      </c>
      <c r="D774" s="850" t="s">
        <v>458</v>
      </c>
      <c r="E774" s="851"/>
      <c r="F774" s="851"/>
      <c r="G774" s="851"/>
      <c r="H774" s="851"/>
      <c r="I774" s="871"/>
      <c r="J774" s="266"/>
      <c r="K774" s="267"/>
      <c r="L774" s="268"/>
      <c r="M774" s="433"/>
      <c r="N774" s="671">
        <v>0</v>
      </c>
    </row>
    <row r="775" spans="1:14" ht="28.9" customHeight="1" x14ac:dyDescent="0.5">
      <c r="A775" s="126"/>
      <c r="B775" s="127"/>
      <c r="C775" s="51">
        <v>6</v>
      </c>
      <c r="D775" s="850" t="s">
        <v>459</v>
      </c>
      <c r="E775" s="851"/>
      <c r="F775" s="851"/>
      <c r="G775" s="851"/>
      <c r="H775" s="851"/>
      <c r="I775" s="871"/>
      <c r="J775" s="266"/>
      <c r="K775" s="267"/>
      <c r="L775" s="268"/>
      <c r="M775" s="433"/>
      <c r="N775" s="671">
        <v>0</v>
      </c>
    </row>
    <row r="776" spans="1:14" s="64" customFormat="1" ht="27.75" customHeight="1" x14ac:dyDescent="0.45">
      <c r="A776" s="260"/>
      <c r="B776" s="300" t="s">
        <v>94</v>
      </c>
      <c r="C776" s="985" t="s">
        <v>460</v>
      </c>
      <c r="D776" s="986"/>
      <c r="E776" s="986"/>
      <c r="F776" s="986"/>
      <c r="G776" s="986"/>
      <c r="H776" s="986"/>
      <c r="I776" s="987"/>
      <c r="J776" s="304"/>
      <c r="K776" s="262"/>
      <c r="L776" s="263"/>
      <c r="M776" s="442"/>
      <c r="N776" s="676">
        <f>N777+N778+N779</f>
        <v>0</v>
      </c>
    </row>
    <row r="777" spans="1:14" s="64" customFormat="1" ht="15" customHeight="1" x14ac:dyDescent="0.45">
      <c r="A777" s="260"/>
      <c r="B777" s="252"/>
      <c r="C777" s="51">
        <v>1</v>
      </c>
      <c r="D777" s="850" t="s">
        <v>140</v>
      </c>
      <c r="E777" s="851"/>
      <c r="F777" s="851"/>
      <c r="G777" s="851"/>
      <c r="H777" s="851"/>
      <c r="I777" s="871"/>
      <c r="J777" s="266"/>
      <c r="K777" s="267"/>
      <c r="L777" s="268"/>
      <c r="M777" s="433"/>
      <c r="N777" s="671">
        <v>0</v>
      </c>
    </row>
    <row r="778" spans="1:14" s="64" customFormat="1" ht="15" customHeight="1" x14ac:dyDescent="0.45">
      <c r="A778" s="260"/>
      <c r="B778" s="252"/>
      <c r="C778" s="51">
        <v>2</v>
      </c>
      <c r="D778" s="850" t="s">
        <v>141</v>
      </c>
      <c r="E778" s="851"/>
      <c r="F778" s="851"/>
      <c r="G778" s="851"/>
      <c r="H778" s="851"/>
      <c r="I778" s="871"/>
      <c r="J778" s="266"/>
      <c r="K778" s="267"/>
      <c r="L778" s="268"/>
      <c r="M778" s="433"/>
      <c r="N778" s="671">
        <v>0</v>
      </c>
    </row>
    <row r="779" spans="1:14" s="64" customFormat="1" ht="15" customHeight="1" x14ac:dyDescent="0.45">
      <c r="A779" s="260"/>
      <c r="B779" s="252"/>
      <c r="C779" s="51">
        <v>3</v>
      </c>
      <c r="D779" s="975" t="s">
        <v>142</v>
      </c>
      <c r="E779" s="976"/>
      <c r="F779" s="976"/>
      <c r="G779" s="976"/>
      <c r="H779" s="976"/>
      <c r="I779" s="977"/>
      <c r="J779" s="305"/>
      <c r="K779" s="267"/>
      <c r="L779" s="268"/>
      <c r="M779" s="433"/>
      <c r="N779" s="671">
        <v>0</v>
      </c>
    </row>
    <row r="780" spans="1:14" ht="13.2" x14ac:dyDescent="0.5">
      <c r="A780" s="306"/>
      <c r="B780" s="121"/>
      <c r="C780" s="80"/>
      <c r="D780" s="307"/>
      <c r="E780" s="321"/>
      <c r="F780" s="321"/>
      <c r="G780" s="321"/>
      <c r="H780" s="321"/>
      <c r="I780" s="321"/>
      <c r="J780" s="85"/>
      <c r="K780" s="253"/>
      <c r="L780" s="308"/>
      <c r="M780" s="430"/>
      <c r="N780" s="427"/>
    </row>
    <row r="781" spans="1:14" ht="18.75" customHeight="1" x14ac:dyDescent="0.5">
      <c r="A781" s="309"/>
      <c r="B781" s="161"/>
      <c r="C781" s="878" t="s">
        <v>221</v>
      </c>
      <c r="D781" s="879"/>
      <c r="E781" s="879"/>
      <c r="F781" s="879"/>
      <c r="G781" s="879"/>
      <c r="H781" s="879"/>
      <c r="I781" s="879"/>
      <c r="J781" s="879"/>
      <c r="K781" s="879"/>
      <c r="L781" s="880"/>
      <c r="M781" s="256"/>
      <c r="N781" s="576">
        <f>N21</f>
        <v>163.13</v>
      </c>
    </row>
    <row r="782" spans="1:14" ht="15" customHeight="1" x14ac:dyDescent="0.5">
      <c r="A782" s="3"/>
      <c r="B782" s="3"/>
      <c r="C782" s="323"/>
      <c r="D782" s="310"/>
      <c r="E782" s="323"/>
      <c r="F782" s="323"/>
      <c r="G782" s="323"/>
      <c r="H782" s="323"/>
      <c r="I782" s="323"/>
      <c r="J782" s="323"/>
      <c r="K782" s="323"/>
      <c r="L782" s="323"/>
      <c r="M782" s="311"/>
      <c r="N782" s="311"/>
    </row>
    <row r="783" spans="1:14" ht="15" customHeight="1" x14ac:dyDescent="0.5">
      <c r="A783" s="3" t="s">
        <v>302</v>
      </c>
      <c r="B783" s="3"/>
      <c r="C783" s="243"/>
      <c r="D783" s="258"/>
      <c r="E783" s="243"/>
      <c r="F783" s="3"/>
      <c r="G783" s="3"/>
      <c r="H783" s="3"/>
      <c r="I783" s="3"/>
      <c r="J783" s="243"/>
      <c r="K783" s="244"/>
      <c r="L783" s="243"/>
      <c r="M783" s="422"/>
      <c r="N783" s="422"/>
    </row>
    <row r="784" spans="1:14" ht="15" customHeight="1" x14ac:dyDescent="0.5">
      <c r="A784" s="3"/>
      <c r="B784" s="3"/>
      <c r="C784" s="243"/>
      <c r="D784" s="258"/>
      <c r="E784" s="243"/>
      <c r="F784" s="3"/>
      <c r="G784" s="3"/>
      <c r="H784" s="3"/>
      <c r="I784" s="3"/>
      <c r="J784" s="3"/>
      <c r="K784" s="244"/>
      <c r="L784" s="3"/>
      <c r="M784" s="422"/>
      <c r="N784" s="422"/>
    </row>
    <row r="785" spans="1:14" ht="15" customHeight="1" x14ac:dyDescent="0.5">
      <c r="A785" s="3"/>
      <c r="B785" s="3"/>
      <c r="C785" s="243"/>
      <c r="D785" s="258"/>
      <c r="E785" s="243"/>
      <c r="F785" s="3"/>
      <c r="G785" s="3"/>
      <c r="H785" s="3"/>
      <c r="I785" s="3"/>
      <c r="J785" s="2" t="str">
        <f>PENDIDIKAN!J623</f>
        <v>Padang, 31 Agustus 2022</v>
      </c>
      <c r="K785" s="244"/>
    </row>
    <row r="786" spans="1:14" ht="15" customHeight="1" x14ac:dyDescent="0.5">
      <c r="A786" s="3"/>
      <c r="B786" s="3"/>
      <c r="C786" s="243"/>
      <c r="D786" s="258"/>
      <c r="E786" s="243"/>
      <c r="F786" s="3"/>
      <c r="G786" s="3"/>
      <c r="H786" s="3"/>
      <c r="I786" s="3"/>
      <c r="J786" s="2" t="str">
        <f>PENDIDIKAN!J624</f>
        <v>Ketua Departemen Biologi</v>
      </c>
      <c r="K786" s="244"/>
      <c r="N786" s="429"/>
    </row>
    <row r="787" spans="1:14" ht="15" customHeight="1" x14ac:dyDescent="0.5">
      <c r="A787" s="3"/>
      <c r="B787" s="3"/>
      <c r="C787" s="243"/>
      <c r="D787" s="258"/>
      <c r="E787" s="243"/>
      <c r="F787" s="3"/>
      <c r="G787" s="3"/>
      <c r="H787" s="3"/>
      <c r="I787" s="3"/>
      <c r="J787" s="2" t="str">
        <f>PENDIDIKAN!J625</f>
        <v>Fakultas MIPA Univesitas Andalas</v>
      </c>
      <c r="K787" s="244"/>
    </row>
    <row r="788" spans="1:14" ht="15" customHeight="1" x14ac:dyDescent="0.5">
      <c r="A788" s="3"/>
      <c r="B788" s="3"/>
      <c r="C788" s="243"/>
      <c r="D788" s="258"/>
      <c r="E788" s="243"/>
      <c r="F788" s="3"/>
      <c r="G788" s="3"/>
      <c r="H788" s="3"/>
      <c r="I788" s="3"/>
      <c r="K788" s="244"/>
    </row>
    <row r="789" spans="1:14" ht="15" customHeight="1" x14ac:dyDescent="0.5">
      <c r="A789" s="3"/>
      <c r="B789" s="3"/>
      <c r="C789" s="243"/>
      <c r="D789" s="258"/>
      <c r="E789" s="243"/>
      <c r="F789" s="3"/>
      <c r="G789" s="3"/>
      <c r="H789" s="3"/>
      <c r="I789" s="3"/>
      <c r="K789" s="244"/>
    </row>
    <row r="790" spans="1:14" ht="15" customHeight="1" x14ac:dyDescent="0.5">
      <c r="A790" s="3"/>
      <c r="B790" s="3"/>
      <c r="C790" s="243"/>
      <c r="D790" s="258"/>
      <c r="E790" s="243"/>
      <c r="F790" s="3"/>
      <c r="G790" s="3"/>
      <c r="H790" s="3"/>
      <c r="I790" s="3"/>
      <c r="K790" s="244"/>
    </row>
    <row r="791" spans="1:14" ht="15" customHeight="1" x14ac:dyDescent="0.5">
      <c r="A791" s="3"/>
      <c r="B791" s="3"/>
      <c r="C791" s="243"/>
      <c r="D791" s="258"/>
      <c r="E791" s="243"/>
      <c r="F791" s="3"/>
      <c r="G791" s="3"/>
      <c r="H791" s="3"/>
      <c r="I791" s="3"/>
      <c r="K791" s="244"/>
    </row>
    <row r="792" spans="1:14" ht="15" customHeight="1" x14ac:dyDescent="0.5">
      <c r="A792" s="3"/>
      <c r="B792" s="3"/>
      <c r="C792" s="243"/>
      <c r="D792" s="258"/>
      <c r="E792" s="243"/>
      <c r="F792" s="3"/>
      <c r="G792" s="3"/>
      <c r="H792" s="3"/>
      <c r="I792" s="3"/>
      <c r="K792" s="244"/>
    </row>
    <row r="793" spans="1:14" ht="15" customHeight="1" x14ac:dyDescent="0.5">
      <c r="A793" s="3"/>
      <c r="B793" s="3"/>
      <c r="C793" s="243"/>
      <c r="D793" s="258"/>
      <c r="E793" s="243"/>
      <c r="F793" s="3"/>
      <c r="G793" s="3"/>
      <c r="H793" s="3"/>
      <c r="I793" s="3"/>
      <c r="J793" s="444" t="str">
        <f>PENDIDIKAN!J631</f>
        <v>Dr. Wilson Novarino, M.Si.</v>
      </c>
      <c r="K793" s="244"/>
    </row>
    <row r="794" spans="1:14" ht="15" customHeight="1" x14ac:dyDescent="0.5">
      <c r="A794" s="3"/>
      <c r="B794" s="3"/>
      <c r="C794" s="243"/>
      <c r="D794" s="258"/>
      <c r="E794" s="243"/>
      <c r="F794" s="3"/>
      <c r="G794" s="3"/>
      <c r="H794" s="3"/>
      <c r="I794" s="3"/>
      <c r="J794" s="2" t="str">
        <f>PENDIDIKAN!J632</f>
        <v>NIP. 19711103 199802 1 001</v>
      </c>
      <c r="K794" s="244"/>
    </row>
  </sheetData>
  <mergeCells count="1111">
    <mergeCell ref="Q548:Q562"/>
    <mergeCell ref="Q564:Q578"/>
    <mergeCell ref="Q580:Q594"/>
    <mergeCell ref="Q596:Q610"/>
    <mergeCell ref="Q612:Q626"/>
    <mergeCell ref="Q628:Q642"/>
    <mergeCell ref="Q644:Q658"/>
    <mergeCell ref="Q660:Q674"/>
    <mergeCell ref="Q676:Q690"/>
    <mergeCell ref="Q692:Q706"/>
    <mergeCell ref="Q708:Q722"/>
    <mergeCell ref="P726:P738"/>
    <mergeCell ref="Q726:Q738"/>
    <mergeCell ref="P741:P752"/>
    <mergeCell ref="Q741:Q752"/>
    <mergeCell ref="E530:E545"/>
    <mergeCell ref="H530:I530"/>
    <mergeCell ref="J530:J545"/>
    <mergeCell ref="K530:K545"/>
    <mergeCell ref="L530:L545"/>
    <mergeCell ref="M530:M545"/>
    <mergeCell ref="N530:N545"/>
    <mergeCell ref="O530:O545"/>
    <mergeCell ref="P530:P544"/>
    <mergeCell ref="H531:I531"/>
    <mergeCell ref="H532:I532"/>
    <mergeCell ref="H533:I533"/>
    <mergeCell ref="H534:I534"/>
    <mergeCell ref="H535:I535"/>
    <mergeCell ref="H536:I536"/>
    <mergeCell ref="H537:I537"/>
    <mergeCell ref="J272:J289"/>
    <mergeCell ref="K272:K289"/>
    <mergeCell ref="L272:L289"/>
    <mergeCell ref="M272:M289"/>
    <mergeCell ref="N272:N289"/>
    <mergeCell ref="O272:O289"/>
    <mergeCell ref="O479:O494"/>
    <mergeCell ref="O445:O459"/>
    <mergeCell ref="F459:F460"/>
    <mergeCell ref="H460:I460"/>
    <mergeCell ref="E360:E375"/>
    <mergeCell ref="M309:M324"/>
    <mergeCell ref="N309:N324"/>
    <mergeCell ref="H360:I360"/>
    <mergeCell ref="J360:J375"/>
    <mergeCell ref="K360:K375"/>
    <mergeCell ref="L360:L375"/>
    <mergeCell ref="M360:M375"/>
    <mergeCell ref="N360:N375"/>
    <mergeCell ref="O360:O375"/>
    <mergeCell ref="E292:E307"/>
    <mergeCell ref="E343:E358"/>
    <mergeCell ref="J343:J358"/>
    <mergeCell ref="K343:K358"/>
    <mergeCell ref="L343:L358"/>
    <mergeCell ref="M343:M358"/>
    <mergeCell ref="N343:N358"/>
    <mergeCell ref="O343:O358"/>
    <mergeCell ref="F476:F477"/>
    <mergeCell ref="H477:I477"/>
    <mergeCell ref="H274:I274"/>
    <mergeCell ref="H275:I275"/>
    <mergeCell ref="H276:I276"/>
    <mergeCell ref="H277:I277"/>
    <mergeCell ref="H278:I278"/>
    <mergeCell ref="H279:I279"/>
    <mergeCell ref="H280:I280"/>
    <mergeCell ref="H281:I281"/>
    <mergeCell ref="H282:I282"/>
    <mergeCell ref="H283:I283"/>
    <mergeCell ref="H284:I284"/>
    <mergeCell ref="H285:I285"/>
    <mergeCell ref="H286:I286"/>
    <mergeCell ref="H287:I287"/>
    <mergeCell ref="H288:I288"/>
    <mergeCell ref="H289:I289"/>
    <mergeCell ref="E272:E289"/>
    <mergeCell ref="H272:I272"/>
    <mergeCell ref="L76:L96"/>
    <mergeCell ref="M76:M96"/>
    <mergeCell ref="N76:N96"/>
    <mergeCell ref="O76:O96"/>
    <mergeCell ref="P76:P96"/>
    <mergeCell ref="J326:J341"/>
    <mergeCell ref="K326:K341"/>
    <mergeCell ref="L326:L341"/>
    <mergeCell ref="M326:M341"/>
    <mergeCell ref="F291:I291"/>
    <mergeCell ref="H331:I331"/>
    <mergeCell ref="H332:I332"/>
    <mergeCell ref="F408:F409"/>
    <mergeCell ref="H408:I408"/>
    <mergeCell ref="H409:I409"/>
    <mergeCell ref="J394:J409"/>
    <mergeCell ref="K394:K409"/>
    <mergeCell ref="L394:L409"/>
    <mergeCell ref="M394:M409"/>
    <mergeCell ref="L136:L154"/>
    <mergeCell ref="H199:I199"/>
    <mergeCell ref="H227:I227"/>
    <mergeCell ref="H209:I209"/>
    <mergeCell ref="L175:L192"/>
    <mergeCell ref="M175:M192"/>
    <mergeCell ref="N326:N341"/>
    <mergeCell ref="H94:I94"/>
    <mergeCell ref="F208:F209"/>
    <mergeCell ref="O253:O270"/>
    <mergeCell ref="P253:P270"/>
    <mergeCell ref="P272:P289"/>
    <mergeCell ref="H273:I273"/>
    <mergeCell ref="H254:I254"/>
    <mergeCell ref="H255:I255"/>
    <mergeCell ref="H256:I256"/>
    <mergeCell ref="H257:I257"/>
    <mergeCell ref="H258:I258"/>
    <mergeCell ref="H259:I259"/>
    <mergeCell ref="H260:I260"/>
    <mergeCell ref="H261:I261"/>
    <mergeCell ref="H262:I262"/>
    <mergeCell ref="H263:I263"/>
    <mergeCell ref="H264:I264"/>
    <mergeCell ref="H265:I265"/>
    <mergeCell ref="H266:I266"/>
    <mergeCell ref="H267:I267"/>
    <mergeCell ref="H268:I268"/>
    <mergeCell ref="H269:I269"/>
    <mergeCell ref="H270:I270"/>
    <mergeCell ref="H324:I324"/>
    <mergeCell ref="J292:J307"/>
    <mergeCell ref="P343:P358"/>
    <mergeCell ref="H344:I344"/>
    <mergeCell ref="H345:I345"/>
    <mergeCell ref="O234:O251"/>
    <mergeCell ref="P234:P251"/>
    <mergeCell ref="H235:I235"/>
    <mergeCell ref="H236:I236"/>
    <mergeCell ref="H237:I237"/>
    <mergeCell ref="H238:I238"/>
    <mergeCell ref="H239:I239"/>
    <mergeCell ref="H240:I240"/>
    <mergeCell ref="H241:I241"/>
    <mergeCell ref="H242:I242"/>
    <mergeCell ref="E377:E392"/>
    <mergeCell ref="H377:I377"/>
    <mergeCell ref="J377:J392"/>
    <mergeCell ref="K377:K392"/>
    <mergeCell ref="L377:L392"/>
    <mergeCell ref="M377:M392"/>
    <mergeCell ref="N377:N392"/>
    <mergeCell ref="O377:O392"/>
    <mergeCell ref="H378:I378"/>
    <mergeCell ref="H379:I379"/>
    <mergeCell ref="H380:I380"/>
    <mergeCell ref="H381:I381"/>
    <mergeCell ref="H382:I382"/>
    <mergeCell ref="H383:I383"/>
    <mergeCell ref="H384:I384"/>
    <mergeCell ref="H385:I385"/>
    <mergeCell ref="H386:I386"/>
    <mergeCell ref="H708:I708"/>
    <mergeCell ref="J708:J722"/>
    <mergeCell ref="H702:I702"/>
    <mergeCell ref="H703:I703"/>
    <mergeCell ref="H704:I704"/>
    <mergeCell ref="N292:N307"/>
    <mergeCell ref="O292:O307"/>
    <mergeCell ref="H302:I302"/>
    <mergeCell ref="H303:I303"/>
    <mergeCell ref="H304:I304"/>
    <mergeCell ref="H305:I305"/>
    <mergeCell ref="H292:I292"/>
    <mergeCell ref="K292:K307"/>
    <mergeCell ref="P292:P307"/>
    <mergeCell ref="H293:I293"/>
    <mergeCell ref="H294:I294"/>
    <mergeCell ref="H295:I295"/>
    <mergeCell ref="H296:I296"/>
    <mergeCell ref="H297:I297"/>
    <mergeCell ref="H298:I298"/>
    <mergeCell ref="H299:I299"/>
    <mergeCell ref="H343:I343"/>
    <mergeCell ref="H300:I300"/>
    <mergeCell ref="H301:I301"/>
    <mergeCell ref="O309:O324"/>
    <mergeCell ref="P309:P324"/>
    <mergeCell ref="H317:I317"/>
    <mergeCell ref="H318:I318"/>
    <mergeCell ref="H319:I319"/>
    <mergeCell ref="H320:I320"/>
    <mergeCell ref="H321:I321"/>
    <mergeCell ref="H322:I322"/>
    <mergeCell ref="H693:I693"/>
    <mergeCell ref="H694:I694"/>
    <mergeCell ref="H695:I695"/>
    <mergeCell ref="H696:I696"/>
    <mergeCell ref="H697:I697"/>
    <mergeCell ref="H698:I698"/>
    <mergeCell ref="H699:I699"/>
    <mergeCell ref="H700:I700"/>
    <mergeCell ref="H701:I701"/>
    <mergeCell ref="P360:P375"/>
    <mergeCell ref="H361:I361"/>
    <mergeCell ref="H362:I362"/>
    <mergeCell ref="H363:I363"/>
    <mergeCell ref="H364:I364"/>
    <mergeCell ref="H365:I365"/>
    <mergeCell ref="H366:I366"/>
    <mergeCell ref="H367:I367"/>
    <mergeCell ref="H368:I368"/>
    <mergeCell ref="H369:I369"/>
    <mergeCell ref="H370:I370"/>
    <mergeCell ref="H371:I371"/>
    <mergeCell ref="H372:I372"/>
    <mergeCell ref="H373:I373"/>
    <mergeCell ref="H375:I375"/>
    <mergeCell ref="H387:I387"/>
    <mergeCell ref="H388:I388"/>
    <mergeCell ref="H389:I389"/>
    <mergeCell ref="H390:I390"/>
    <mergeCell ref="H392:I392"/>
    <mergeCell ref="H346:I346"/>
    <mergeCell ref="H347:I347"/>
    <mergeCell ref="H348:I348"/>
    <mergeCell ref="H349:I349"/>
    <mergeCell ref="H350:I350"/>
    <mergeCell ref="H351:I351"/>
    <mergeCell ref="H352:I352"/>
    <mergeCell ref="H353:I353"/>
    <mergeCell ref="H354:I354"/>
    <mergeCell ref="H355:I355"/>
    <mergeCell ref="H356:I356"/>
    <mergeCell ref="H358:I358"/>
    <mergeCell ref="E309:E324"/>
    <mergeCell ref="H711:I711"/>
    <mergeCell ref="K708:K722"/>
    <mergeCell ref="L708:L722"/>
    <mergeCell ref="M708:M722"/>
    <mergeCell ref="H715:I715"/>
    <mergeCell ref="H716:I716"/>
    <mergeCell ref="H717:I717"/>
    <mergeCell ref="H718:I718"/>
    <mergeCell ref="H719:I719"/>
    <mergeCell ref="H720:I720"/>
    <mergeCell ref="H721:I721"/>
    <mergeCell ref="H722:I722"/>
    <mergeCell ref="H310:I310"/>
    <mergeCell ref="H311:I311"/>
    <mergeCell ref="H312:I312"/>
    <mergeCell ref="H313:I313"/>
    <mergeCell ref="H314:I314"/>
    <mergeCell ref="H315:I315"/>
    <mergeCell ref="H316:I316"/>
    <mergeCell ref="H705:I705"/>
    <mergeCell ref="H706:I706"/>
    <mergeCell ref="P708:P722"/>
    <mergeCell ref="H709:I709"/>
    <mergeCell ref="M692:M706"/>
    <mergeCell ref="N692:N706"/>
    <mergeCell ref="O692:O706"/>
    <mergeCell ref="P676:P690"/>
    <mergeCell ref="H677:I677"/>
    <mergeCell ref="H678:I678"/>
    <mergeCell ref="H679:I679"/>
    <mergeCell ref="H680:I680"/>
    <mergeCell ref="H681:I681"/>
    <mergeCell ref="H682:I682"/>
    <mergeCell ref="H683:I683"/>
    <mergeCell ref="H684:I684"/>
    <mergeCell ref="H685:I685"/>
    <mergeCell ref="H686:I686"/>
    <mergeCell ref="H687:I687"/>
    <mergeCell ref="H688:I688"/>
    <mergeCell ref="H689:I689"/>
    <mergeCell ref="H690:I690"/>
    <mergeCell ref="N676:N690"/>
    <mergeCell ref="O676:O690"/>
    <mergeCell ref="H676:I676"/>
    <mergeCell ref="J676:J690"/>
    <mergeCell ref="H712:I712"/>
    <mergeCell ref="H713:I713"/>
    <mergeCell ref="H714:I714"/>
    <mergeCell ref="N708:N722"/>
    <mergeCell ref="O708:O722"/>
    <mergeCell ref="P692:P706"/>
    <mergeCell ref="P660:P674"/>
    <mergeCell ref="H661:I661"/>
    <mergeCell ref="H662:I662"/>
    <mergeCell ref="H663:I663"/>
    <mergeCell ref="H664:I664"/>
    <mergeCell ref="H665:I665"/>
    <mergeCell ref="H666:I666"/>
    <mergeCell ref="H667:I667"/>
    <mergeCell ref="H668:I668"/>
    <mergeCell ref="O660:O674"/>
    <mergeCell ref="P462:P476"/>
    <mergeCell ref="H463:I463"/>
    <mergeCell ref="H464:I464"/>
    <mergeCell ref="H465:I465"/>
    <mergeCell ref="H466:I466"/>
    <mergeCell ref="H467:I467"/>
    <mergeCell ref="H468:I468"/>
    <mergeCell ref="H469:I469"/>
    <mergeCell ref="H470:I470"/>
    <mergeCell ref="H471:I471"/>
    <mergeCell ref="H472:I472"/>
    <mergeCell ref="H473:I473"/>
    <mergeCell ref="N479:N494"/>
    <mergeCell ref="P479:P493"/>
    <mergeCell ref="H480:I480"/>
    <mergeCell ref="H481:I481"/>
    <mergeCell ref="H482:I482"/>
    <mergeCell ref="H483:I483"/>
    <mergeCell ref="H484:I484"/>
    <mergeCell ref="H485:I485"/>
    <mergeCell ref="H486:I486"/>
    <mergeCell ref="H487:I487"/>
    <mergeCell ref="N660:N674"/>
    <mergeCell ref="E462:E477"/>
    <mergeCell ref="H576:I576"/>
    <mergeCell ref="H577:I577"/>
    <mergeCell ref="H578:I578"/>
    <mergeCell ref="K462:K477"/>
    <mergeCell ref="L462:L477"/>
    <mergeCell ref="N564:N578"/>
    <mergeCell ref="H538:I538"/>
    <mergeCell ref="H539:I539"/>
    <mergeCell ref="H540:I540"/>
    <mergeCell ref="H541:I541"/>
    <mergeCell ref="H542:I542"/>
    <mergeCell ref="H543:I543"/>
    <mergeCell ref="F544:F545"/>
    <mergeCell ref="H544:I544"/>
    <mergeCell ref="H545:I545"/>
    <mergeCell ref="E513:E528"/>
    <mergeCell ref="K513:K528"/>
    <mergeCell ref="F527:F528"/>
    <mergeCell ref="H511:I511"/>
    <mergeCell ref="M564:M578"/>
    <mergeCell ref="J513:J528"/>
    <mergeCell ref="M580:M594"/>
    <mergeCell ref="J564:J578"/>
    <mergeCell ref="K564:K578"/>
    <mergeCell ref="L564:L578"/>
    <mergeCell ref="H556:I556"/>
    <mergeCell ref="P496:P510"/>
    <mergeCell ref="H500:I500"/>
    <mergeCell ref="H501:I501"/>
    <mergeCell ref="N462:N477"/>
    <mergeCell ref="O462:O476"/>
    <mergeCell ref="K445:K460"/>
    <mergeCell ref="L445:L460"/>
    <mergeCell ref="M445:M460"/>
    <mergeCell ref="H505:I505"/>
    <mergeCell ref="H506:I506"/>
    <mergeCell ref="H507:I507"/>
    <mergeCell ref="H508:I508"/>
    <mergeCell ref="H509:I509"/>
    <mergeCell ref="H510:I510"/>
    <mergeCell ref="H474:I474"/>
    <mergeCell ref="H475:I475"/>
    <mergeCell ref="H476:I476"/>
    <mergeCell ref="M462:M477"/>
    <mergeCell ref="H479:I479"/>
    <mergeCell ref="J479:J494"/>
    <mergeCell ref="K479:K494"/>
    <mergeCell ref="L479:L494"/>
    <mergeCell ref="M479:M494"/>
    <mergeCell ref="H502:I502"/>
    <mergeCell ref="H503:I503"/>
    <mergeCell ref="H504:I504"/>
    <mergeCell ref="J496:J511"/>
    <mergeCell ref="K496:K511"/>
    <mergeCell ref="P445:P459"/>
    <mergeCell ref="H446:I446"/>
    <mergeCell ref="H443:I443"/>
    <mergeCell ref="P428:P442"/>
    <mergeCell ref="H429:I429"/>
    <mergeCell ref="H430:I430"/>
    <mergeCell ref="H431:I431"/>
    <mergeCell ref="H432:I432"/>
    <mergeCell ref="H433:I433"/>
    <mergeCell ref="H434:I434"/>
    <mergeCell ref="H435:I435"/>
    <mergeCell ref="H436:I436"/>
    <mergeCell ref="H437:I437"/>
    <mergeCell ref="J445:J460"/>
    <mergeCell ref="H438:I438"/>
    <mergeCell ref="H439:I439"/>
    <mergeCell ref="H440:I440"/>
    <mergeCell ref="H441:I441"/>
    <mergeCell ref="O394:O408"/>
    <mergeCell ref="P394:P408"/>
    <mergeCell ref="H395:I395"/>
    <mergeCell ref="H396:I396"/>
    <mergeCell ref="H397:I397"/>
    <mergeCell ref="H398:I398"/>
    <mergeCell ref="H399:I399"/>
    <mergeCell ref="H400:I400"/>
    <mergeCell ref="H401:I401"/>
    <mergeCell ref="H402:I402"/>
    <mergeCell ref="H403:I403"/>
    <mergeCell ref="N548:N562"/>
    <mergeCell ref="H565:I565"/>
    <mergeCell ref="H566:I566"/>
    <mergeCell ref="F510:F511"/>
    <mergeCell ref="H447:I447"/>
    <mergeCell ref="H448:I448"/>
    <mergeCell ref="H449:I449"/>
    <mergeCell ref="H450:I450"/>
    <mergeCell ref="H451:I451"/>
    <mergeCell ref="H452:I452"/>
    <mergeCell ref="H453:I453"/>
    <mergeCell ref="H454:I454"/>
    <mergeCell ref="H455:I455"/>
    <mergeCell ref="H456:I456"/>
    <mergeCell ref="H457:I457"/>
    <mergeCell ref="H458:I458"/>
    <mergeCell ref="H459:I459"/>
    <mergeCell ref="O428:O442"/>
    <mergeCell ref="F442:F443"/>
    <mergeCell ref="O411:O425"/>
    <mergeCell ref="P411:P425"/>
    <mergeCell ref="F340:F341"/>
    <mergeCell ref="H336:I336"/>
    <mergeCell ref="H338:I338"/>
    <mergeCell ref="H339:I339"/>
    <mergeCell ref="H340:I340"/>
    <mergeCell ref="E428:E443"/>
    <mergeCell ref="H428:I428"/>
    <mergeCell ref="J428:J443"/>
    <mergeCell ref="K428:K443"/>
    <mergeCell ref="L428:L443"/>
    <mergeCell ref="M428:M443"/>
    <mergeCell ref="F228:F229"/>
    <mergeCell ref="H224:I224"/>
    <mergeCell ref="H225:I225"/>
    <mergeCell ref="H215:I215"/>
    <mergeCell ref="H216:I216"/>
    <mergeCell ref="H228:I228"/>
    <mergeCell ref="H394:I394"/>
    <mergeCell ref="H412:I412"/>
    <mergeCell ref="H413:I413"/>
    <mergeCell ref="H414:I414"/>
    <mergeCell ref="H415:I415"/>
    <mergeCell ref="H416:I416"/>
    <mergeCell ref="H417:I417"/>
    <mergeCell ref="H418:I418"/>
    <mergeCell ref="H419:I419"/>
    <mergeCell ref="H420:I420"/>
    <mergeCell ref="H421:I421"/>
    <mergeCell ref="H422:I422"/>
    <mergeCell ref="H423:I423"/>
    <mergeCell ref="H424:I424"/>
    <mergeCell ref="H425:I425"/>
    <mergeCell ref="H647:I647"/>
    <mergeCell ref="H648:I648"/>
    <mergeCell ref="H649:I649"/>
    <mergeCell ref="H650:I650"/>
    <mergeCell ref="H651:I651"/>
    <mergeCell ref="H652:I652"/>
    <mergeCell ref="H653:I653"/>
    <mergeCell ref="H654:I654"/>
    <mergeCell ref="H655:I655"/>
    <mergeCell ref="E676:E690"/>
    <mergeCell ref="M676:M690"/>
    <mergeCell ref="H656:I656"/>
    <mergeCell ref="H657:I657"/>
    <mergeCell ref="H658:I658"/>
    <mergeCell ref="H644:I644"/>
    <mergeCell ref="E644:E658"/>
    <mergeCell ref="H669:I669"/>
    <mergeCell ref="H670:I670"/>
    <mergeCell ref="H671:I671"/>
    <mergeCell ref="H672:I672"/>
    <mergeCell ref="H673:I673"/>
    <mergeCell ref="H674:I674"/>
    <mergeCell ref="E660:E674"/>
    <mergeCell ref="H660:I660"/>
    <mergeCell ref="J660:J674"/>
    <mergeCell ref="K660:K674"/>
    <mergeCell ref="H602:I602"/>
    <mergeCell ref="D778:I778"/>
    <mergeCell ref="C781:L781"/>
    <mergeCell ref="D779:I779"/>
    <mergeCell ref="E757:I757"/>
    <mergeCell ref="E760:I760"/>
    <mergeCell ref="E763:I763"/>
    <mergeCell ref="D764:I764"/>
    <mergeCell ref="C765:I765"/>
    <mergeCell ref="D766:I766"/>
    <mergeCell ref="C767:I767"/>
    <mergeCell ref="D768:I768"/>
    <mergeCell ref="C769:I769"/>
    <mergeCell ref="D770:I770"/>
    <mergeCell ref="D771:I771"/>
    <mergeCell ref="D772:I772"/>
    <mergeCell ref="D773:I773"/>
    <mergeCell ref="D774:I774"/>
    <mergeCell ref="D775:I775"/>
    <mergeCell ref="C776:I776"/>
    <mergeCell ref="D777:I777"/>
    <mergeCell ref="E754:I754"/>
    <mergeCell ref="E724:I724"/>
    <mergeCell ref="H692:I692"/>
    <mergeCell ref="J692:J706"/>
    <mergeCell ref="K692:K706"/>
    <mergeCell ref="L692:L706"/>
    <mergeCell ref="K676:K690"/>
    <mergeCell ref="L676:L690"/>
    <mergeCell ref="E708:E722"/>
    <mergeCell ref="H645:I645"/>
    <mergeCell ref="H646:I646"/>
    <mergeCell ref="E692:E706"/>
    <mergeCell ref="H710:I710"/>
    <mergeCell ref="H594:I594"/>
    <mergeCell ref="E612:E626"/>
    <mergeCell ref="H639:I639"/>
    <mergeCell ref="H640:I640"/>
    <mergeCell ref="H641:I641"/>
    <mergeCell ref="H642:I642"/>
    <mergeCell ref="H628:I628"/>
    <mergeCell ref="J628:J642"/>
    <mergeCell ref="K628:K642"/>
    <mergeCell ref="M612:M626"/>
    <mergeCell ref="N612:N626"/>
    <mergeCell ref="H613:I613"/>
    <mergeCell ref="H614:I614"/>
    <mergeCell ref="N596:N610"/>
    <mergeCell ref="H607:I607"/>
    <mergeCell ref="H608:I608"/>
    <mergeCell ref="L580:L594"/>
    <mergeCell ref="H590:I590"/>
    <mergeCell ref="H591:I591"/>
    <mergeCell ref="H592:I592"/>
    <mergeCell ref="H593:I593"/>
    <mergeCell ref="H580:I580"/>
    <mergeCell ref="H587:I587"/>
    <mergeCell ref="H632:I632"/>
    <mergeCell ref="H633:I633"/>
    <mergeCell ref="H634:I634"/>
    <mergeCell ref="H635:I635"/>
    <mergeCell ref="H636:I636"/>
    <mergeCell ref="H637:I637"/>
    <mergeCell ref="L660:L674"/>
    <mergeCell ref="D723:I723"/>
    <mergeCell ref="H622:I622"/>
    <mergeCell ref="H621:I621"/>
    <mergeCell ref="J596:J610"/>
    <mergeCell ref="K596:K610"/>
    <mergeCell ref="L596:L610"/>
    <mergeCell ref="H615:I615"/>
    <mergeCell ref="H616:I616"/>
    <mergeCell ref="H617:I617"/>
    <mergeCell ref="H618:I618"/>
    <mergeCell ref="H619:I619"/>
    <mergeCell ref="H620:I620"/>
    <mergeCell ref="L628:L642"/>
    <mergeCell ref="E596:E610"/>
    <mergeCell ref="E628:E642"/>
    <mergeCell ref="H612:I612"/>
    <mergeCell ref="J612:J626"/>
    <mergeCell ref="K612:K626"/>
    <mergeCell ref="H626:I626"/>
    <mergeCell ref="H610:I610"/>
    <mergeCell ref="H598:I598"/>
    <mergeCell ref="H599:I599"/>
    <mergeCell ref="J644:J658"/>
    <mergeCell ref="K644:K658"/>
    <mergeCell ref="L644:L658"/>
    <mergeCell ref="H638:I638"/>
    <mergeCell ref="H603:I603"/>
    <mergeCell ref="H604:I604"/>
    <mergeCell ref="H605:I605"/>
    <mergeCell ref="L612:L626"/>
    <mergeCell ref="H630:I630"/>
    <mergeCell ref="H631:I631"/>
    <mergeCell ref="H77:I77"/>
    <mergeCell ref="H60:I60"/>
    <mergeCell ref="H195:I195"/>
    <mergeCell ref="J194:J212"/>
    <mergeCell ref="H207:I207"/>
    <mergeCell ref="H159:I159"/>
    <mergeCell ref="H161:I161"/>
    <mergeCell ref="H210:I210"/>
    <mergeCell ref="H204:I204"/>
    <mergeCell ref="H205:I205"/>
    <mergeCell ref="H206:I206"/>
    <mergeCell ref="H182:I182"/>
    <mergeCell ref="H175:I175"/>
    <mergeCell ref="H183:I183"/>
    <mergeCell ref="H184:I184"/>
    <mergeCell ref="J136:J154"/>
    <mergeCell ref="K136:K154"/>
    <mergeCell ref="K194:K212"/>
    <mergeCell ref="H189:I189"/>
    <mergeCell ref="H178:I178"/>
    <mergeCell ref="H200:I200"/>
    <mergeCell ref="H194:I194"/>
    <mergeCell ref="J76:J96"/>
    <mergeCell ref="K76:K96"/>
    <mergeCell ref="H74:I74"/>
    <mergeCell ref="H32:I32"/>
    <mergeCell ref="H33:I33"/>
    <mergeCell ref="H34:I34"/>
    <mergeCell ref="H49:I49"/>
    <mergeCell ref="M136:M154"/>
    <mergeCell ref="H244:I244"/>
    <mergeCell ref="H245:I245"/>
    <mergeCell ref="H246:I246"/>
    <mergeCell ref="H247:I247"/>
    <mergeCell ref="H248:I248"/>
    <mergeCell ref="H249:I249"/>
    <mergeCell ref="H250:I250"/>
    <mergeCell ref="H251:I251"/>
    <mergeCell ref="H243:I243"/>
    <mergeCell ref="H494:I494"/>
    <mergeCell ref="M234:M251"/>
    <mergeCell ref="H488:I488"/>
    <mergeCell ref="H489:I489"/>
    <mergeCell ref="H490:I490"/>
    <mergeCell ref="H491:I491"/>
    <mergeCell ref="H492:I492"/>
    <mergeCell ref="H196:I196"/>
    <mergeCell ref="L214:L232"/>
    <mergeCell ref="J214:J232"/>
    <mergeCell ref="H442:I442"/>
    <mergeCell ref="L292:L307"/>
    <mergeCell ref="M292:M307"/>
    <mergeCell ref="H309:I309"/>
    <mergeCell ref="J309:J324"/>
    <mergeCell ref="K309:K324"/>
    <mergeCell ref="L309:L324"/>
    <mergeCell ref="H96:I96"/>
    <mergeCell ref="H101:I101"/>
    <mergeCell ref="H95:I95"/>
    <mergeCell ref="H92:I92"/>
    <mergeCell ref="H90:I90"/>
    <mergeCell ref="K32:K52"/>
    <mergeCell ref="L32:L52"/>
    <mergeCell ref="M32:M52"/>
    <mergeCell ref="N32:N52"/>
    <mergeCell ref="H51:I51"/>
    <mergeCell ref="J54:J74"/>
    <mergeCell ref="K54:K74"/>
    <mergeCell ref="L54:L74"/>
    <mergeCell ref="H61:I61"/>
    <mergeCell ref="H62:I62"/>
    <mergeCell ref="H63:I63"/>
    <mergeCell ref="H64:I64"/>
    <mergeCell ref="H65:I65"/>
    <mergeCell ref="H55:I55"/>
    <mergeCell ref="H72:I72"/>
    <mergeCell ref="H73:I73"/>
    <mergeCell ref="H68:I68"/>
    <mergeCell ref="H57:I57"/>
    <mergeCell ref="H58:I58"/>
    <mergeCell ref="H47:I47"/>
    <mergeCell ref="H48:I48"/>
    <mergeCell ref="H50:I50"/>
    <mergeCell ref="H67:I67"/>
    <mergeCell ref="H66:I66"/>
    <mergeCell ref="N54:N74"/>
    <mergeCell ref="H59:I59"/>
    <mergeCell ref="M54:M74"/>
    <mergeCell ref="H445:I445"/>
    <mergeCell ref="H404:I404"/>
    <mergeCell ref="H405:I405"/>
    <mergeCell ref="E234:E251"/>
    <mergeCell ref="H234:I234"/>
    <mergeCell ref="E253:E270"/>
    <mergeCell ref="H208:I208"/>
    <mergeCell ref="H197:I197"/>
    <mergeCell ref="E326:E341"/>
    <mergeCell ref="H328:I328"/>
    <mergeCell ref="H333:I333"/>
    <mergeCell ref="H334:I334"/>
    <mergeCell ref="H337:I337"/>
    <mergeCell ref="E496:E511"/>
    <mergeCell ref="H212:I212"/>
    <mergeCell ref="H562:I562"/>
    <mergeCell ref="H513:I513"/>
    <mergeCell ref="E394:E409"/>
    <mergeCell ref="E445:E460"/>
    <mergeCell ref="G228:G229"/>
    <mergeCell ref="E479:E494"/>
    <mergeCell ref="H218:I218"/>
    <mergeCell ref="H217:I217"/>
    <mergeCell ref="H232:I232"/>
    <mergeCell ref="H222:I222"/>
    <mergeCell ref="H223:I223"/>
    <mergeCell ref="H557:I557"/>
    <mergeCell ref="H558:I558"/>
    <mergeCell ref="E411:E426"/>
    <mergeCell ref="H411:I411"/>
    <mergeCell ref="F425:F426"/>
    <mergeCell ref="H426:I426"/>
    <mergeCell ref="H198:I198"/>
    <mergeCell ref="H202:I202"/>
    <mergeCell ref="H230:I230"/>
    <mergeCell ref="H231:I231"/>
    <mergeCell ref="H226:I226"/>
    <mergeCell ref="G208:G209"/>
    <mergeCell ref="H203:I203"/>
    <mergeCell ref="H229:I229"/>
    <mergeCell ref="H81:I81"/>
    <mergeCell ref="E175:E192"/>
    <mergeCell ref="H168:I168"/>
    <mergeCell ref="H169:I169"/>
    <mergeCell ref="H156:I156"/>
    <mergeCell ref="H157:I157"/>
    <mergeCell ref="H108:I108"/>
    <mergeCell ref="H110:I110"/>
    <mergeCell ref="H162:I162"/>
    <mergeCell ref="H177:I177"/>
    <mergeCell ref="H171:I171"/>
    <mergeCell ref="H172:I172"/>
    <mergeCell ref="H173:I173"/>
    <mergeCell ref="H123:I123"/>
    <mergeCell ref="E214:E232"/>
    <mergeCell ref="E194:E212"/>
    <mergeCell ref="E117:E134"/>
    <mergeCell ref="F97:I97"/>
    <mergeCell ref="H89:I89"/>
    <mergeCell ref="H88:I88"/>
    <mergeCell ref="H86:I86"/>
    <mergeCell ref="H83:I83"/>
    <mergeCell ref="E76:E96"/>
    <mergeCell ref="H102:I102"/>
    <mergeCell ref="A1:N1"/>
    <mergeCell ref="A2:N2"/>
    <mergeCell ref="B19:I19"/>
    <mergeCell ref="B20:I20"/>
    <mergeCell ref="B21:I21"/>
    <mergeCell ref="C22:I22"/>
    <mergeCell ref="F26:I26"/>
    <mergeCell ref="F29:I29"/>
    <mergeCell ref="H109:I109"/>
    <mergeCell ref="J98:J115"/>
    <mergeCell ref="K98:K115"/>
    <mergeCell ref="E98:E115"/>
    <mergeCell ref="H79:I79"/>
    <mergeCell ref="H104:I104"/>
    <mergeCell ref="H114:I114"/>
    <mergeCell ref="H115:I115"/>
    <mergeCell ref="H82:I82"/>
    <mergeCell ref="H80:I80"/>
    <mergeCell ref="H107:I107"/>
    <mergeCell ref="D23:I23"/>
    <mergeCell ref="E24:I24"/>
    <mergeCell ref="H35:I35"/>
    <mergeCell ref="H36:I36"/>
    <mergeCell ref="H37:I37"/>
    <mergeCell ref="H38:I38"/>
    <mergeCell ref="H39:I39"/>
    <mergeCell ref="H40:I40"/>
    <mergeCell ref="H41:I41"/>
    <mergeCell ref="H42:I42"/>
    <mergeCell ref="E32:E52"/>
    <mergeCell ref="H78:I78"/>
    <mergeCell ref="H76:I76"/>
    <mergeCell ref="F25:I25"/>
    <mergeCell ref="E30:I30"/>
    <mergeCell ref="F31:I31"/>
    <mergeCell ref="E27:I27"/>
    <mergeCell ref="F28:I28"/>
    <mergeCell ref="E54:E74"/>
    <mergeCell ref="H54:I54"/>
    <mergeCell ref="H70:I70"/>
    <mergeCell ref="H56:I56"/>
    <mergeCell ref="H69:I69"/>
    <mergeCell ref="H43:I43"/>
    <mergeCell ref="F150:F151"/>
    <mergeCell ref="H185:I185"/>
    <mergeCell ref="H144:I144"/>
    <mergeCell ref="H145:I145"/>
    <mergeCell ref="E156:E173"/>
    <mergeCell ref="H119:I119"/>
    <mergeCell ref="H120:I120"/>
    <mergeCell ref="H121:I121"/>
    <mergeCell ref="H122:I122"/>
    <mergeCell ref="H167:I167"/>
    <mergeCell ref="E136:E154"/>
    <mergeCell ref="H151:I151"/>
    <mergeCell ref="H132:I132"/>
    <mergeCell ref="H166:I166"/>
    <mergeCell ref="F48:F49"/>
    <mergeCell ref="H71:I71"/>
    <mergeCell ref="F70:F71"/>
    <mergeCell ref="F92:F93"/>
    <mergeCell ref="H93:I93"/>
    <mergeCell ref="H129:I129"/>
    <mergeCell ref="H106:I106"/>
    <mergeCell ref="P54:P74"/>
    <mergeCell ref="N214:N232"/>
    <mergeCell ref="H128:I128"/>
    <mergeCell ref="H100:I100"/>
    <mergeCell ref="M98:M115"/>
    <mergeCell ref="N156:N173"/>
    <mergeCell ref="H160:I160"/>
    <mergeCell ref="H170:I170"/>
    <mergeCell ref="J117:J134"/>
    <mergeCell ref="N98:N115"/>
    <mergeCell ref="H111:I111"/>
    <mergeCell ref="H112:I112"/>
    <mergeCell ref="H113:I113"/>
    <mergeCell ref="L156:L173"/>
    <mergeCell ref="H103:I103"/>
    <mergeCell ref="H91:I91"/>
    <mergeCell ref="M156:M173"/>
    <mergeCell ref="L117:L134"/>
    <mergeCell ref="K214:K232"/>
    <mergeCell ref="M194:M212"/>
    <mergeCell ref="J156:J173"/>
    <mergeCell ref="P98:P115"/>
    <mergeCell ref="O54:O74"/>
    <mergeCell ref="K117:K134"/>
    <mergeCell ref="H146:I146"/>
    <mergeCell ref="H147:I147"/>
    <mergeCell ref="H148:I148"/>
    <mergeCell ref="H149:I149"/>
    <mergeCell ref="N136:N154"/>
    <mergeCell ref="H165:I165"/>
    <mergeCell ref="H126:I126"/>
    <mergeCell ref="H118:I118"/>
    <mergeCell ref="H600:I600"/>
    <mergeCell ref="E564:E578"/>
    <mergeCell ref="E548:E562"/>
    <mergeCell ref="H548:I548"/>
    <mergeCell ref="F547:I547"/>
    <mergeCell ref="H497:I497"/>
    <mergeCell ref="H498:I498"/>
    <mergeCell ref="H499:I499"/>
    <mergeCell ref="H581:I581"/>
    <mergeCell ref="H582:I582"/>
    <mergeCell ref="H583:I583"/>
    <mergeCell ref="H584:I584"/>
    <mergeCell ref="H585:I585"/>
    <mergeCell ref="H586:I586"/>
    <mergeCell ref="J580:J594"/>
    <mergeCell ref="K580:K594"/>
    <mergeCell ref="H560:I560"/>
    <mergeCell ref="H561:I561"/>
    <mergeCell ref="H574:I574"/>
    <mergeCell ref="H575:I575"/>
    <mergeCell ref="H549:I549"/>
    <mergeCell ref="H559:I559"/>
    <mergeCell ref="H588:I588"/>
    <mergeCell ref="H589:I589"/>
    <mergeCell ref="H572:I572"/>
    <mergeCell ref="H573:I573"/>
    <mergeCell ref="H570:I570"/>
    <mergeCell ref="H571:I571"/>
    <mergeCell ref="F546:I546"/>
    <mergeCell ref="H567:I567"/>
    <mergeCell ref="H568:I568"/>
    <mergeCell ref="H569:I569"/>
    <mergeCell ref="O32:O52"/>
    <mergeCell ref="P32:P52"/>
    <mergeCell ref="K175:K192"/>
    <mergeCell ref="H176:I176"/>
    <mergeCell ref="O194:O212"/>
    <mergeCell ref="P194:P212"/>
    <mergeCell ref="P136:P154"/>
    <mergeCell ref="H180:I180"/>
    <mergeCell ref="H181:I181"/>
    <mergeCell ref="H191:I191"/>
    <mergeCell ref="H192:I192"/>
    <mergeCell ref="H190:I190"/>
    <mergeCell ref="H186:I186"/>
    <mergeCell ref="H187:I187"/>
    <mergeCell ref="H188:I188"/>
    <mergeCell ref="L194:L212"/>
    <mergeCell ref="H201:I201"/>
    <mergeCell ref="H211:I211"/>
    <mergeCell ref="H134:I134"/>
    <mergeCell ref="H158:I158"/>
    <mergeCell ref="H52:I52"/>
    <mergeCell ref="H46:I46"/>
    <mergeCell ref="H45:I45"/>
    <mergeCell ref="H44:I44"/>
    <mergeCell ref="O98:O115"/>
    <mergeCell ref="H179:I179"/>
    <mergeCell ref="J175:J192"/>
    <mergeCell ref="H137:I137"/>
    <mergeCell ref="H87:I87"/>
    <mergeCell ref="H85:I85"/>
    <mergeCell ref="H84:I84"/>
    <mergeCell ref="J32:J52"/>
    <mergeCell ref="N117:N134"/>
    <mergeCell ref="H124:I124"/>
    <mergeCell ref="H125:I125"/>
    <mergeCell ref="H163:I163"/>
    <mergeCell ref="H164:I164"/>
    <mergeCell ref="H131:I131"/>
    <mergeCell ref="H117:I117"/>
    <mergeCell ref="H152:I152"/>
    <mergeCell ref="H153:I153"/>
    <mergeCell ref="H154:I154"/>
    <mergeCell ref="H140:I140"/>
    <mergeCell ref="O117:O134"/>
    <mergeCell ref="P117:P134"/>
    <mergeCell ref="O156:O173"/>
    <mergeCell ref="P156:P173"/>
    <mergeCell ref="M117:M134"/>
    <mergeCell ref="L98:L115"/>
    <mergeCell ref="H141:I141"/>
    <mergeCell ref="H142:I142"/>
    <mergeCell ref="H150:I150"/>
    <mergeCell ref="H138:I138"/>
    <mergeCell ref="H139:I139"/>
    <mergeCell ref="H143:I143"/>
    <mergeCell ref="H99:I99"/>
    <mergeCell ref="H98:I98"/>
    <mergeCell ref="H133:I133"/>
    <mergeCell ref="H130:I130"/>
    <mergeCell ref="H127:I127"/>
    <mergeCell ref="H105:I105"/>
    <mergeCell ref="H136:I136"/>
    <mergeCell ref="H219:I219"/>
    <mergeCell ref="H221:I221"/>
    <mergeCell ref="H220:I220"/>
    <mergeCell ref="O548:O562"/>
    <mergeCell ref="P548:P562"/>
    <mergeCell ref="O496:O510"/>
    <mergeCell ref="H609:I609"/>
    <mergeCell ref="H624:I624"/>
    <mergeCell ref="L496:L511"/>
    <mergeCell ref="M496:M511"/>
    <mergeCell ref="N496:N511"/>
    <mergeCell ref="N234:N251"/>
    <mergeCell ref="H327:I327"/>
    <mergeCell ref="H335:I335"/>
    <mergeCell ref="H326:I326"/>
    <mergeCell ref="H253:I253"/>
    <mergeCell ref="K156:K173"/>
    <mergeCell ref="M548:M562"/>
    <mergeCell ref="H552:I552"/>
    <mergeCell ref="H553:I553"/>
    <mergeCell ref="H554:I554"/>
    <mergeCell ref="H555:I555"/>
    <mergeCell ref="F290:I290"/>
    <mergeCell ref="H341:I341"/>
    <mergeCell ref="H406:I406"/>
    <mergeCell ref="H407:I407"/>
    <mergeCell ref="H214:I214"/>
    <mergeCell ref="N194:N212"/>
    <mergeCell ref="N175:N192"/>
    <mergeCell ref="H496:I496"/>
    <mergeCell ref="J548:J562"/>
    <mergeCell ref="K548:K562"/>
    <mergeCell ref="H522:I522"/>
    <mergeCell ref="H523:I523"/>
    <mergeCell ref="H524:I524"/>
    <mergeCell ref="H525:I525"/>
    <mergeCell ref="H526:I526"/>
    <mergeCell ref="H527:I527"/>
    <mergeCell ref="H528:I528"/>
    <mergeCell ref="O513:O528"/>
    <mergeCell ref="N513:N528"/>
    <mergeCell ref="O644:O658"/>
    <mergeCell ref="P644:P658"/>
    <mergeCell ref="O580:O594"/>
    <mergeCell ref="O596:O610"/>
    <mergeCell ref="P596:P610"/>
    <mergeCell ref="O564:O578"/>
    <mergeCell ref="N580:N594"/>
    <mergeCell ref="H726:I726"/>
    <mergeCell ref="O612:O626"/>
    <mergeCell ref="P612:P626"/>
    <mergeCell ref="O628:O642"/>
    <mergeCell ref="P628:P642"/>
    <mergeCell ref="P564:P578"/>
    <mergeCell ref="P580:P594"/>
    <mergeCell ref="H564:I564"/>
    <mergeCell ref="L548:L562"/>
    <mergeCell ref="H550:I550"/>
    <mergeCell ref="H551:I551"/>
    <mergeCell ref="M596:M610"/>
    <mergeCell ref="H601:I601"/>
    <mergeCell ref="H606:I606"/>
    <mergeCell ref="H597:I597"/>
    <mergeCell ref="H596:I596"/>
    <mergeCell ref="E741:E752"/>
    <mergeCell ref="H741:I741"/>
    <mergeCell ref="H742:I742"/>
    <mergeCell ref="H743:I743"/>
    <mergeCell ref="H744:I744"/>
    <mergeCell ref="F737:F738"/>
    <mergeCell ref="H737:I737"/>
    <mergeCell ref="G737:G738"/>
    <mergeCell ref="J253:J270"/>
    <mergeCell ref="K253:K270"/>
    <mergeCell ref="L253:L270"/>
    <mergeCell ref="M253:M270"/>
    <mergeCell ref="N253:N270"/>
    <mergeCell ref="H462:I462"/>
    <mergeCell ref="J462:J477"/>
    <mergeCell ref="L513:L528"/>
    <mergeCell ref="M513:M528"/>
    <mergeCell ref="N445:N460"/>
    <mergeCell ref="N428:N443"/>
    <mergeCell ref="H330:I330"/>
    <mergeCell ref="H329:I329"/>
    <mergeCell ref="F493:F494"/>
    <mergeCell ref="H493:I493"/>
    <mergeCell ref="M628:M642"/>
    <mergeCell ref="N628:N642"/>
    <mergeCell ref="H629:I629"/>
    <mergeCell ref="E580:E594"/>
    <mergeCell ref="H625:I625"/>
    <mergeCell ref="H623:I623"/>
    <mergeCell ref="H745:I745"/>
    <mergeCell ref="E726:E738"/>
    <mergeCell ref="H514:I514"/>
    <mergeCell ref="O175:O192"/>
    <mergeCell ref="P175:P192"/>
    <mergeCell ref="O136:O154"/>
    <mergeCell ref="J234:J251"/>
    <mergeCell ref="K234:K251"/>
    <mergeCell ref="L234:L251"/>
    <mergeCell ref="H746:I746"/>
    <mergeCell ref="H747:I747"/>
    <mergeCell ref="H748:I748"/>
    <mergeCell ref="H749:I749"/>
    <mergeCell ref="H750:I750"/>
    <mergeCell ref="H752:I752"/>
    <mergeCell ref="H728:I728"/>
    <mergeCell ref="H729:I729"/>
    <mergeCell ref="H730:I730"/>
    <mergeCell ref="H731:I731"/>
    <mergeCell ref="H732:I732"/>
    <mergeCell ref="H733:I733"/>
    <mergeCell ref="H734:I734"/>
    <mergeCell ref="H735:I735"/>
    <mergeCell ref="H736:I736"/>
    <mergeCell ref="H738:I738"/>
    <mergeCell ref="H751:I751"/>
    <mergeCell ref="H727:I727"/>
    <mergeCell ref="P513:P527"/>
    <mergeCell ref="H515:I515"/>
    <mergeCell ref="H516:I516"/>
    <mergeCell ref="H517:I517"/>
    <mergeCell ref="H518:I518"/>
    <mergeCell ref="H519:I519"/>
    <mergeCell ref="H520:I520"/>
    <mergeCell ref="H521:I521"/>
    <mergeCell ref="Q194:Q212"/>
    <mergeCell ref="Q214:Q232"/>
    <mergeCell ref="Q234:Q251"/>
    <mergeCell ref="Q253:Q270"/>
    <mergeCell ref="Q272:Q289"/>
    <mergeCell ref="Q326:Q340"/>
    <mergeCell ref="Q394:Q408"/>
    <mergeCell ref="Q411:Q425"/>
    <mergeCell ref="J741:J752"/>
    <mergeCell ref="K741:K752"/>
    <mergeCell ref="L741:L752"/>
    <mergeCell ref="M741:M752"/>
    <mergeCell ref="N741:N752"/>
    <mergeCell ref="J726:J738"/>
    <mergeCell ref="K726:K738"/>
    <mergeCell ref="L726:L738"/>
    <mergeCell ref="M726:M738"/>
    <mergeCell ref="N726:N738"/>
    <mergeCell ref="O326:O340"/>
    <mergeCell ref="P326:P340"/>
    <mergeCell ref="O214:O232"/>
    <mergeCell ref="P214:P232"/>
    <mergeCell ref="M660:M674"/>
    <mergeCell ref="M644:M658"/>
    <mergeCell ref="N644:N658"/>
    <mergeCell ref="M214:M232"/>
    <mergeCell ref="J411:J426"/>
    <mergeCell ref="K411:K426"/>
    <mergeCell ref="L411:L426"/>
    <mergeCell ref="M411:M426"/>
    <mergeCell ref="N411:N426"/>
    <mergeCell ref="N394:N409"/>
    <mergeCell ref="Q32:Q52"/>
    <mergeCell ref="Q54:Q74"/>
    <mergeCell ref="Q76:Q96"/>
    <mergeCell ref="Q428:Q442"/>
    <mergeCell ref="Q445:Q459"/>
    <mergeCell ref="Q462:Q476"/>
    <mergeCell ref="Q479:Q493"/>
    <mergeCell ref="Q496:Q510"/>
    <mergeCell ref="Q513:Q527"/>
    <mergeCell ref="Q530:Q544"/>
    <mergeCell ref="F306:F307"/>
    <mergeCell ref="H307:I307"/>
    <mergeCell ref="H306:I306"/>
    <mergeCell ref="F323:F324"/>
    <mergeCell ref="H323:I323"/>
    <mergeCell ref="F391:F392"/>
    <mergeCell ref="H391:I391"/>
    <mergeCell ref="F374:F375"/>
    <mergeCell ref="H374:I374"/>
    <mergeCell ref="F357:F358"/>
    <mergeCell ref="H357:I357"/>
    <mergeCell ref="P377:P392"/>
    <mergeCell ref="Q292:Q307"/>
    <mergeCell ref="Q309:Q324"/>
    <mergeCell ref="Q343:Q358"/>
    <mergeCell ref="Q360:Q375"/>
    <mergeCell ref="Q377:Q392"/>
    <mergeCell ref="Q98:Q115"/>
    <mergeCell ref="Q117:Q134"/>
    <mergeCell ref="Q136:Q154"/>
    <mergeCell ref="Q156:Q173"/>
    <mergeCell ref="Q175:Q192"/>
  </mergeCells>
  <hyperlinks>
    <hyperlink ref="H43" r:id="rId1" xr:uid="{00000000-0004-0000-0400-000000000000}"/>
    <hyperlink ref="H48" r:id="rId2" xr:uid="{00000000-0004-0000-0400-000001000000}"/>
    <hyperlink ref="H64" r:id="rId3" xr:uid="{00000000-0004-0000-0400-000002000000}"/>
    <hyperlink ref="H65" r:id="rId4" xr:uid="{00000000-0004-0000-0400-000003000000}"/>
    <hyperlink ref="H166" r:id="rId5" xr:uid="{00000000-0004-0000-0400-000004000000}"/>
    <hyperlink ref="H167" r:id="rId6" xr:uid="{00000000-0004-0000-0400-000005000000}"/>
    <hyperlink ref="H558" r:id="rId7" xr:uid="{00000000-0004-0000-0400-000006000000}"/>
    <hyperlink ref="H559" r:id="rId8" xr:uid="{00000000-0004-0000-0400-000007000000}"/>
    <hyperlink ref="H575" r:id="rId9" xr:uid="{00000000-0004-0000-0400-000008000000}"/>
    <hyperlink ref="H654" r:id="rId10" xr:uid="{00000000-0004-0000-0400-000009000000}"/>
    <hyperlink ref="H655" r:id="rId11" xr:uid="{00000000-0004-0000-0400-00000A000000}"/>
    <hyperlink ref="H574" r:id="rId12" xr:uid="{00000000-0004-0000-0400-00000B000000}"/>
    <hyperlink ref="H70" r:id="rId13" xr:uid="{00000000-0004-0000-0400-00000C000000}"/>
    <hyperlink ref="H42" r:id="rId14" xr:uid="{00000000-0004-0000-0400-00000D000000}"/>
    <hyperlink ref="H150" r:id="rId15" xr:uid="{00000000-0004-0000-0400-00000E000000}"/>
    <hyperlink ref="H107" r:id="rId16" xr:uid="{00000000-0004-0000-0400-00000F000000}"/>
    <hyperlink ref="H63" r:id="rId17" display="http://dx.doi.org/10.3923/pjbs.2020.769.775" xr:uid="{00000000-0004-0000-0400-000010000000}"/>
    <hyperlink ref="H127" r:id="rId18" xr:uid="{00000000-0004-0000-0400-000011000000}"/>
    <hyperlink ref="H128" r:id="rId19" xr:uid="{00000000-0004-0000-0400-000012000000}"/>
    <hyperlink ref="H131" r:id="rId20" xr:uid="{00000000-0004-0000-0400-000013000000}"/>
    <hyperlink ref="H126" r:id="rId21" xr:uid="{00000000-0004-0000-0400-000014000000}"/>
    <hyperlink ref="H112" r:id="rId22" xr:uid="{00000000-0004-0000-0400-000015000000}"/>
    <hyperlink ref="H147" r:id="rId23" xr:uid="{00000000-0004-0000-0400-000016000000}"/>
    <hyperlink ref="H146" r:id="rId24" xr:uid="{00000000-0004-0000-0400-000017000000}"/>
    <hyperlink ref="H151" r:id="rId25" xr:uid="{00000000-0004-0000-0400-000018000000}"/>
    <hyperlink ref="H165" r:id="rId26" xr:uid="{00000000-0004-0000-0400-000019000000}"/>
    <hyperlink ref="H170" r:id="rId27" xr:uid="{00000000-0004-0000-0400-00001A000000}"/>
    <hyperlink ref="H184" r:id="rId28" xr:uid="{00000000-0004-0000-0400-00001B000000}"/>
    <hyperlink ref="H189" r:id="rId29" xr:uid="{00000000-0004-0000-0400-00001C000000}"/>
    <hyperlink ref="H185" r:id="rId30" xr:uid="{00000000-0004-0000-0400-00001D000000}"/>
    <hyperlink ref="H186" r:id="rId31" xr:uid="{00000000-0004-0000-0400-00001E000000}"/>
    <hyperlink ref="H208" r:id="rId32" xr:uid="{00000000-0004-0000-0400-00001F000000}"/>
    <hyperlink ref="H205" r:id="rId33" xr:uid="{00000000-0004-0000-0400-000020000000}"/>
    <hyperlink ref="H204" r:id="rId34" xr:uid="{00000000-0004-0000-0400-000021000000}"/>
    <hyperlink ref="H229" r:id="rId35" xr:uid="{00000000-0004-0000-0400-000022000000}"/>
    <hyperlink ref="H228" r:id="rId36" xr:uid="{00000000-0004-0000-0400-000023000000}"/>
    <hyperlink ref="H225" r:id="rId37" xr:uid="{00000000-0004-0000-0400-000024000000}"/>
    <hyperlink ref="H224" r:id="rId38" xr:uid="{00000000-0004-0000-0400-000025000000}"/>
    <hyperlink ref="H421" r:id="rId39" xr:uid="{00000000-0004-0000-0400-000026000000}"/>
    <hyperlink ref="H422" r:id="rId40" xr:uid="{00000000-0004-0000-0400-000027000000}"/>
    <hyperlink ref="H420" r:id="rId41" xr:uid="{00000000-0004-0000-0400-000028000000}"/>
    <hyperlink ref="H337" r:id="rId42" xr:uid="{00000000-0004-0000-0400-000029000000}"/>
    <hyperlink ref="H336" r:id="rId43" xr:uid="{00000000-0004-0000-0400-00002A000000}"/>
    <hyperlink ref="H335" r:id="rId44" xr:uid="{00000000-0004-0000-0400-00002B000000}"/>
    <hyperlink ref="H108" r:id="rId45" xr:uid="{00000000-0004-0000-0400-00002C000000}"/>
    <hyperlink ref="H438" r:id="rId46" xr:uid="{00000000-0004-0000-0400-00002D000000}"/>
    <hyperlink ref="H439" r:id="rId47" xr:uid="{00000000-0004-0000-0400-00002E000000}"/>
    <hyperlink ref="H437" r:id="rId48" xr:uid="{00000000-0004-0000-0400-00002F000000}"/>
    <hyperlink ref="H455" r:id="rId49" xr:uid="{00000000-0004-0000-0400-000030000000}"/>
    <hyperlink ref="H456" r:id="rId50" xr:uid="{00000000-0004-0000-0400-000031000000}"/>
    <hyperlink ref="H454" r:id="rId51" xr:uid="{00000000-0004-0000-0400-000032000000}"/>
    <hyperlink ref="H472" r:id="rId52" xr:uid="{00000000-0004-0000-0400-000033000000}"/>
    <hyperlink ref="H473" r:id="rId53" xr:uid="{00000000-0004-0000-0400-000034000000}"/>
    <hyperlink ref="H471" r:id="rId54" xr:uid="{00000000-0004-0000-0400-000035000000}"/>
    <hyperlink ref="H686" r:id="rId55" xr:uid="{00000000-0004-0000-0400-000036000000}"/>
    <hyperlink ref="H687" r:id="rId56" xr:uid="{00000000-0004-0000-0400-000037000000}"/>
    <hyperlink ref="H718" r:id="rId57" xr:uid="{00000000-0004-0000-0400-000038000000}"/>
    <hyperlink ref="H719" r:id="rId58" xr:uid="{00000000-0004-0000-0400-000039000000}"/>
    <hyperlink ref="H302" r:id="rId59" xr:uid="{00000000-0004-0000-0400-00003A000000}"/>
    <hyperlink ref="H303" r:id="rId60" xr:uid="{00000000-0004-0000-0400-00003B000000}"/>
    <hyperlink ref="H301" r:id="rId61" xr:uid="{00000000-0004-0000-0400-00003C000000}"/>
    <hyperlink ref="H353" r:id="rId62" xr:uid="{00000000-0004-0000-0400-00003D000000}"/>
    <hyperlink ref="H354" r:id="rId63" xr:uid="{00000000-0004-0000-0400-00003E000000}"/>
    <hyperlink ref="H591" r:id="rId64" xr:uid="{00000000-0004-0000-0400-00003F000000}"/>
    <hyperlink ref="H590" r:id="rId65" xr:uid="{00000000-0004-0000-0400-000040000000}"/>
    <hyperlink ref="H606" r:id="rId66" xr:uid="{00000000-0004-0000-0400-000041000000}"/>
    <hyperlink ref="H607" r:id="rId67" xr:uid="{00000000-0004-0000-0400-000042000000}"/>
    <hyperlink ref="H623" r:id="rId68" xr:uid="{00000000-0004-0000-0400-000043000000}"/>
    <hyperlink ref="H622" r:id="rId69" xr:uid="{00000000-0004-0000-0400-000044000000}"/>
    <hyperlink ref="H639" r:id="rId70" xr:uid="{00000000-0004-0000-0400-000045000000}"/>
    <hyperlink ref="H638" r:id="rId71" xr:uid="{00000000-0004-0000-0400-000046000000}"/>
    <hyperlink ref="H653" r:id="rId72" xr:uid="{00000000-0004-0000-0400-000047000000}"/>
    <hyperlink ref="H670" r:id="rId73" xr:uid="{00000000-0004-0000-0400-000048000000}"/>
    <hyperlink ref="H671" r:id="rId74" xr:uid="{00000000-0004-0000-0400-000049000000}"/>
    <hyperlink ref="H669" r:id="rId75" xr:uid="{00000000-0004-0000-0400-00004A000000}"/>
    <hyperlink ref="H702" r:id="rId76" xr:uid="{00000000-0004-0000-0400-00004B000000}"/>
    <hyperlink ref="H703" r:id="rId77" xr:uid="{00000000-0004-0000-0400-00004C000000}"/>
    <hyperlink ref="H319" r:id="rId78" xr:uid="{00000000-0004-0000-0400-00004D000000}"/>
    <hyperlink ref="H320" r:id="rId79" xr:uid="{00000000-0004-0000-0400-00004E000000}"/>
    <hyperlink ref="H318" r:id="rId80" xr:uid="{00000000-0004-0000-0400-00004F000000}"/>
    <hyperlink ref="H371" r:id="rId81" xr:uid="{00000000-0004-0000-0400-000050000000}"/>
    <hyperlink ref="H370" r:id="rId82" xr:uid="{00000000-0004-0000-0400-000051000000}"/>
    <hyperlink ref="H387" r:id="rId83" xr:uid="{00000000-0004-0000-0400-000052000000}"/>
    <hyperlink ref="H388" r:id="rId84" xr:uid="{00000000-0004-0000-0400-000053000000}"/>
    <hyperlink ref="H511" r:id="rId85" xr:uid="{00000000-0004-0000-0400-000054000000}"/>
    <hyperlink ref="H506" r:id="rId86" xr:uid="{00000000-0004-0000-0400-000055000000}"/>
    <hyperlink ref="H507" r:id="rId87" xr:uid="{00000000-0004-0000-0400-000056000000}"/>
    <hyperlink ref="H243" r:id="rId88" xr:uid="{00000000-0004-0000-0400-000057000000}"/>
    <hyperlink ref="H86" r:id="rId89" xr:uid="{00000000-0004-0000-0400-000058000000}"/>
    <hyperlink ref="H87" r:id="rId90" xr:uid="{00000000-0004-0000-0400-000059000000}"/>
    <hyperlink ref="H85" r:id="rId91" xr:uid="{00000000-0004-0000-0400-00005A000000}"/>
    <hyperlink ref="H248" r:id="rId92" xr:uid="{00000000-0004-0000-0400-00005B000000}"/>
    <hyperlink ref="H244" r:id="rId93" xr:uid="{00000000-0004-0000-0400-00005C000000}"/>
    <hyperlink ref="H245" r:id="rId94" xr:uid="{00000000-0004-0000-0400-00005D000000}"/>
    <hyperlink ref="H263" r:id="rId95" xr:uid="{00000000-0004-0000-0400-00005E000000}"/>
    <hyperlink ref="H264" r:id="rId96" xr:uid="{00000000-0004-0000-0400-00005F000000}"/>
    <hyperlink ref="H262" r:id="rId97" xr:uid="{00000000-0004-0000-0400-000060000000}"/>
    <hyperlink ref="H267" r:id="rId98" xr:uid="{00000000-0004-0000-0400-000061000000}"/>
    <hyperlink ref="H404" r:id="rId99" xr:uid="{00000000-0004-0000-0400-000062000000}"/>
    <hyperlink ref="H405" r:id="rId100" xr:uid="{00000000-0004-0000-0400-000063000000}"/>
    <hyperlink ref="H403" r:id="rId101" xr:uid="{00000000-0004-0000-0400-000064000000}"/>
    <hyperlink ref="H528" r:id="rId102" xr:uid="{00000000-0004-0000-0400-000065000000}"/>
    <hyperlink ref="H523" r:id="rId103" xr:uid="{00000000-0004-0000-0400-000066000000}"/>
    <hyperlink ref="H524" r:id="rId104" xr:uid="{00000000-0004-0000-0400-000067000000}"/>
    <hyperlink ref="H522" r:id="rId105" xr:uid="{00000000-0004-0000-0400-000068000000}"/>
    <hyperlink ref="H489" r:id="rId106" xr:uid="{00000000-0004-0000-0400-000069000000}"/>
    <hyperlink ref="H490" r:id="rId107" xr:uid="{00000000-0004-0000-0400-00006A000000}"/>
    <hyperlink ref="H488" r:id="rId108" xr:uid="{00000000-0004-0000-0400-00006B000000}"/>
    <hyperlink ref="H109" r:id="rId109" xr:uid="{00000000-0004-0000-0400-00006C000000}"/>
    <hyperlink ref="H731" r:id="rId110" xr:uid="{00000000-0004-0000-0400-00006D000000}"/>
    <hyperlink ref="H738" r:id="rId111" xr:uid="{00000000-0004-0000-0400-00006E000000}"/>
    <hyperlink ref="H733" r:id="rId112" xr:uid="{00000000-0004-0000-0400-00006F000000}"/>
    <hyperlink ref="H409" r:id="rId113" xr:uid="{00000000-0004-0000-0400-000070000000}"/>
    <hyperlink ref="H341" r:id="rId114" xr:uid="{00000000-0004-0000-0400-000071000000}"/>
    <hyperlink ref="H748" r:id="rId115" xr:uid="{00000000-0004-0000-0400-000072000000}"/>
    <hyperlink ref="H746" r:id="rId116" xr:uid="{00000000-0004-0000-0400-000073000000}"/>
    <hyperlink ref="H286" r:id="rId117" xr:uid="{00000000-0004-0000-0400-000074000000}"/>
    <hyperlink ref="H282" r:id="rId118" xr:uid="{00000000-0004-0000-0400-000075000000}"/>
    <hyperlink ref="H281" r:id="rId119" xr:uid="{00000000-0004-0000-0400-000076000000}"/>
    <hyperlink ref="H283" r:id="rId120" xr:uid="{00000000-0004-0000-0400-000077000000}"/>
    <hyperlink ref="H426" r:id="rId121" xr:uid="{00000000-0004-0000-0400-000078000000}"/>
    <hyperlink ref="H443" r:id="rId122" xr:uid="{00000000-0004-0000-0400-000079000000}"/>
    <hyperlink ref="H460" r:id="rId123" xr:uid="{00000000-0004-0000-0400-00007A000000}"/>
    <hyperlink ref="H477" r:id="rId124" xr:uid="{00000000-0004-0000-0400-00007B000000}"/>
    <hyperlink ref="H494" r:id="rId125" xr:uid="{00000000-0004-0000-0400-00007C000000}"/>
    <hyperlink ref="H545" r:id="rId126" xr:uid="{00000000-0004-0000-0400-00007D000000}"/>
    <hyperlink ref="H540" r:id="rId127" xr:uid="{00000000-0004-0000-0400-00007E000000}"/>
    <hyperlink ref="H541" r:id="rId128" xr:uid="{00000000-0004-0000-0400-00007F000000}"/>
    <hyperlink ref="H539" r:id="rId129" xr:uid="{00000000-0004-0000-0400-000080000000}"/>
    <hyperlink ref="H505" r:id="rId130" xr:uid="{00000000-0004-0000-0400-000081000000}"/>
    <hyperlink ref="H307" r:id="rId131" xr:uid="{00000000-0004-0000-0400-000082000000}"/>
    <hyperlink ref="H324" r:id="rId132" xr:uid="{00000000-0004-0000-0400-000083000000}"/>
    <hyperlink ref="H392" r:id="rId133" xr:uid="{00000000-0004-0000-0400-000084000000}"/>
    <hyperlink ref="H375" r:id="rId134" xr:uid="{00000000-0004-0000-0400-000085000000}"/>
    <hyperlink ref="H358" r:id="rId135" xr:uid="{00000000-0004-0000-0400-000086000000}"/>
    <hyperlink ref="H209" r:id="rId136" xr:uid="{00000000-0004-0000-0400-000087000000}"/>
    <hyperlink ref="H71" r:id="rId137" xr:uid="{00000000-0004-0000-0400-000088000000}"/>
    <hyperlink ref="H92" r:id="rId138" xr:uid="{00000000-0004-0000-0400-000089000000}"/>
    <hyperlink ref="H93" r:id="rId139" xr:uid="{00000000-0004-0000-0400-00008A000000}"/>
    <hyperlink ref="H47" r:id="rId140" xr:uid="{00000000-0004-0000-0400-00008B000000}"/>
    <hyperlink ref="H69" r:id="rId141" xr:uid="{00000000-0004-0000-0400-00008C000000}"/>
    <hyperlink ref="H91" r:id="rId142" xr:uid="{00000000-0004-0000-0400-00008D000000}"/>
    <hyperlink ref="H111" r:id="rId143" xr:uid="{00000000-0004-0000-0400-00008E000000}"/>
    <hyperlink ref="H130" r:id="rId144" xr:uid="{00000000-0004-0000-0400-00008F000000}"/>
    <hyperlink ref="H149" r:id="rId145" xr:uid="{00000000-0004-0000-0400-000090000000}"/>
    <hyperlink ref="H169" r:id="rId146" xr:uid="{00000000-0004-0000-0400-000091000000}"/>
    <hyperlink ref="H188" r:id="rId147" xr:uid="{00000000-0004-0000-0400-000092000000}"/>
    <hyperlink ref="H207" r:id="rId148" xr:uid="{00000000-0004-0000-0400-000093000000}"/>
    <hyperlink ref="H227" r:id="rId149" xr:uid="{00000000-0004-0000-0400-000094000000}"/>
    <hyperlink ref="H247" r:id="rId150" xr:uid="{00000000-0004-0000-0400-000095000000}"/>
    <hyperlink ref="H266" r:id="rId151" xr:uid="{00000000-0004-0000-0400-000096000000}"/>
    <hyperlink ref="H285" r:id="rId152" xr:uid="{00000000-0004-0000-0400-000097000000}"/>
    <hyperlink ref="H735" r:id="rId153" xr:uid="{00000000-0004-0000-0400-000098000000}"/>
    <hyperlink ref="H750" r:id="rId154" xr:uid="{00000000-0004-0000-0400-000099000000}"/>
    <hyperlink ref="H46" r:id="rId155" xr:uid="{00000000-0004-0000-0400-00009A000000}"/>
    <hyperlink ref="H68" r:id="rId156" xr:uid="{00000000-0004-0000-0400-00009B000000}"/>
    <hyperlink ref="H90" r:id="rId157" xr:uid="{00000000-0004-0000-0400-00009C000000}"/>
    <hyperlink ref="H110" r:id="rId158" xr:uid="{00000000-0004-0000-0400-00009D000000}"/>
    <hyperlink ref="H129" r:id="rId159" xr:uid="{00000000-0004-0000-0400-00009E000000}"/>
    <hyperlink ref="H148" r:id="rId160" xr:uid="{00000000-0004-0000-0400-00009F000000}"/>
    <hyperlink ref="H168" r:id="rId161" xr:uid="{00000000-0004-0000-0400-0000A0000000}"/>
    <hyperlink ref="H187" r:id="rId162" xr:uid="{00000000-0004-0000-0400-0000A1000000}"/>
    <hyperlink ref="H206" r:id="rId163" xr:uid="{00000000-0004-0000-0400-0000A2000000}"/>
    <hyperlink ref="H226" r:id="rId164" xr:uid="{00000000-0004-0000-0400-0000A3000000}"/>
    <hyperlink ref="H246" r:id="rId165" xr:uid="{00000000-0004-0000-0400-0000A4000000}"/>
    <hyperlink ref="H265" r:id="rId166" xr:uid="{00000000-0004-0000-0400-0000A5000000}"/>
    <hyperlink ref="H284" r:id="rId167" xr:uid="{00000000-0004-0000-0400-0000A6000000}"/>
    <hyperlink ref="H304" r:id="rId168" xr:uid="{00000000-0004-0000-0400-0000A7000000}"/>
    <hyperlink ref="H321" r:id="rId169" xr:uid="{00000000-0004-0000-0400-0000A8000000}"/>
    <hyperlink ref="H338" r:id="rId170" xr:uid="{00000000-0004-0000-0400-0000A9000000}"/>
    <hyperlink ref="H355" r:id="rId171" xr:uid="{00000000-0004-0000-0400-0000AA000000}"/>
    <hyperlink ref="H372" r:id="rId172" xr:uid="{00000000-0004-0000-0400-0000AB000000}"/>
    <hyperlink ref="H389" r:id="rId173" xr:uid="{00000000-0004-0000-0400-0000AC000000}"/>
    <hyperlink ref="H406" r:id="rId174" xr:uid="{00000000-0004-0000-0400-0000AD000000}"/>
    <hyperlink ref="H423" r:id="rId175" xr:uid="{00000000-0004-0000-0400-0000AE000000}"/>
    <hyperlink ref="H440" r:id="rId176" xr:uid="{00000000-0004-0000-0400-0000AF000000}"/>
    <hyperlink ref="H457" r:id="rId177" xr:uid="{00000000-0004-0000-0400-0000B0000000}"/>
    <hyperlink ref="H474" r:id="rId178" xr:uid="{00000000-0004-0000-0400-0000B1000000}"/>
    <hyperlink ref="H491" r:id="rId179" xr:uid="{00000000-0004-0000-0400-0000B2000000}"/>
    <hyperlink ref="H508" r:id="rId180" xr:uid="{00000000-0004-0000-0400-0000B3000000}"/>
    <hyperlink ref="H525" r:id="rId181" xr:uid="{00000000-0004-0000-0400-0000B4000000}"/>
    <hyperlink ref="H542" r:id="rId182" xr:uid="{00000000-0004-0000-0400-0000B5000000}"/>
    <hyperlink ref="H560" r:id="rId183" xr:uid="{00000000-0004-0000-0400-0000B6000000}"/>
    <hyperlink ref="H576" r:id="rId184" xr:uid="{00000000-0004-0000-0400-0000B7000000}"/>
    <hyperlink ref="H592" r:id="rId185" xr:uid="{00000000-0004-0000-0400-0000B8000000}"/>
    <hyperlink ref="H608" r:id="rId186" xr:uid="{00000000-0004-0000-0400-0000B9000000}"/>
    <hyperlink ref="H624" r:id="rId187" xr:uid="{00000000-0004-0000-0400-0000BA000000}"/>
    <hyperlink ref="H640" r:id="rId188" xr:uid="{00000000-0004-0000-0400-0000BB000000}"/>
    <hyperlink ref="H656" r:id="rId189" xr:uid="{00000000-0004-0000-0400-0000BC000000}"/>
    <hyperlink ref="H672" r:id="rId190" xr:uid="{00000000-0004-0000-0400-0000BD000000}"/>
    <hyperlink ref="H688" r:id="rId191" xr:uid="{00000000-0004-0000-0400-0000BE000000}"/>
    <hyperlink ref="H704" r:id="rId192" xr:uid="{00000000-0004-0000-0400-0000BF000000}"/>
    <hyperlink ref="H720" r:id="rId193" xr:uid="{00000000-0004-0000-0400-0000C0000000}"/>
    <hyperlink ref="H734" r:id="rId194" xr:uid="{00000000-0004-0000-0400-0000C1000000}"/>
    <hyperlink ref="H749" r:id="rId195" xr:uid="{00000000-0004-0000-0400-0000C2000000}"/>
  </hyperlinks>
  <pageMargins left="0.4" right="0.3" top="0.3" bottom="0.3" header="0" footer="0"/>
  <pageSetup paperSize="9" scale="55" firstPageNumber="59" fitToHeight="0" orientation="portrait" useFirstPageNumber="1" horizontalDpi="300" verticalDpi="300" r:id="rId196"/>
  <rowBreaks count="10" manualBreakCount="10">
    <brk id="75" max="13" man="1"/>
    <brk id="135" max="13" man="1"/>
    <brk id="213" max="13" man="1"/>
    <brk id="289" max="13" man="1"/>
    <brk id="359" max="13" man="1"/>
    <brk id="444" max="13" man="1"/>
    <brk id="529" max="13" man="1"/>
    <brk id="595" max="13" man="1"/>
    <brk id="675" max="13" man="1"/>
    <brk id="7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91"/>
  <sheetViews>
    <sheetView view="pageBreakPreview" topLeftCell="A16" zoomScale="85" zoomScaleNormal="100" zoomScaleSheetLayoutView="85" workbookViewId="0">
      <selection activeCell="O66" sqref="O66"/>
    </sheetView>
  </sheetViews>
  <sheetFormatPr defaultColWidth="9.15625" defaultRowHeight="15" customHeight="1" x14ac:dyDescent="0.5"/>
  <cols>
    <col min="1" max="1" width="4.41796875" style="72" customWidth="1"/>
    <col min="2" max="2" width="3.26171875" style="72" customWidth="1"/>
    <col min="3" max="3" width="3.15625" style="72" customWidth="1"/>
    <col min="4" max="4" width="3.41796875" style="72" customWidth="1"/>
    <col min="5" max="5" width="26" style="72" customWidth="1"/>
    <col min="6" max="6" width="1.83984375" style="72" customWidth="1"/>
    <col min="7" max="7" width="18.15625" style="72" customWidth="1"/>
    <col min="8" max="8" width="12.578125" style="72" customWidth="1"/>
    <col min="9" max="9" width="11.68359375" style="72" customWidth="1"/>
    <col min="10" max="10" width="11.26171875" style="72" customWidth="1"/>
    <col min="11" max="11" width="8.26171875" style="72" customWidth="1"/>
    <col min="12" max="12" width="9.578125" style="72" customWidth="1"/>
    <col min="13" max="13" width="16.578125" style="72" customWidth="1"/>
    <col min="14" max="14" width="24.578125" style="72" customWidth="1"/>
    <col min="15" max="15" width="9.15625" style="1073"/>
    <col min="16" max="16384" width="9.15625" style="72"/>
  </cols>
  <sheetData>
    <row r="1" spans="1:14" ht="15" customHeight="1" x14ac:dyDescent="0.5">
      <c r="A1" s="881" t="s">
        <v>207</v>
      </c>
      <c r="B1" s="881"/>
      <c r="C1" s="881"/>
      <c r="D1" s="881"/>
      <c r="E1" s="881"/>
      <c r="F1" s="881"/>
      <c r="G1" s="881"/>
      <c r="H1" s="881"/>
      <c r="I1" s="881"/>
      <c r="J1" s="881"/>
      <c r="K1" s="881"/>
      <c r="L1" s="881"/>
      <c r="M1" s="881"/>
      <c r="N1" s="323"/>
    </row>
    <row r="2" spans="1:14" ht="15" customHeight="1" x14ac:dyDescent="0.5">
      <c r="A2" s="881" t="s">
        <v>231</v>
      </c>
      <c r="B2" s="881"/>
      <c r="C2" s="881"/>
      <c r="D2" s="881"/>
      <c r="E2" s="881"/>
      <c r="F2" s="881"/>
      <c r="G2" s="881"/>
      <c r="H2" s="881"/>
      <c r="I2" s="881"/>
      <c r="J2" s="881"/>
      <c r="K2" s="881"/>
      <c r="L2" s="881"/>
      <c r="M2" s="881"/>
      <c r="N2" s="323"/>
    </row>
    <row r="3" spans="1:14" ht="15" customHeight="1" x14ac:dyDescent="0.5">
      <c r="A3" s="77"/>
      <c r="B3" s="77"/>
      <c r="C3" s="77"/>
      <c r="D3" s="77"/>
      <c r="E3" s="77"/>
      <c r="F3" s="77"/>
      <c r="G3" s="77"/>
      <c r="H3" s="77"/>
      <c r="I3" s="76"/>
      <c r="J3" s="77"/>
      <c r="K3" s="71"/>
      <c r="L3" s="71"/>
      <c r="M3" s="77"/>
      <c r="N3" s="77"/>
    </row>
    <row r="4" spans="1:14" ht="13.2" x14ac:dyDescent="0.5">
      <c r="A4" s="77" t="s">
        <v>208</v>
      </c>
      <c r="B4" s="77"/>
      <c r="C4" s="77"/>
      <c r="D4" s="73"/>
      <c r="E4" s="73"/>
      <c r="F4" s="73"/>
      <c r="G4" s="77"/>
      <c r="H4" s="77"/>
      <c r="I4" s="76"/>
      <c r="J4" s="77"/>
      <c r="K4" s="71"/>
      <c r="L4" s="71"/>
      <c r="M4" s="77"/>
      <c r="N4" s="77"/>
    </row>
    <row r="5" spans="1:14" ht="15" customHeight="1" x14ac:dyDescent="0.5">
      <c r="A5" s="77"/>
      <c r="B5" s="77"/>
      <c r="C5" s="77" t="s">
        <v>209</v>
      </c>
      <c r="D5" s="77"/>
      <c r="E5" s="77"/>
      <c r="F5" s="77" t="s">
        <v>210</v>
      </c>
      <c r="G5" s="994" t="str">
        <f>PENDIDIKAN!F5</f>
        <v>Dr. Wilson Novarino, M.Si.</v>
      </c>
      <c r="H5" s="994"/>
      <c r="I5" s="994"/>
      <c r="J5" s="994"/>
      <c r="K5" s="71"/>
      <c r="L5" s="71"/>
      <c r="M5" s="77"/>
      <c r="N5" s="77"/>
    </row>
    <row r="6" spans="1:14" ht="15" customHeight="1" x14ac:dyDescent="0.5">
      <c r="A6" s="77"/>
      <c r="B6" s="77"/>
      <c r="C6" s="77" t="s">
        <v>211</v>
      </c>
      <c r="D6" s="77"/>
      <c r="E6" s="77"/>
      <c r="F6" s="77" t="s">
        <v>210</v>
      </c>
      <c r="G6" s="994" t="str">
        <f>PENDIDIKAN!F6</f>
        <v>19711103 199802 1 001</v>
      </c>
      <c r="H6" s="994"/>
      <c r="I6" s="994"/>
      <c r="J6" s="994"/>
      <c r="K6" s="71"/>
      <c r="L6" s="71"/>
      <c r="M6" s="77"/>
      <c r="N6" s="77"/>
    </row>
    <row r="7" spans="1:14" ht="13.2" x14ac:dyDescent="0.5">
      <c r="A7" s="77"/>
      <c r="B7" s="77"/>
      <c r="C7" s="77" t="s">
        <v>212</v>
      </c>
      <c r="D7" s="77"/>
      <c r="E7" s="77"/>
      <c r="F7" s="77" t="s">
        <v>210</v>
      </c>
      <c r="G7" s="994" t="str">
        <f>PENDIDIKAN!F7</f>
        <v>Penata Tk. I / III.d</v>
      </c>
      <c r="H7" s="994"/>
      <c r="I7" s="994"/>
      <c r="J7" s="994"/>
      <c r="K7" s="71"/>
      <c r="L7" s="71"/>
      <c r="M7" s="77" t="s">
        <v>243</v>
      </c>
      <c r="N7" s="77"/>
    </row>
    <row r="8" spans="1:14" ht="13.2" x14ac:dyDescent="0.5">
      <c r="A8" s="77"/>
      <c r="B8" s="77"/>
      <c r="C8" s="77" t="s">
        <v>279</v>
      </c>
      <c r="D8" s="77"/>
      <c r="E8" s="77"/>
      <c r="F8" s="77" t="s">
        <v>210</v>
      </c>
      <c r="G8" s="800" t="str">
        <f>PENDIDIKAN!F8</f>
        <v xml:space="preserve">Ketua Departemen Biologi </v>
      </c>
      <c r="H8" s="800"/>
      <c r="I8" s="800"/>
      <c r="J8" s="800"/>
      <c r="K8" s="800"/>
      <c r="L8" s="800"/>
      <c r="M8" s="800"/>
      <c r="N8" s="73"/>
    </row>
    <row r="9" spans="1:14" ht="13.2" x14ac:dyDescent="0.5">
      <c r="A9" s="77"/>
      <c r="B9" s="77"/>
      <c r="C9" s="77" t="s">
        <v>214</v>
      </c>
      <c r="D9" s="77"/>
      <c r="E9" s="77"/>
      <c r="F9" s="77" t="s">
        <v>210</v>
      </c>
      <c r="G9" s="800" t="str">
        <f>PENDIDIKAN!F9</f>
        <v>Fakultas MIPA Universitas Andalas</v>
      </c>
      <c r="H9" s="800"/>
      <c r="I9" s="800"/>
      <c r="J9" s="800"/>
      <c r="K9" s="71"/>
      <c r="L9" s="71"/>
      <c r="M9" s="77"/>
      <c r="N9" s="77"/>
    </row>
    <row r="10" spans="1:14" ht="13.2" x14ac:dyDescent="0.5">
      <c r="A10" s="77"/>
      <c r="B10" s="77"/>
      <c r="C10" s="77"/>
      <c r="D10" s="77"/>
      <c r="E10" s="77"/>
      <c r="F10" s="77"/>
      <c r="G10" s="73"/>
      <c r="H10" s="73"/>
      <c r="I10" s="73"/>
      <c r="J10" s="73"/>
      <c r="K10" s="71"/>
      <c r="L10" s="71"/>
      <c r="M10" s="77"/>
      <c r="N10" s="77"/>
    </row>
    <row r="11" spans="1:14" ht="13.2" x14ac:dyDescent="0.5">
      <c r="A11" s="77" t="s">
        <v>215</v>
      </c>
      <c r="B11" s="77"/>
      <c r="C11" s="77"/>
      <c r="D11" s="73"/>
      <c r="E11" s="73"/>
      <c r="F11" s="73"/>
      <c r="G11" s="77"/>
      <c r="H11" s="77"/>
      <c r="I11" s="76"/>
      <c r="J11" s="77"/>
      <c r="K11" s="71"/>
      <c r="L11" s="71"/>
      <c r="M11" s="77"/>
      <c r="N11" s="77"/>
    </row>
    <row r="12" spans="1:14" ht="13.2" x14ac:dyDescent="0.5">
      <c r="A12" s="77"/>
      <c r="B12" s="77"/>
      <c r="C12" s="77" t="s">
        <v>216</v>
      </c>
      <c r="D12" s="77"/>
      <c r="E12" s="77"/>
      <c r="F12" s="77" t="s">
        <v>210</v>
      </c>
      <c r="G12" s="994" t="str">
        <f>PENDIDIKAN!F12</f>
        <v>Dr. Zozy Aneloi Noli, MP.</v>
      </c>
      <c r="H12" s="994"/>
      <c r="I12" s="994"/>
      <c r="J12" s="994"/>
      <c r="K12" s="71"/>
      <c r="L12" s="71"/>
      <c r="M12" s="77"/>
      <c r="N12" s="77"/>
    </row>
    <row r="13" spans="1:14" ht="13.2" x14ac:dyDescent="0.5">
      <c r="A13" s="77"/>
      <c r="B13" s="77"/>
      <c r="C13" s="77" t="s">
        <v>217</v>
      </c>
      <c r="D13" s="77"/>
      <c r="E13" s="77"/>
      <c r="F13" s="77" t="s">
        <v>210</v>
      </c>
      <c r="G13" s="994" t="str">
        <f>PENDIDIKAN!F13</f>
        <v>19640826 199103 2 002</v>
      </c>
      <c r="H13" s="994"/>
      <c r="I13" s="994"/>
      <c r="J13" s="994"/>
      <c r="K13" s="71"/>
      <c r="L13" s="71"/>
      <c r="M13" s="77"/>
      <c r="N13" s="77"/>
    </row>
    <row r="14" spans="1:14" ht="13.2" x14ac:dyDescent="0.5">
      <c r="A14" s="77"/>
      <c r="B14" s="77"/>
      <c r="C14" s="77" t="s">
        <v>212</v>
      </c>
      <c r="D14" s="77"/>
      <c r="E14" s="77"/>
      <c r="F14" s="77" t="s">
        <v>210</v>
      </c>
      <c r="G14" s="994" t="str">
        <f>PENDIDIKAN!F14</f>
        <v>Penata Tk. I / III.d</v>
      </c>
      <c r="H14" s="994"/>
      <c r="I14" s="994"/>
      <c r="J14" s="994"/>
      <c r="K14" s="71"/>
      <c r="L14" s="71"/>
      <c r="M14" s="77"/>
      <c r="N14" s="77"/>
    </row>
    <row r="15" spans="1:14" ht="13.2" x14ac:dyDescent="0.5">
      <c r="A15" s="77"/>
      <c r="B15" s="77"/>
      <c r="C15" s="77" t="s">
        <v>279</v>
      </c>
      <c r="D15" s="77"/>
      <c r="E15" s="77"/>
      <c r="F15" s="77" t="s">
        <v>210</v>
      </c>
      <c r="G15" s="800" t="str">
        <f>PENDIDIKAN!F15</f>
        <v>Lektor Kepala</v>
      </c>
      <c r="H15" s="800"/>
      <c r="I15" s="800"/>
      <c r="J15" s="800"/>
      <c r="K15" s="800"/>
      <c r="L15" s="800"/>
      <c r="M15" s="800"/>
      <c r="N15" s="73"/>
    </row>
    <row r="16" spans="1:14" ht="13.2" x14ac:dyDescent="0.5">
      <c r="A16" s="77"/>
      <c r="B16" s="77"/>
      <c r="C16" s="77" t="s">
        <v>214</v>
      </c>
      <c r="D16" s="77"/>
      <c r="E16" s="77"/>
      <c r="F16" s="77" t="s">
        <v>210</v>
      </c>
      <c r="G16" s="800" t="str">
        <f>PENDIDIKAN!F16</f>
        <v>Fakultas MIPA Universitas Andalas</v>
      </c>
      <c r="H16" s="800"/>
      <c r="I16" s="800"/>
      <c r="J16" s="800"/>
      <c r="K16" s="71"/>
      <c r="L16" s="71"/>
      <c r="M16" s="77"/>
      <c r="N16" s="77"/>
    </row>
    <row r="17" spans="1:15" ht="15" customHeight="1" x14ac:dyDescent="0.5">
      <c r="A17" s="77"/>
      <c r="B17" s="77"/>
      <c r="C17" s="77"/>
      <c r="D17" s="77"/>
      <c r="E17" s="77"/>
      <c r="F17" s="77"/>
      <c r="G17" s="77"/>
      <c r="H17" s="77"/>
      <c r="I17" s="76"/>
      <c r="J17" s="77"/>
      <c r="K17" s="71"/>
      <c r="L17" s="71"/>
      <c r="M17" s="77"/>
      <c r="N17" s="77"/>
    </row>
    <row r="18" spans="1:15" ht="15" customHeight="1" x14ac:dyDescent="0.5">
      <c r="A18" s="994" t="s">
        <v>232</v>
      </c>
      <c r="B18" s="994"/>
      <c r="C18" s="994"/>
      <c r="D18" s="994"/>
      <c r="E18" s="994"/>
      <c r="F18" s="994"/>
      <c r="G18" s="994"/>
      <c r="H18" s="994"/>
      <c r="I18" s="994"/>
      <c r="J18" s="994"/>
      <c r="K18" s="994"/>
      <c r="L18" s="994"/>
      <c r="M18" s="994"/>
      <c r="N18" s="459"/>
    </row>
    <row r="19" spans="1:15" ht="15" customHeight="1" x14ac:dyDescent="0.5">
      <c r="A19" s="245"/>
      <c r="B19" s="245"/>
      <c r="C19" s="245"/>
      <c r="D19" s="245"/>
      <c r="E19" s="245"/>
      <c r="F19" s="245"/>
      <c r="G19" s="245"/>
      <c r="H19" s="245"/>
      <c r="I19" s="246"/>
      <c r="J19" s="227"/>
      <c r="K19" s="71"/>
      <c r="L19" s="71"/>
      <c r="M19" s="77"/>
      <c r="N19" s="77"/>
    </row>
    <row r="20" spans="1:15" ht="45.75" customHeight="1" x14ac:dyDescent="0.5">
      <c r="A20" s="257" t="s">
        <v>218</v>
      </c>
      <c r="B20" s="882" t="s">
        <v>223</v>
      </c>
      <c r="C20" s="883"/>
      <c r="D20" s="883"/>
      <c r="E20" s="883"/>
      <c r="F20" s="883"/>
      <c r="G20" s="883"/>
      <c r="H20" s="257" t="s">
        <v>219</v>
      </c>
      <c r="I20" s="257" t="s">
        <v>224</v>
      </c>
      <c r="J20" s="257" t="s">
        <v>225</v>
      </c>
      <c r="K20" s="257" t="s">
        <v>226</v>
      </c>
      <c r="L20" s="257" t="s">
        <v>227</v>
      </c>
      <c r="M20" s="257" t="s">
        <v>220</v>
      </c>
      <c r="N20" s="447" t="s">
        <v>352</v>
      </c>
    </row>
    <row r="21" spans="1:15" ht="13.2" x14ac:dyDescent="0.5">
      <c r="A21" s="448">
        <v>1</v>
      </c>
      <c r="B21" s="884">
        <v>2</v>
      </c>
      <c r="C21" s="885"/>
      <c r="D21" s="885"/>
      <c r="E21" s="885"/>
      <c r="F21" s="885"/>
      <c r="G21" s="885"/>
      <c r="H21" s="448">
        <v>3</v>
      </c>
      <c r="I21" s="257">
        <v>4</v>
      </c>
      <c r="J21" s="448">
        <v>5</v>
      </c>
      <c r="K21" s="448">
        <v>6</v>
      </c>
      <c r="L21" s="448">
        <v>7</v>
      </c>
      <c r="M21" s="448">
        <v>8</v>
      </c>
      <c r="N21" s="51">
        <v>9</v>
      </c>
    </row>
    <row r="22" spans="1:15" ht="33" customHeight="1" x14ac:dyDescent="0.5">
      <c r="A22" s="157" t="s">
        <v>12</v>
      </c>
      <c r="B22" s="769" t="s">
        <v>185</v>
      </c>
      <c r="C22" s="770"/>
      <c r="D22" s="770"/>
      <c r="E22" s="770"/>
      <c r="F22" s="770"/>
      <c r="G22" s="771"/>
      <c r="H22" s="146"/>
      <c r="I22" s="95"/>
      <c r="J22" s="78"/>
      <c r="K22" s="134"/>
      <c r="L22" s="89">
        <f>L23+L25+L27+L67+L71</f>
        <v>30</v>
      </c>
      <c r="M22" s="449"/>
      <c r="N22" s="449"/>
    </row>
    <row r="23" spans="1:15" ht="20.100000000000001" customHeight="1" x14ac:dyDescent="0.5">
      <c r="A23" s="450"/>
      <c r="B23" s="255" t="s">
        <v>10</v>
      </c>
      <c r="C23" s="769" t="s">
        <v>235</v>
      </c>
      <c r="D23" s="770"/>
      <c r="E23" s="770"/>
      <c r="F23" s="770"/>
      <c r="G23" s="771"/>
      <c r="H23" s="146"/>
      <c r="I23" s="95"/>
      <c r="J23" s="78"/>
      <c r="K23" s="134"/>
      <c r="L23" s="177">
        <v>0</v>
      </c>
      <c r="M23" s="449"/>
      <c r="N23" s="449"/>
    </row>
    <row r="24" spans="1:15" ht="57.75" customHeight="1" x14ac:dyDescent="0.5">
      <c r="A24" s="450"/>
      <c r="B24" s="121"/>
      <c r="C24" s="137"/>
      <c r="D24" s="827" t="s">
        <v>477</v>
      </c>
      <c r="E24" s="828"/>
      <c r="F24" s="828"/>
      <c r="G24" s="829"/>
      <c r="H24" s="146"/>
      <c r="I24" s="95" t="s">
        <v>478</v>
      </c>
      <c r="J24" s="78"/>
      <c r="K24" s="134"/>
      <c r="L24" s="134"/>
      <c r="M24" s="449"/>
      <c r="N24" s="449"/>
    </row>
    <row r="25" spans="1:15" ht="28.9" customHeight="1" x14ac:dyDescent="0.5">
      <c r="A25" s="450"/>
      <c r="B25" s="451" t="s">
        <v>9</v>
      </c>
      <c r="C25" s="1002" t="s">
        <v>487</v>
      </c>
      <c r="D25" s="1003"/>
      <c r="E25" s="1003"/>
      <c r="F25" s="1003"/>
      <c r="G25" s="1004"/>
      <c r="H25" s="143"/>
      <c r="I25" s="120"/>
      <c r="J25" s="87"/>
      <c r="K25" s="452"/>
      <c r="L25" s="177">
        <v>0</v>
      </c>
      <c r="M25" s="453"/>
      <c r="N25" s="453"/>
    </row>
    <row r="26" spans="1:15" ht="45.75" customHeight="1" x14ac:dyDescent="0.5">
      <c r="A26" s="450"/>
      <c r="B26" s="121"/>
      <c r="C26" s="137"/>
      <c r="D26" s="764" t="s">
        <v>476</v>
      </c>
      <c r="E26" s="765"/>
      <c r="F26" s="765"/>
      <c r="G26" s="766"/>
      <c r="H26" s="146"/>
      <c r="I26" s="95"/>
      <c r="J26" s="78"/>
      <c r="K26" s="134"/>
      <c r="L26" s="134"/>
      <c r="M26" s="449"/>
      <c r="N26" s="449"/>
    </row>
    <row r="27" spans="1:15" ht="29.5" customHeight="1" x14ac:dyDescent="0.5">
      <c r="A27" s="124"/>
      <c r="B27" s="451" t="s">
        <v>11</v>
      </c>
      <c r="C27" s="995" t="s">
        <v>475</v>
      </c>
      <c r="D27" s="996"/>
      <c r="E27" s="996"/>
      <c r="F27" s="996"/>
      <c r="G27" s="997"/>
      <c r="H27" s="454"/>
      <c r="I27" s="95"/>
      <c r="J27" s="78"/>
      <c r="K27" s="134"/>
      <c r="L27" s="89">
        <f>(L32+L28)</f>
        <v>30</v>
      </c>
      <c r="M27" s="449"/>
      <c r="N27" s="449"/>
    </row>
    <row r="28" spans="1:15" ht="20.100000000000001" customHeight="1" x14ac:dyDescent="0.5">
      <c r="A28" s="450"/>
      <c r="B28" s="127"/>
      <c r="C28" s="95" t="s">
        <v>133</v>
      </c>
      <c r="D28" s="760" t="s">
        <v>148</v>
      </c>
      <c r="E28" s="761"/>
      <c r="F28" s="761"/>
      <c r="G28" s="762"/>
      <c r="H28" s="146"/>
      <c r="I28" s="95"/>
      <c r="J28" s="78"/>
      <c r="K28" s="134"/>
      <c r="L28" s="177">
        <f>SUM(L29:L31)</f>
        <v>0</v>
      </c>
      <c r="M28" s="449"/>
      <c r="N28" s="449"/>
    </row>
    <row r="29" spans="1:15" ht="20.100000000000001" customHeight="1" x14ac:dyDescent="0.5">
      <c r="A29" s="450"/>
      <c r="B29" s="127"/>
      <c r="C29" s="128"/>
      <c r="D29" s="95" t="s">
        <v>283</v>
      </c>
      <c r="E29" s="82" t="s">
        <v>472</v>
      </c>
      <c r="F29" s="455"/>
      <c r="G29" s="456"/>
      <c r="H29" s="146"/>
      <c r="I29" s="95"/>
      <c r="J29" s="78"/>
      <c r="K29" s="134"/>
      <c r="L29" s="134"/>
      <c r="M29" s="449"/>
      <c r="N29" s="449"/>
    </row>
    <row r="30" spans="1:15" ht="20.100000000000001" customHeight="1" x14ac:dyDescent="0.5">
      <c r="A30" s="450"/>
      <c r="B30" s="127"/>
      <c r="C30" s="128"/>
      <c r="D30" s="95" t="s">
        <v>284</v>
      </c>
      <c r="E30" s="446" t="s">
        <v>473</v>
      </c>
      <c r="F30" s="85"/>
      <c r="G30" s="457"/>
      <c r="H30" s="146"/>
      <c r="I30" s="95"/>
      <c r="J30" s="78"/>
      <c r="K30" s="134"/>
      <c r="L30" s="134"/>
      <c r="M30" s="449"/>
      <c r="N30" s="449"/>
    </row>
    <row r="31" spans="1:15" ht="20.100000000000001" customHeight="1" x14ac:dyDescent="0.5">
      <c r="A31" s="450"/>
      <c r="B31" s="127"/>
      <c r="C31" s="170"/>
      <c r="D31" s="121" t="s">
        <v>285</v>
      </c>
      <c r="E31" s="82" t="s">
        <v>474</v>
      </c>
      <c r="F31" s="85"/>
      <c r="G31" s="457"/>
      <c r="H31" s="146"/>
      <c r="I31" s="95"/>
      <c r="J31" s="78"/>
      <c r="K31" s="134"/>
      <c r="L31" s="134"/>
      <c r="M31" s="449"/>
      <c r="N31" s="449"/>
    </row>
    <row r="32" spans="1:15" s="77" customFormat="1" ht="26.25" customHeight="1" x14ac:dyDescent="0.55000000000000004">
      <c r="A32" s="458"/>
      <c r="B32" s="127"/>
      <c r="C32" s="137" t="s">
        <v>135</v>
      </c>
      <c r="D32" s="759" t="s">
        <v>236</v>
      </c>
      <c r="E32" s="757"/>
      <c r="F32" s="757"/>
      <c r="G32" s="758"/>
      <c r="H32" s="146"/>
      <c r="I32" s="95"/>
      <c r="J32" s="78"/>
      <c r="K32" s="134"/>
      <c r="L32" s="89">
        <f>SUM(L33:L65)</f>
        <v>30</v>
      </c>
      <c r="M32" s="134"/>
      <c r="N32" s="134"/>
      <c r="O32" s="1073"/>
    </row>
    <row r="33" spans="1:15" ht="20.100000000000001" customHeight="1" x14ac:dyDescent="0.5">
      <c r="A33" s="450"/>
      <c r="B33" s="127"/>
      <c r="C33" s="164"/>
      <c r="D33" s="95" t="s">
        <v>283</v>
      </c>
      <c r="E33" s="82" t="s">
        <v>472</v>
      </c>
      <c r="F33" s="455"/>
      <c r="G33" s="456"/>
      <c r="H33" s="146"/>
      <c r="I33" s="95"/>
      <c r="J33" s="78"/>
      <c r="K33" s="134"/>
      <c r="L33" s="134"/>
      <c r="M33" s="449"/>
      <c r="N33" s="449"/>
    </row>
    <row r="34" spans="1:15" ht="20.100000000000001" customHeight="1" x14ac:dyDescent="0.5">
      <c r="A34" s="450"/>
      <c r="B34" s="127"/>
      <c r="C34" s="164"/>
      <c r="D34" s="95" t="s">
        <v>284</v>
      </c>
      <c r="E34" s="446" t="s">
        <v>473</v>
      </c>
      <c r="F34" s="85"/>
      <c r="G34" s="457"/>
      <c r="H34" s="146"/>
      <c r="I34" s="95"/>
      <c r="J34" s="78"/>
      <c r="K34" s="134"/>
      <c r="L34" s="134"/>
      <c r="M34" s="449"/>
      <c r="N34" s="449"/>
    </row>
    <row r="35" spans="1:15" ht="20.100000000000001" customHeight="1" x14ac:dyDescent="0.5">
      <c r="A35" s="450"/>
      <c r="B35" s="127"/>
      <c r="C35" s="170"/>
      <c r="D35" s="121" t="s">
        <v>285</v>
      </c>
      <c r="E35" s="82" t="s">
        <v>474</v>
      </c>
      <c r="F35" s="85"/>
      <c r="G35" s="457"/>
      <c r="H35" s="146"/>
      <c r="I35" s="95"/>
      <c r="J35" s="78"/>
      <c r="K35" s="134"/>
      <c r="L35" s="134"/>
      <c r="M35" s="449"/>
      <c r="N35" s="449"/>
    </row>
    <row r="36" spans="1:15" ht="47.25" customHeight="1" x14ac:dyDescent="0.5">
      <c r="A36" s="450"/>
      <c r="B36" s="127"/>
      <c r="C36" s="170"/>
      <c r="D36" s="138">
        <v>1</v>
      </c>
      <c r="E36" s="764" t="s">
        <v>1482</v>
      </c>
      <c r="F36" s="765"/>
      <c r="G36" s="766"/>
      <c r="H36" s="489">
        <v>2013</v>
      </c>
      <c r="I36" s="138" t="s">
        <v>311</v>
      </c>
      <c r="J36" s="460">
        <v>1</v>
      </c>
      <c r="K36" s="460">
        <v>1</v>
      </c>
      <c r="L36" s="460">
        <f>SUM(J36*K36)</f>
        <v>1</v>
      </c>
      <c r="M36" s="691" t="s">
        <v>360</v>
      </c>
      <c r="N36" s="700" t="s">
        <v>1736</v>
      </c>
      <c r="O36" s="1073" t="s">
        <v>1818</v>
      </c>
    </row>
    <row r="37" spans="1:15" ht="50.25" customHeight="1" x14ac:dyDescent="0.5">
      <c r="A37" s="450"/>
      <c r="B37" s="127"/>
      <c r="C37" s="170"/>
      <c r="D37" s="138">
        <v>2</v>
      </c>
      <c r="E37" s="764" t="s">
        <v>509</v>
      </c>
      <c r="F37" s="765"/>
      <c r="G37" s="766"/>
      <c r="H37" s="489">
        <v>2014</v>
      </c>
      <c r="I37" s="138" t="s">
        <v>311</v>
      </c>
      <c r="J37" s="460">
        <v>1</v>
      </c>
      <c r="K37" s="460">
        <v>1</v>
      </c>
      <c r="L37" s="460">
        <f t="shared" ref="L37:L46" si="0">SUM(J37*K37)</f>
        <v>1</v>
      </c>
      <c r="M37" s="691" t="s">
        <v>360</v>
      </c>
      <c r="N37" s="700" t="s">
        <v>1737</v>
      </c>
      <c r="O37" s="1073" t="s">
        <v>1818</v>
      </c>
    </row>
    <row r="38" spans="1:15" ht="59.25" customHeight="1" x14ac:dyDescent="0.5">
      <c r="A38" s="450"/>
      <c r="B38" s="127"/>
      <c r="C38" s="170"/>
      <c r="D38" s="138">
        <v>3</v>
      </c>
      <c r="E38" s="764" t="s">
        <v>1483</v>
      </c>
      <c r="F38" s="765"/>
      <c r="G38" s="766"/>
      <c r="H38" s="489">
        <v>2014</v>
      </c>
      <c r="I38" s="138" t="s">
        <v>311</v>
      </c>
      <c r="J38" s="460">
        <v>1</v>
      </c>
      <c r="K38" s="460">
        <v>1</v>
      </c>
      <c r="L38" s="460">
        <f t="shared" si="0"/>
        <v>1</v>
      </c>
      <c r="M38" s="691" t="s">
        <v>360</v>
      </c>
      <c r="N38" s="700" t="s">
        <v>1738</v>
      </c>
      <c r="O38" s="1073" t="s">
        <v>1818</v>
      </c>
    </row>
    <row r="39" spans="1:15" ht="59.5" customHeight="1" x14ac:dyDescent="0.5">
      <c r="A39" s="450"/>
      <c r="B39" s="127"/>
      <c r="C39" s="170"/>
      <c r="D39" s="138">
        <v>4</v>
      </c>
      <c r="E39" s="764" t="s">
        <v>510</v>
      </c>
      <c r="F39" s="765"/>
      <c r="G39" s="766"/>
      <c r="H39" s="692">
        <v>2015</v>
      </c>
      <c r="I39" s="138" t="s">
        <v>311</v>
      </c>
      <c r="J39" s="460">
        <v>1</v>
      </c>
      <c r="K39" s="460">
        <v>1</v>
      </c>
      <c r="L39" s="460">
        <f t="shared" si="0"/>
        <v>1</v>
      </c>
      <c r="M39" s="691" t="s">
        <v>360</v>
      </c>
      <c r="N39" s="700" t="s">
        <v>1739</v>
      </c>
      <c r="O39" s="1073" t="s">
        <v>1818</v>
      </c>
    </row>
    <row r="40" spans="1:15" ht="46.15" customHeight="1" x14ac:dyDescent="0.5">
      <c r="A40" s="450"/>
      <c r="B40" s="127"/>
      <c r="C40" s="170"/>
      <c r="D40" s="138">
        <v>5</v>
      </c>
      <c r="E40" s="764" t="s">
        <v>1484</v>
      </c>
      <c r="F40" s="765"/>
      <c r="G40" s="766"/>
      <c r="H40" s="692">
        <v>2016</v>
      </c>
      <c r="I40" s="138" t="s">
        <v>311</v>
      </c>
      <c r="J40" s="460">
        <v>1</v>
      </c>
      <c r="K40" s="460">
        <v>1</v>
      </c>
      <c r="L40" s="460">
        <f t="shared" si="0"/>
        <v>1</v>
      </c>
      <c r="M40" s="691" t="s">
        <v>360</v>
      </c>
      <c r="N40" s="700" t="s">
        <v>1740</v>
      </c>
      <c r="O40" s="1073" t="s">
        <v>1818</v>
      </c>
    </row>
    <row r="41" spans="1:15" ht="47.5" customHeight="1" x14ac:dyDescent="0.5">
      <c r="A41" s="450"/>
      <c r="B41" s="127"/>
      <c r="C41" s="170"/>
      <c r="D41" s="138">
        <v>6</v>
      </c>
      <c r="E41" s="764" t="s">
        <v>1485</v>
      </c>
      <c r="F41" s="765"/>
      <c r="G41" s="766"/>
      <c r="H41" s="489">
        <v>2017</v>
      </c>
      <c r="I41" s="138" t="s">
        <v>311</v>
      </c>
      <c r="J41" s="460">
        <v>1</v>
      </c>
      <c r="K41" s="460">
        <v>1</v>
      </c>
      <c r="L41" s="460">
        <f t="shared" si="0"/>
        <v>1</v>
      </c>
      <c r="M41" s="691" t="s">
        <v>360</v>
      </c>
      <c r="N41" s="700" t="s">
        <v>1741</v>
      </c>
      <c r="O41" s="1073" t="s">
        <v>1818</v>
      </c>
    </row>
    <row r="42" spans="1:15" ht="51.75" customHeight="1" x14ac:dyDescent="0.5">
      <c r="A42" s="450"/>
      <c r="B42" s="127"/>
      <c r="C42" s="170"/>
      <c r="D42" s="138">
        <v>7</v>
      </c>
      <c r="E42" s="764" t="s">
        <v>1486</v>
      </c>
      <c r="F42" s="765"/>
      <c r="G42" s="766"/>
      <c r="H42" s="489">
        <v>2017</v>
      </c>
      <c r="I42" s="138" t="s">
        <v>311</v>
      </c>
      <c r="J42" s="460">
        <v>1</v>
      </c>
      <c r="K42" s="460">
        <v>1</v>
      </c>
      <c r="L42" s="460">
        <f t="shared" si="0"/>
        <v>1</v>
      </c>
      <c r="M42" s="691" t="s">
        <v>360</v>
      </c>
      <c r="N42" s="700" t="s">
        <v>1742</v>
      </c>
      <c r="O42" s="1073" t="s">
        <v>1818</v>
      </c>
    </row>
    <row r="43" spans="1:15" ht="60" customHeight="1" x14ac:dyDescent="0.5">
      <c r="A43" s="450"/>
      <c r="B43" s="127"/>
      <c r="C43" s="170"/>
      <c r="D43" s="138">
        <v>8</v>
      </c>
      <c r="E43" s="764" t="s">
        <v>588</v>
      </c>
      <c r="F43" s="765"/>
      <c r="G43" s="766"/>
      <c r="H43" s="489">
        <v>2017</v>
      </c>
      <c r="I43" s="138" t="s">
        <v>311</v>
      </c>
      <c r="J43" s="460">
        <v>1</v>
      </c>
      <c r="K43" s="460">
        <v>1</v>
      </c>
      <c r="L43" s="460">
        <f t="shared" si="0"/>
        <v>1</v>
      </c>
      <c r="M43" s="691" t="s">
        <v>360</v>
      </c>
      <c r="N43" s="700" t="s">
        <v>1743</v>
      </c>
      <c r="O43" s="1073" t="s">
        <v>1818</v>
      </c>
    </row>
    <row r="44" spans="1:15" ht="48" customHeight="1" x14ac:dyDescent="0.5">
      <c r="A44" s="450"/>
      <c r="B44" s="127"/>
      <c r="C44" s="170"/>
      <c r="D44" s="138">
        <v>9</v>
      </c>
      <c r="E44" s="764" t="s">
        <v>1487</v>
      </c>
      <c r="F44" s="765"/>
      <c r="G44" s="766"/>
      <c r="H44" s="692">
        <v>2018</v>
      </c>
      <c r="I44" s="138" t="s">
        <v>311</v>
      </c>
      <c r="J44" s="460">
        <v>1</v>
      </c>
      <c r="K44" s="460">
        <v>1</v>
      </c>
      <c r="L44" s="460">
        <f t="shared" si="0"/>
        <v>1</v>
      </c>
      <c r="M44" s="691" t="s">
        <v>360</v>
      </c>
      <c r="N44" s="700" t="s">
        <v>1744</v>
      </c>
      <c r="O44" s="1073" t="s">
        <v>1818</v>
      </c>
    </row>
    <row r="45" spans="1:15" ht="47.25" customHeight="1" x14ac:dyDescent="0.5">
      <c r="A45" s="450"/>
      <c r="B45" s="127"/>
      <c r="C45" s="170"/>
      <c r="D45" s="138">
        <v>10</v>
      </c>
      <c r="E45" s="764" t="s">
        <v>1488</v>
      </c>
      <c r="F45" s="765"/>
      <c r="G45" s="766"/>
      <c r="H45" s="692">
        <v>2018</v>
      </c>
      <c r="I45" s="138" t="s">
        <v>311</v>
      </c>
      <c r="J45" s="460">
        <v>1</v>
      </c>
      <c r="K45" s="460">
        <v>1</v>
      </c>
      <c r="L45" s="460">
        <f t="shared" si="0"/>
        <v>1</v>
      </c>
      <c r="M45" s="691" t="s">
        <v>360</v>
      </c>
      <c r="N45" s="700" t="s">
        <v>1745</v>
      </c>
      <c r="O45" s="1073" t="s">
        <v>1818</v>
      </c>
    </row>
    <row r="46" spans="1:15" ht="61.15" customHeight="1" x14ac:dyDescent="0.5">
      <c r="A46" s="450"/>
      <c r="B46" s="127"/>
      <c r="C46" s="170"/>
      <c r="D46" s="138">
        <v>11</v>
      </c>
      <c r="E46" s="764" t="s">
        <v>1489</v>
      </c>
      <c r="F46" s="765"/>
      <c r="G46" s="766"/>
      <c r="H46" s="692">
        <v>2018</v>
      </c>
      <c r="I46" s="138" t="s">
        <v>311</v>
      </c>
      <c r="J46" s="460">
        <v>1</v>
      </c>
      <c r="K46" s="460">
        <v>1</v>
      </c>
      <c r="L46" s="460">
        <f t="shared" si="0"/>
        <v>1</v>
      </c>
      <c r="M46" s="691" t="s">
        <v>360</v>
      </c>
      <c r="N46" s="700" t="s">
        <v>1746</v>
      </c>
      <c r="O46" s="1073" t="s">
        <v>1818</v>
      </c>
    </row>
    <row r="47" spans="1:15" ht="50.25" customHeight="1" x14ac:dyDescent="0.5">
      <c r="A47" s="450"/>
      <c r="B47" s="127"/>
      <c r="C47" s="170"/>
      <c r="D47" s="138">
        <v>12</v>
      </c>
      <c r="E47" s="764" t="s">
        <v>1490</v>
      </c>
      <c r="F47" s="765"/>
      <c r="G47" s="766"/>
      <c r="H47" s="489">
        <v>2019</v>
      </c>
      <c r="I47" s="138" t="s">
        <v>311</v>
      </c>
      <c r="J47" s="460">
        <v>1</v>
      </c>
      <c r="K47" s="460">
        <v>1</v>
      </c>
      <c r="L47" s="460">
        <f>SUM(J47*K47)</f>
        <v>1</v>
      </c>
      <c r="M47" s="691" t="s">
        <v>360</v>
      </c>
      <c r="N47" s="700" t="s">
        <v>1747</v>
      </c>
      <c r="O47" s="1073" t="s">
        <v>1818</v>
      </c>
    </row>
    <row r="48" spans="1:15" ht="63.6" customHeight="1" x14ac:dyDescent="0.5">
      <c r="A48" s="450"/>
      <c r="B48" s="127"/>
      <c r="C48" s="170"/>
      <c r="D48" s="138">
        <v>13</v>
      </c>
      <c r="E48" s="764" t="s">
        <v>1491</v>
      </c>
      <c r="F48" s="765"/>
      <c r="G48" s="766"/>
      <c r="H48" s="489">
        <v>2019</v>
      </c>
      <c r="I48" s="138" t="s">
        <v>311</v>
      </c>
      <c r="J48" s="460">
        <v>1</v>
      </c>
      <c r="K48" s="460">
        <v>1</v>
      </c>
      <c r="L48" s="460">
        <f t="shared" ref="L48:L52" si="1">SUM(J48*K48)</f>
        <v>1</v>
      </c>
      <c r="M48" s="691" t="s">
        <v>360</v>
      </c>
      <c r="N48" s="700" t="s">
        <v>1748</v>
      </c>
      <c r="O48" s="1073" t="s">
        <v>1818</v>
      </c>
    </row>
    <row r="49" spans="1:15" ht="50.5" customHeight="1" x14ac:dyDescent="0.5">
      <c r="A49" s="450"/>
      <c r="B49" s="127"/>
      <c r="C49" s="170"/>
      <c r="D49" s="138">
        <v>14</v>
      </c>
      <c r="E49" s="764" t="s">
        <v>1492</v>
      </c>
      <c r="F49" s="765"/>
      <c r="G49" s="766"/>
      <c r="H49" s="489">
        <v>2019</v>
      </c>
      <c r="I49" s="138" t="s">
        <v>311</v>
      </c>
      <c r="J49" s="460">
        <v>1</v>
      </c>
      <c r="K49" s="460">
        <v>1</v>
      </c>
      <c r="L49" s="460">
        <f t="shared" si="1"/>
        <v>1</v>
      </c>
      <c r="M49" s="691" t="s">
        <v>360</v>
      </c>
      <c r="N49" s="700" t="s">
        <v>1749</v>
      </c>
      <c r="O49" s="1073" t="s">
        <v>1818</v>
      </c>
    </row>
    <row r="50" spans="1:15" ht="46.5" customHeight="1" x14ac:dyDescent="0.5">
      <c r="A50" s="450"/>
      <c r="B50" s="127"/>
      <c r="C50" s="170"/>
      <c r="D50" s="138">
        <v>15</v>
      </c>
      <c r="E50" s="764" t="s">
        <v>1493</v>
      </c>
      <c r="F50" s="765"/>
      <c r="G50" s="766"/>
      <c r="H50" s="489">
        <v>2019</v>
      </c>
      <c r="I50" s="138" t="s">
        <v>311</v>
      </c>
      <c r="J50" s="460">
        <v>1</v>
      </c>
      <c r="K50" s="460">
        <v>1</v>
      </c>
      <c r="L50" s="460">
        <f t="shared" si="1"/>
        <v>1</v>
      </c>
      <c r="M50" s="691" t="s">
        <v>360</v>
      </c>
      <c r="N50" s="696" t="s">
        <v>1750</v>
      </c>
      <c r="O50" s="1073" t="s">
        <v>1818</v>
      </c>
    </row>
    <row r="51" spans="1:15" ht="45.75" customHeight="1" x14ac:dyDescent="0.5">
      <c r="A51" s="450"/>
      <c r="B51" s="127"/>
      <c r="C51" s="170"/>
      <c r="D51" s="138">
        <v>16</v>
      </c>
      <c r="E51" s="764" t="s">
        <v>626</v>
      </c>
      <c r="F51" s="765"/>
      <c r="G51" s="766"/>
      <c r="H51" s="489">
        <v>2020</v>
      </c>
      <c r="I51" s="138" t="s">
        <v>311</v>
      </c>
      <c r="J51" s="460">
        <v>1</v>
      </c>
      <c r="K51" s="460">
        <v>1</v>
      </c>
      <c r="L51" s="460">
        <f t="shared" si="1"/>
        <v>1</v>
      </c>
      <c r="M51" s="691" t="s">
        <v>360</v>
      </c>
      <c r="N51" s="699" t="s">
        <v>1751</v>
      </c>
      <c r="O51" s="1073" t="s">
        <v>1818</v>
      </c>
    </row>
    <row r="52" spans="1:15" ht="45" customHeight="1" x14ac:dyDescent="0.5">
      <c r="A52" s="450"/>
      <c r="B52" s="127"/>
      <c r="C52" s="170"/>
      <c r="D52" s="138">
        <v>17</v>
      </c>
      <c r="E52" s="764" t="s">
        <v>625</v>
      </c>
      <c r="F52" s="765"/>
      <c r="G52" s="766"/>
      <c r="H52" s="489">
        <v>2020</v>
      </c>
      <c r="I52" s="138" t="s">
        <v>311</v>
      </c>
      <c r="J52" s="460">
        <v>1</v>
      </c>
      <c r="K52" s="460">
        <v>1</v>
      </c>
      <c r="L52" s="460">
        <f t="shared" si="1"/>
        <v>1</v>
      </c>
      <c r="M52" s="691" t="s">
        <v>360</v>
      </c>
      <c r="N52" s="701" t="s">
        <v>1752</v>
      </c>
      <c r="O52" s="1073" t="s">
        <v>1818</v>
      </c>
    </row>
    <row r="53" spans="1:15" ht="51.6" customHeight="1" x14ac:dyDescent="0.5">
      <c r="A53" s="450"/>
      <c r="B53" s="127"/>
      <c r="C53" s="170"/>
      <c r="D53" s="138">
        <v>18</v>
      </c>
      <c r="E53" s="764" t="s">
        <v>1494</v>
      </c>
      <c r="F53" s="765"/>
      <c r="G53" s="766"/>
      <c r="H53" s="489">
        <v>2021</v>
      </c>
      <c r="I53" s="138" t="s">
        <v>311</v>
      </c>
      <c r="J53" s="460">
        <v>1</v>
      </c>
      <c r="K53" s="460">
        <v>1</v>
      </c>
      <c r="L53" s="460">
        <f t="shared" ref="L53" si="2">SUM(J53*K53)</f>
        <v>1</v>
      </c>
      <c r="M53" s="691" t="s">
        <v>360</v>
      </c>
      <c r="N53" s="701" t="s">
        <v>1753</v>
      </c>
      <c r="O53" s="1073" t="s">
        <v>1818</v>
      </c>
    </row>
    <row r="54" spans="1:15" ht="75" customHeight="1" x14ac:dyDescent="0.5">
      <c r="A54" s="450"/>
      <c r="B54" s="127"/>
      <c r="C54" s="170"/>
      <c r="D54" s="138">
        <v>19</v>
      </c>
      <c r="E54" s="764" t="s">
        <v>1495</v>
      </c>
      <c r="F54" s="765"/>
      <c r="G54" s="766"/>
      <c r="H54" s="489">
        <v>2021</v>
      </c>
      <c r="I54" s="138" t="s">
        <v>311</v>
      </c>
      <c r="J54" s="460">
        <v>1</v>
      </c>
      <c r="K54" s="460">
        <v>1</v>
      </c>
      <c r="L54" s="460">
        <f t="shared" ref="L54" si="3">SUM(J54*K54)</f>
        <v>1</v>
      </c>
      <c r="M54" s="691" t="s">
        <v>360</v>
      </c>
      <c r="N54" s="701" t="s">
        <v>1754</v>
      </c>
      <c r="O54" s="1073" t="s">
        <v>1818</v>
      </c>
    </row>
    <row r="55" spans="1:15" ht="60" customHeight="1" x14ac:dyDescent="0.5">
      <c r="A55" s="450"/>
      <c r="B55" s="127"/>
      <c r="C55" s="170"/>
      <c r="D55" s="138">
        <v>20</v>
      </c>
      <c r="E55" s="764" t="s">
        <v>1496</v>
      </c>
      <c r="F55" s="765"/>
      <c r="G55" s="766"/>
      <c r="H55" s="489">
        <v>2021</v>
      </c>
      <c r="I55" s="138" t="s">
        <v>311</v>
      </c>
      <c r="J55" s="460">
        <v>1</v>
      </c>
      <c r="K55" s="460">
        <v>1</v>
      </c>
      <c r="L55" s="460">
        <f t="shared" ref="L55:L56" si="4">SUM(J55*K55)</f>
        <v>1</v>
      </c>
      <c r="M55" s="691" t="s">
        <v>360</v>
      </c>
      <c r="N55" s="701" t="s">
        <v>1755</v>
      </c>
      <c r="O55" s="1073" t="s">
        <v>1818</v>
      </c>
    </row>
    <row r="56" spans="1:15" ht="63.6" customHeight="1" x14ac:dyDescent="0.5">
      <c r="A56" s="450"/>
      <c r="B56" s="127"/>
      <c r="C56" s="170"/>
      <c r="D56" s="138">
        <v>21</v>
      </c>
      <c r="E56" s="764" t="s">
        <v>1497</v>
      </c>
      <c r="F56" s="765"/>
      <c r="G56" s="766"/>
      <c r="H56" s="489">
        <v>2021</v>
      </c>
      <c r="I56" s="138" t="s">
        <v>311</v>
      </c>
      <c r="J56" s="460">
        <v>1</v>
      </c>
      <c r="K56" s="460">
        <v>1</v>
      </c>
      <c r="L56" s="460">
        <f t="shared" si="4"/>
        <v>1</v>
      </c>
      <c r="M56" s="691" t="s">
        <v>360</v>
      </c>
      <c r="N56" s="701" t="s">
        <v>1756</v>
      </c>
      <c r="O56" s="1073" t="s">
        <v>1818</v>
      </c>
    </row>
    <row r="57" spans="1:15" ht="60.6" customHeight="1" x14ac:dyDescent="0.5">
      <c r="A57" s="450"/>
      <c r="B57" s="127"/>
      <c r="C57" s="170"/>
      <c r="D57" s="138">
        <v>22</v>
      </c>
      <c r="E57" s="764" t="s">
        <v>1498</v>
      </c>
      <c r="F57" s="765"/>
      <c r="G57" s="766"/>
      <c r="H57" s="489">
        <v>2021</v>
      </c>
      <c r="I57" s="138" t="s">
        <v>311</v>
      </c>
      <c r="J57" s="460">
        <v>1</v>
      </c>
      <c r="K57" s="460">
        <v>1</v>
      </c>
      <c r="L57" s="460">
        <f t="shared" ref="L57:L58" si="5">SUM(J57*K57)</f>
        <v>1</v>
      </c>
      <c r="M57" s="691" t="s">
        <v>360</v>
      </c>
      <c r="N57" s="701" t="s">
        <v>1757</v>
      </c>
      <c r="O57" s="1073" t="s">
        <v>1818</v>
      </c>
    </row>
    <row r="58" spans="1:15" ht="80.25" customHeight="1" x14ac:dyDescent="0.5">
      <c r="A58" s="450"/>
      <c r="B58" s="127"/>
      <c r="C58" s="170"/>
      <c r="D58" s="138">
        <v>23</v>
      </c>
      <c r="E58" s="765" t="s">
        <v>1499</v>
      </c>
      <c r="F58" s="765"/>
      <c r="G58" s="766"/>
      <c r="H58" s="489">
        <v>2021</v>
      </c>
      <c r="I58" s="138" t="s">
        <v>311</v>
      </c>
      <c r="J58" s="460">
        <v>1</v>
      </c>
      <c r="K58" s="460">
        <v>1</v>
      </c>
      <c r="L58" s="460">
        <f t="shared" si="5"/>
        <v>1</v>
      </c>
      <c r="M58" s="691" t="s">
        <v>360</v>
      </c>
      <c r="N58" s="701" t="s">
        <v>1758</v>
      </c>
      <c r="O58" s="1073" t="s">
        <v>1818</v>
      </c>
    </row>
    <row r="59" spans="1:15" ht="66" customHeight="1" x14ac:dyDescent="0.5">
      <c r="A59" s="450"/>
      <c r="B59" s="127"/>
      <c r="C59" s="170"/>
      <c r="D59" s="138">
        <v>24</v>
      </c>
      <c r="E59" s="765" t="s">
        <v>1500</v>
      </c>
      <c r="F59" s="765"/>
      <c r="G59" s="766"/>
      <c r="H59" s="489">
        <v>2021</v>
      </c>
      <c r="I59" s="138" t="s">
        <v>311</v>
      </c>
      <c r="J59" s="460">
        <v>1</v>
      </c>
      <c r="K59" s="460">
        <v>1</v>
      </c>
      <c r="L59" s="460">
        <f t="shared" ref="L59:L65" si="6">SUM(J59*K59)</f>
        <v>1</v>
      </c>
      <c r="M59" s="691" t="s">
        <v>360</v>
      </c>
      <c r="N59" s="701" t="s">
        <v>1759</v>
      </c>
      <c r="O59" s="1073" t="s">
        <v>1818</v>
      </c>
    </row>
    <row r="60" spans="1:15" ht="51" customHeight="1" x14ac:dyDescent="0.5">
      <c r="A60" s="450"/>
      <c r="B60" s="127"/>
      <c r="C60" s="170"/>
      <c r="D60" s="138">
        <v>25</v>
      </c>
      <c r="E60" s="765" t="s">
        <v>1763</v>
      </c>
      <c r="F60" s="765"/>
      <c r="G60" s="766"/>
      <c r="H60" s="489">
        <v>2021</v>
      </c>
      <c r="I60" s="138" t="s">
        <v>311</v>
      </c>
      <c r="J60" s="460">
        <v>1</v>
      </c>
      <c r="K60" s="460">
        <v>1</v>
      </c>
      <c r="L60" s="460">
        <f t="shared" si="6"/>
        <v>1</v>
      </c>
      <c r="M60" s="691" t="s">
        <v>360</v>
      </c>
      <c r="N60" s="701" t="s">
        <v>1760</v>
      </c>
      <c r="O60" s="1073" t="s">
        <v>1818</v>
      </c>
    </row>
    <row r="61" spans="1:15" ht="60" customHeight="1" x14ac:dyDescent="0.5">
      <c r="A61" s="450"/>
      <c r="B61" s="127"/>
      <c r="C61" s="170"/>
      <c r="D61" s="138">
        <v>26</v>
      </c>
      <c r="E61" s="765" t="s">
        <v>1764</v>
      </c>
      <c r="F61" s="765"/>
      <c r="G61" s="766"/>
      <c r="H61" s="489">
        <v>2021</v>
      </c>
      <c r="I61" s="138" t="s">
        <v>311</v>
      </c>
      <c r="J61" s="460">
        <v>1</v>
      </c>
      <c r="K61" s="460">
        <v>1</v>
      </c>
      <c r="L61" s="460">
        <f t="shared" si="6"/>
        <v>1</v>
      </c>
      <c r="M61" s="691" t="s">
        <v>360</v>
      </c>
      <c r="N61" s="701" t="s">
        <v>1761</v>
      </c>
      <c r="O61" s="1073" t="s">
        <v>1818</v>
      </c>
    </row>
    <row r="62" spans="1:15" ht="51" customHeight="1" x14ac:dyDescent="0.5">
      <c r="A62" s="450"/>
      <c r="B62" s="127"/>
      <c r="C62" s="170"/>
      <c r="D62" s="138">
        <v>27</v>
      </c>
      <c r="E62" s="765" t="s">
        <v>1501</v>
      </c>
      <c r="F62" s="765"/>
      <c r="G62" s="766"/>
      <c r="H62" s="489">
        <v>2021</v>
      </c>
      <c r="I62" s="138" t="s">
        <v>311</v>
      </c>
      <c r="J62" s="460">
        <v>1</v>
      </c>
      <c r="K62" s="460">
        <v>1</v>
      </c>
      <c r="L62" s="460">
        <f t="shared" ref="L62:L64" si="7">SUM(J62*K62)</f>
        <v>1</v>
      </c>
      <c r="M62" s="691" t="s">
        <v>360</v>
      </c>
      <c r="N62" s="701" t="s">
        <v>1762</v>
      </c>
      <c r="O62" s="1073" t="s">
        <v>1818</v>
      </c>
    </row>
    <row r="63" spans="1:15" ht="63" customHeight="1" x14ac:dyDescent="0.5">
      <c r="A63" s="450"/>
      <c r="B63" s="127"/>
      <c r="C63" s="170"/>
      <c r="D63" s="138">
        <v>28</v>
      </c>
      <c r="E63" s="765" t="s">
        <v>1765</v>
      </c>
      <c r="F63" s="765"/>
      <c r="G63" s="766"/>
      <c r="H63" s="489">
        <v>2022</v>
      </c>
      <c r="I63" s="138" t="s">
        <v>311</v>
      </c>
      <c r="J63" s="460">
        <v>1</v>
      </c>
      <c r="K63" s="460">
        <v>1</v>
      </c>
      <c r="L63" s="460">
        <f t="shared" si="7"/>
        <v>1</v>
      </c>
      <c r="M63" s="691" t="s">
        <v>360</v>
      </c>
      <c r="N63" s="701" t="s">
        <v>1768</v>
      </c>
      <c r="O63" s="1073" t="s">
        <v>1818</v>
      </c>
    </row>
    <row r="64" spans="1:15" ht="51" customHeight="1" x14ac:dyDescent="0.5">
      <c r="A64" s="450"/>
      <c r="B64" s="127"/>
      <c r="C64" s="170"/>
      <c r="D64" s="138">
        <v>29</v>
      </c>
      <c r="E64" s="765" t="s">
        <v>1766</v>
      </c>
      <c r="F64" s="765"/>
      <c r="G64" s="766"/>
      <c r="H64" s="489">
        <v>2022</v>
      </c>
      <c r="I64" s="138" t="s">
        <v>311</v>
      </c>
      <c r="J64" s="460">
        <v>1</v>
      </c>
      <c r="K64" s="460">
        <v>1</v>
      </c>
      <c r="L64" s="460">
        <f t="shared" si="7"/>
        <v>1</v>
      </c>
      <c r="M64" s="691" t="s">
        <v>360</v>
      </c>
      <c r="N64" s="701" t="s">
        <v>1769</v>
      </c>
      <c r="O64" s="1073" t="s">
        <v>1818</v>
      </c>
    </row>
    <row r="65" spans="1:15" ht="66" customHeight="1" x14ac:dyDescent="0.5">
      <c r="A65" s="450"/>
      <c r="B65" s="127"/>
      <c r="C65" s="170"/>
      <c r="D65" s="138">
        <v>30</v>
      </c>
      <c r="E65" s="765" t="s">
        <v>1767</v>
      </c>
      <c r="F65" s="765"/>
      <c r="G65" s="766"/>
      <c r="H65" s="489">
        <v>2022</v>
      </c>
      <c r="I65" s="138" t="s">
        <v>311</v>
      </c>
      <c r="J65" s="460">
        <v>1</v>
      </c>
      <c r="K65" s="460">
        <v>1</v>
      </c>
      <c r="L65" s="460">
        <f t="shared" si="6"/>
        <v>1</v>
      </c>
      <c r="M65" s="691" t="s">
        <v>360</v>
      </c>
      <c r="N65" s="701" t="s">
        <v>1770</v>
      </c>
      <c r="O65" s="1073" t="s">
        <v>1818</v>
      </c>
    </row>
    <row r="66" spans="1:15" ht="20.100000000000001" customHeight="1" x14ac:dyDescent="0.5">
      <c r="A66" s="450"/>
      <c r="B66" s="121"/>
      <c r="C66" s="78">
        <v>2</v>
      </c>
      <c r="D66" s="759" t="s">
        <v>150</v>
      </c>
      <c r="E66" s="757"/>
      <c r="F66" s="757"/>
      <c r="G66" s="758"/>
      <c r="H66" s="146"/>
      <c r="I66" s="95"/>
      <c r="J66" s="78"/>
      <c r="K66" s="134"/>
      <c r="L66" s="134"/>
      <c r="M66" s="449"/>
      <c r="N66" s="461"/>
    </row>
    <row r="67" spans="1:15" ht="49.5" customHeight="1" x14ac:dyDescent="0.5">
      <c r="A67" s="450"/>
      <c r="B67" s="451" t="s">
        <v>13</v>
      </c>
      <c r="C67" s="998" t="s">
        <v>237</v>
      </c>
      <c r="D67" s="999"/>
      <c r="E67" s="999"/>
      <c r="F67" s="999"/>
      <c r="G67" s="1000"/>
      <c r="H67" s="462"/>
      <c r="I67" s="90"/>
      <c r="J67" s="177"/>
      <c r="K67" s="463"/>
      <c r="L67" s="177">
        <v>0</v>
      </c>
      <c r="M67" s="449"/>
      <c r="N67" s="461"/>
    </row>
    <row r="68" spans="1:15" ht="20.100000000000001" customHeight="1" x14ac:dyDescent="0.5">
      <c r="A68" s="450"/>
      <c r="B68" s="127"/>
      <c r="C68" s="78">
        <v>1</v>
      </c>
      <c r="D68" s="759" t="s">
        <v>240</v>
      </c>
      <c r="E68" s="757"/>
      <c r="F68" s="757"/>
      <c r="G68" s="758"/>
      <c r="H68" s="146"/>
      <c r="I68" s="95"/>
      <c r="J68" s="78"/>
      <c r="K68" s="134"/>
      <c r="L68" s="134"/>
      <c r="M68" s="449"/>
      <c r="N68" s="461"/>
    </row>
    <row r="69" spans="1:15" ht="31.5" customHeight="1" x14ac:dyDescent="0.5">
      <c r="A69" s="450"/>
      <c r="B69" s="127"/>
      <c r="C69" s="78">
        <v>2</v>
      </c>
      <c r="D69" s="759" t="s">
        <v>239</v>
      </c>
      <c r="E69" s="757"/>
      <c r="F69" s="757"/>
      <c r="G69" s="758"/>
      <c r="H69" s="146"/>
      <c r="I69" s="95"/>
      <c r="J69" s="78"/>
      <c r="K69" s="134"/>
      <c r="L69" s="134"/>
      <c r="M69" s="449"/>
      <c r="N69" s="461"/>
    </row>
    <row r="70" spans="1:15" ht="20.100000000000001" customHeight="1" x14ac:dyDescent="0.5">
      <c r="A70" s="450"/>
      <c r="B70" s="163"/>
      <c r="C70" s="163">
        <v>3</v>
      </c>
      <c r="D70" s="778" t="s">
        <v>241</v>
      </c>
      <c r="E70" s="779"/>
      <c r="F70" s="779"/>
      <c r="G70" s="780"/>
      <c r="H70" s="149"/>
      <c r="I70" s="121"/>
      <c r="J70" s="163"/>
      <c r="K70" s="464"/>
      <c r="L70" s="464"/>
      <c r="M70" s="465"/>
      <c r="N70" s="466"/>
    </row>
    <row r="71" spans="1:15" ht="20.100000000000001" customHeight="1" x14ac:dyDescent="0.5">
      <c r="A71" s="450"/>
      <c r="B71" s="109" t="s">
        <v>94</v>
      </c>
      <c r="C71" s="1005" t="s">
        <v>242</v>
      </c>
      <c r="D71" s="940"/>
      <c r="E71" s="940"/>
      <c r="F71" s="940"/>
      <c r="G71" s="941"/>
      <c r="H71" s="149"/>
      <c r="I71" s="121"/>
      <c r="J71" s="163"/>
      <c r="K71" s="464"/>
      <c r="L71" s="177">
        <v>0</v>
      </c>
      <c r="M71" s="465"/>
      <c r="N71" s="466"/>
    </row>
    <row r="72" spans="1:15" ht="33.6" customHeight="1" x14ac:dyDescent="0.5">
      <c r="A72" s="450"/>
      <c r="B72" s="163"/>
      <c r="C72" s="322"/>
      <c r="D72" s="759" t="s">
        <v>238</v>
      </c>
      <c r="E72" s="757"/>
      <c r="F72" s="757"/>
      <c r="G72" s="758"/>
      <c r="H72" s="146"/>
      <c r="I72" s="95"/>
      <c r="J72" s="78"/>
      <c r="K72" s="134"/>
      <c r="L72" s="134"/>
      <c r="M72" s="449"/>
      <c r="N72" s="461"/>
    </row>
    <row r="73" spans="1:15" ht="33.75" customHeight="1" x14ac:dyDescent="0.5">
      <c r="A73" s="450"/>
      <c r="B73" s="109" t="s">
        <v>98</v>
      </c>
      <c r="C73" s="1005" t="s">
        <v>468</v>
      </c>
      <c r="D73" s="940"/>
      <c r="E73" s="940"/>
      <c r="F73" s="940"/>
      <c r="G73" s="941"/>
      <c r="H73" s="467"/>
      <c r="I73" s="121"/>
      <c r="J73" s="163"/>
      <c r="K73" s="464"/>
      <c r="L73" s="177">
        <v>0</v>
      </c>
      <c r="M73" s="465"/>
      <c r="N73" s="466"/>
    </row>
    <row r="74" spans="1:15" ht="93" customHeight="1" x14ac:dyDescent="0.5">
      <c r="A74" s="450"/>
      <c r="B74" s="163"/>
      <c r="C74" s="137"/>
      <c r="D74" s="759" t="s">
        <v>467</v>
      </c>
      <c r="E74" s="757"/>
      <c r="F74" s="757"/>
      <c r="G74" s="758"/>
      <c r="H74" s="454"/>
      <c r="I74" s="95"/>
      <c r="J74" s="78"/>
      <c r="K74" s="134"/>
      <c r="L74" s="134"/>
      <c r="M74" s="449"/>
      <c r="N74" s="461"/>
    </row>
    <row r="75" spans="1:15" ht="31.5" customHeight="1" x14ac:dyDescent="0.5">
      <c r="A75" s="450"/>
      <c r="B75" s="109" t="s">
        <v>16</v>
      </c>
      <c r="C75" s="1005" t="s">
        <v>469</v>
      </c>
      <c r="D75" s="940"/>
      <c r="E75" s="940"/>
      <c r="F75" s="940"/>
      <c r="G75" s="941"/>
      <c r="H75" s="467"/>
      <c r="I75" s="121"/>
      <c r="J75" s="163"/>
      <c r="K75" s="464"/>
      <c r="L75" s="177">
        <v>0</v>
      </c>
      <c r="M75" s="465"/>
      <c r="N75" s="466"/>
    </row>
    <row r="76" spans="1:15" ht="36" customHeight="1" x14ac:dyDescent="0.5">
      <c r="A76" s="450"/>
      <c r="B76" s="93"/>
      <c r="C76" s="454" t="s">
        <v>2</v>
      </c>
      <c r="D76" s="759" t="s">
        <v>470</v>
      </c>
      <c r="E76" s="757"/>
      <c r="F76" s="757"/>
      <c r="G76" s="758"/>
      <c r="H76" s="454"/>
      <c r="I76" s="95"/>
      <c r="J76" s="78"/>
      <c r="K76" s="134"/>
      <c r="L76" s="134"/>
      <c r="M76" s="449"/>
      <c r="N76" s="461"/>
    </row>
    <row r="77" spans="1:15" ht="36" customHeight="1" x14ac:dyDescent="0.5">
      <c r="A77" s="450"/>
      <c r="B77" s="93"/>
      <c r="C77" s="454" t="s">
        <v>3</v>
      </c>
      <c r="D77" s="759" t="s">
        <v>471</v>
      </c>
      <c r="E77" s="757"/>
      <c r="F77" s="757"/>
      <c r="G77" s="758"/>
      <c r="H77" s="454"/>
      <c r="I77" s="95"/>
      <c r="J77" s="78"/>
      <c r="K77" s="134"/>
      <c r="L77" s="134"/>
      <c r="M77" s="449"/>
      <c r="N77" s="461"/>
    </row>
    <row r="78" spans="1:15" ht="15" customHeight="1" x14ac:dyDescent="0.5">
      <c r="A78" s="1001" t="s">
        <v>221</v>
      </c>
      <c r="B78" s="1001"/>
      <c r="C78" s="1001"/>
      <c r="D78" s="1001"/>
      <c r="E78" s="1001"/>
      <c r="F78" s="1001"/>
      <c r="G78" s="1001"/>
      <c r="H78" s="1001"/>
      <c r="I78" s="1001"/>
      <c r="J78" s="1001"/>
      <c r="K78" s="256"/>
      <c r="L78" s="89">
        <f>L22</f>
        <v>30</v>
      </c>
      <c r="M78" s="134"/>
      <c r="N78" s="468"/>
    </row>
    <row r="79" spans="1:15" ht="15" customHeight="1" x14ac:dyDescent="0.5">
      <c r="A79" s="77"/>
      <c r="B79" s="77"/>
      <c r="C79" s="323"/>
      <c r="D79" s="323"/>
      <c r="E79" s="323"/>
      <c r="F79" s="323"/>
      <c r="G79" s="323"/>
      <c r="H79" s="323"/>
      <c r="I79" s="323"/>
      <c r="J79" s="323"/>
      <c r="K79" s="311"/>
      <c r="L79" s="311"/>
      <c r="M79" s="77"/>
      <c r="N79" s="77"/>
    </row>
    <row r="80" spans="1:15" ht="15" customHeight="1" x14ac:dyDescent="0.5">
      <c r="A80" s="77" t="s">
        <v>302</v>
      </c>
      <c r="B80" s="77"/>
      <c r="C80" s="71"/>
      <c r="D80" s="71"/>
      <c r="E80" s="71"/>
      <c r="F80" s="77"/>
      <c r="G80" s="77"/>
      <c r="H80" s="71"/>
      <c r="I80" s="76"/>
      <c r="J80" s="71"/>
      <c r="K80" s="71"/>
      <c r="L80" s="71"/>
      <c r="M80" s="77"/>
      <c r="N80" s="77"/>
    </row>
    <row r="81" spans="1:14" ht="15" customHeight="1" x14ac:dyDescent="0.5">
      <c r="A81" s="77"/>
      <c r="B81" s="77"/>
      <c r="C81" s="71"/>
      <c r="D81" s="71"/>
      <c r="E81" s="71"/>
      <c r="F81" s="77"/>
      <c r="G81" s="77"/>
      <c r="H81" s="77"/>
      <c r="I81" s="76"/>
      <c r="J81" s="77"/>
      <c r="K81" s="71"/>
      <c r="L81" s="71"/>
      <c r="M81" s="77"/>
      <c r="N81" s="77"/>
    </row>
    <row r="82" spans="1:14" ht="15" customHeight="1" x14ac:dyDescent="0.5">
      <c r="A82" s="77"/>
      <c r="B82" s="77"/>
      <c r="C82" s="71"/>
      <c r="D82" s="71"/>
      <c r="E82" s="71"/>
      <c r="F82" s="77"/>
      <c r="G82" s="77"/>
      <c r="H82" s="77"/>
      <c r="I82" s="469"/>
      <c r="J82" s="72" t="str">
        <f>PENDIDIKAN!J623</f>
        <v>Padang, 31 Agustus 2022</v>
      </c>
      <c r="K82" s="71"/>
      <c r="L82" s="71"/>
      <c r="M82" s="77"/>
      <c r="N82" s="77"/>
    </row>
    <row r="83" spans="1:14" ht="15" customHeight="1" x14ac:dyDescent="0.5">
      <c r="A83" s="77"/>
      <c r="B83" s="77"/>
      <c r="C83" s="71"/>
      <c r="D83" s="71"/>
      <c r="E83" s="71"/>
      <c r="F83" s="77"/>
      <c r="G83" s="77"/>
      <c r="H83" s="77"/>
      <c r="I83" s="469"/>
      <c r="J83" s="72" t="str">
        <f>PENDIDIKAN!J624</f>
        <v>Ketua Departemen Biologi</v>
      </c>
      <c r="K83" s="208"/>
      <c r="L83" s="208"/>
      <c r="M83" s="208"/>
      <c r="N83" s="470"/>
    </row>
    <row r="84" spans="1:14" ht="15" customHeight="1" x14ac:dyDescent="0.5">
      <c r="A84" s="77"/>
      <c r="B84" s="77"/>
      <c r="C84" s="71"/>
      <c r="D84" s="71"/>
      <c r="E84" s="71"/>
      <c r="F84" s="77"/>
      <c r="G84" s="77"/>
      <c r="H84" s="77"/>
      <c r="I84" s="469"/>
      <c r="J84" s="72" t="str">
        <f>PENDIDIKAN!J625</f>
        <v>Fakultas MIPA Univesitas Andalas</v>
      </c>
      <c r="K84" s="71"/>
      <c r="L84" s="71"/>
      <c r="M84" s="77"/>
      <c r="N84" s="77"/>
    </row>
    <row r="85" spans="1:14" ht="15" customHeight="1" x14ac:dyDescent="0.5">
      <c r="A85" s="77"/>
      <c r="B85" s="77"/>
      <c r="C85" s="71"/>
      <c r="D85" s="71"/>
      <c r="E85" s="71"/>
      <c r="F85" s="77"/>
      <c r="G85" s="77"/>
      <c r="H85" s="77"/>
      <c r="I85" s="469"/>
      <c r="K85" s="71"/>
      <c r="L85" s="71"/>
      <c r="M85" s="77"/>
      <c r="N85" s="77"/>
    </row>
    <row r="86" spans="1:14" ht="15" customHeight="1" x14ac:dyDescent="0.5">
      <c r="A86" s="77"/>
      <c r="B86" s="77"/>
      <c r="C86" s="71"/>
      <c r="D86" s="71"/>
      <c r="E86" s="71"/>
      <c r="F86" s="77"/>
      <c r="G86" s="77"/>
      <c r="H86" s="77"/>
      <c r="I86" s="469"/>
      <c r="K86" s="71"/>
      <c r="L86" s="71"/>
      <c r="M86" s="77"/>
      <c r="N86" s="77"/>
    </row>
    <row r="87" spans="1:14" ht="15" customHeight="1" x14ac:dyDescent="0.5">
      <c r="A87" s="77"/>
      <c r="B87" s="77"/>
      <c r="C87" s="71"/>
      <c r="D87" s="71"/>
      <c r="E87" s="71"/>
      <c r="F87" s="77"/>
      <c r="G87" s="77"/>
      <c r="H87" s="77"/>
      <c r="I87" s="469"/>
      <c r="K87" s="71"/>
      <c r="L87" s="71"/>
      <c r="M87" s="77"/>
      <c r="N87" s="77"/>
    </row>
    <row r="88" spans="1:14" ht="15" customHeight="1" x14ac:dyDescent="0.5">
      <c r="A88" s="77"/>
      <c r="B88" s="77"/>
      <c r="C88" s="71"/>
      <c r="D88" s="71"/>
      <c r="E88" s="71"/>
      <c r="F88" s="77"/>
      <c r="G88" s="77"/>
      <c r="H88" s="77"/>
      <c r="I88" s="469"/>
      <c r="K88" s="71"/>
      <c r="L88" s="71"/>
      <c r="M88" s="77"/>
      <c r="N88" s="77"/>
    </row>
    <row r="89" spans="1:14" ht="15" customHeight="1" x14ac:dyDescent="0.5">
      <c r="A89" s="77"/>
      <c r="B89" s="77"/>
      <c r="C89" s="71"/>
      <c r="D89" s="71"/>
      <c r="E89" s="71"/>
      <c r="F89" s="77"/>
      <c r="G89" s="77"/>
      <c r="H89" s="77"/>
      <c r="I89" s="469"/>
      <c r="K89" s="73"/>
      <c r="L89" s="73"/>
      <c r="M89" s="73"/>
      <c r="N89" s="73"/>
    </row>
    <row r="90" spans="1:14" ht="15" customHeight="1" x14ac:dyDescent="0.5">
      <c r="A90" s="77"/>
      <c r="B90" s="77"/>
      <c r="C90" s="71"/>
      <c r="D90" s="71"/>
      <c r="E90" s="71"/>
      <c r="F90" s="77"/>
      <c r="G90" s="77"/>
      <c r="H90" s="77"/>
      <c r="I90" s="469"/>
      <c r="J90" s="72" t="str">
        <f>PENDIDIKAN!J631</f>
        <v>Dr. Wilson Novarino, M.Si.</v>
      </c>
      <c r="K90" s="73"/>
      <c r="L90" s="73"/>
      <c r="M90" s="73"/>
      <c r="N90" s="73"/>
    </row>
    <row r="91" spans="1:14" ht="15" customHeight="1" x14ac:dyDescent="0.5">
      <c r="A91" s="77"/>
      <c r="B91" s="77"/>
      <c r="C91" s="71"/>
      <c r="D91" s="71"/>
      <c r="E91" s="71"/>
      <c r="F91" s="77"/>
      <c r="G91" s="77"/>
      <c r="H91" s="77"/>
      <c r="I91" s="471"/>
      <c r="J91" s="72" t="str">
        <f>PENDIDIKAN!J632</f>
        <v>NIP. 19711103 199802 1 001</v>
      </c>
      <c r="K91" s="71"/>
      <c r="L91" s="71"/>
      <c r="M91" s="77"/>
      <c r="N91" s="77"/>
    </row>
  </sheetData>
  <mergeCells count="66">
    <mergeCell ref="G7:J7"/>
    <mergeCell ref="A1:M1"/>
    <mergeCell ref="A2:M2"/>
    <mergeCell ref="G5:J5"/>
    <mergeCell ref="G6:J6"/>
    <mergeCell ref="G8:M8"/>
    <mergeCell ref="G9:J9"/>
    <mergeCell ref="G12:J12"/>
    <mergeCell ref="G13:J13"/>
    <mergeCell ref="G14:J14"/>
    <mergeCell ref="A78:J78"/>
    <mergeCell ref="B22:G22"/>
    <mergeCell ref="C23:G23"/>
    <mergeCell ref="D24:G24"/>
    <mergeCell ref="C25:G25"/>
    <mergeCell ref="C73:G73"/>
    <mergeCell ref="D74:G74"/>
    <mergeCell ref="C75:G75"/>
    <mergeCell ref="D77:G77"/>
    <mergeCell ref="D76:G76"/>
    <mergeCell ref="D32:G32"/>
    <mergeCell ref="D72:G72"/>
    <mergeCell ref="D26:G26"/>
    <mergeCell ref="D69:G69"/>
    <mergeCell ref="D70:G70"/>
    <mergeCell ref="C71:G71"/>
    <mergeCell ref="A18:M18"/>
    <mergeCell ref="G15:M15"/>
    <mergeCell ref="D68:G68"/>
    <mergeCell ref="G16:J16"/>
    <mergeCell ref="B20:G20"/>
    <mergeCell ref="C27:G27"/>
    <mergeCell ref="D28:G28"/>
    <mergeCell ref="D66:G66"/>
    <mergeCell ref="C67:G67"/>
    <mergeCell ref="E36:G36"/>
    <mergeCell ref="E37:G37"/>
    <mergeCell ref="E38:G38"/>
    <mergeCell ref="E39:G39"/>
    <mergeCell ref="E40:G40"/>
    <mergeCell ref="E41:G41"/>
    <mergeCell ref="E53:G53"/>
    <mergeCell ref="E46:G46"/>
    <mergeCell ref="E47:G47"/>
    <mergeCell ref="E42:G42"/>
    <mergeCell ref="B21:G21"/>
    <mergeCell ref="E43:G43"/>
    <mergeCell ref="E44:G44"/>
    <mergeCell ref="E45:G45"/>
    <mergeCell ref="E48:G48"/>
    <mergeCell ref="E49:G49"/>
    <mergeCell ref="E50:G50"/>
    <mergeCell ref="E51:G51"/>
    <mergeCell ref="E52:G52"/>
    <mergeCell ref="E58:G58"/>
    <mergeCell ref="E65:G65"/>
    <mergeCell ref="E54:G54"/>
    <mergeCell ref="E55:G55"/>
    <mergeCell ref="E57:G57"/>
    <mergeCell ref="E56:G56"/>
    <mergeCell ref="E59:G59"/>
    <mergeCell ref="E60:G60"/>
    <mergeCell ref="E61:G61"/>
    <mergeCell ref="E62:G62"/>
    <mergeCell ref="E63:G63"/>
    <mergeCell ref="E64:G64"/>
  </mergeCells>
  <hyperlinks>
    <hyperlink ref="N36" r:id="rId1" xr:uid="{00000000-0004-0000-0500-000000000000}"/>
    <hyperlink ref="N37" r:id="rId2" xr:uid="{00000000-0004-0000-0500-000001000000}"/>
    <hyperlink ref="N38" r:id="rId3" xr:uid="{00000000-0004-0000-0500-000002000000}"/>
    <hyperlink ref="N39" r:id="rId4" xr:uid="{00000000-0004-0000-0500-000003000000}"/>
    <hyperlink ref="N40" r:id="rId5" xr:uid="{00000000-0004-0000-0500-000004000000}"/>
    <hyperlink ref="N41" r:id="rId6" xr:uid="{00000000-0004-0000-0500-000005000000}"/>
    <hyperlink ref="N42" r:id="rId7" xr:uid="{00000000-0004-0000-0500-000006000000}"/>
    <hyperlink ref="N43" r:id="rId8" xr:uid="{00000000-0004-0000-0500-000007000000}"/>
    <hyperlink ref="N44" r:id="rId9" xr:uid="{00000000-0004-0000-0500-000008000000}"/>
    <hyperlink ref="N45" r:id="rId10" xr:uid="{00000000-0004-0000-0500-000009000000}"/>
    <hyperlink ref="N46" r:id="rId11" xr:uid="{00000000-0004-0000-0500-00000A000000}"/>
    <hyperlink ref="N47" r:id="rId12" xr:uid="{00000000-0004-0000-0500-00000B000000}"/>
    <hyperlink ref="N48" r:id="rId13" xr:uid="{00000000-0004-0000-0500-00000C000000}"/>
    <hyperlink ref="N49" r:id="rId14" xr:uid="{00000000-0004-0000-0500-00000D000000}"/>
    <hyperlink ref="N50" r:id="rId15" xr:uid="{00000000-0004-0000-0500-00000E000000}"/>
    <hyperlink ref="N51" r:id="rId16" xr:uid="{00000000-0004-0000-0500-00000F000000}"/>
    <hyperlink ref="N52" r:id="rId17" xr:uid="{00000000-0004-0000-0500-000010000000}"/>
    <hyperlink ref="N53" r:id="rId18" xr:uid="{00000000-0004-0000-0500-000011000000}"/>
    <hyperlink ref="N54" r:id="rId19" xr:uid="{00000000-0004-0000-0500-000012000000}"/>
    <hyperlink ref="N55" r:id="rId20" xr:uid="{00000000-0004-0000-0500-000013000000}"/>
    <hyperlink ref="N56" r:id="rId21" xr:uid="{00000000-0004-0000-0500-000014000000}"/>
    <hyperlink ref="N57" r:id="rId22" xr:uid="{00000000-0004-0000-0500-000015000000}"/>
    <hyperlink ref="N58" r:id="rId23" xr:uid="{00000000-0004-0000-0500-000016000000}"/>
    <hyperlink ref="N59" r:id="rId24" xr:uid="{00000000-0004-0000-0500-000017000000}"/>
    <hyperlink ref="N60" r:id="rId25" xr:uid="{00000000-0004-0000-0500-000018000000}"/>
    <hyperlink ref="N61" r:id="rId26" xr:uid="{00000000-0004-0000-0500-000019000000}"/>
    <hyperlink ref="N62" r:id="rId27" xr:uid="{00000000-0004-0000-0500-00001A000000}"/>
    <hyperlink ref="N63" r:id="rId28" xr:uid="{00000000-0004-0000-0500-00001B000000}"/>
    <hyperlink ref="N64" r:id="rId29" xr:uid="{00000000-0004-0000-0500-00001C000000}"/>
    <hyperlink ref="N65" r:id="rId30" xr:uid="{00000000-0004-0000-0500-00001D000000}"/>
  </hyperlinks>
  <pageMargins left="0.47244094488188981" right="0.43307086614173229" top="0.51181102362204722" bottom="0.51181102362204722" header="0" footer="0"/>
  <pageSetup paperSize="9" scale="60" firstPageNumber="74" orientation="portrait" useFirstPageNumber="1" verticalDpi="300" r:id="rId31"/>
  <rowBreaks count="2" manualBreakCount="2">
    <brk id="45" max="13" man="1"/>
    <brk id="6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115"/>
  <sheetViews>
    <sheetView tabSelected="1" view="pageBreakPreview" topLeftCell="A98" zoomScale="85" zoomScaleNormal="100" zoomScaleSheetLayoutView="85" workbookViewId="0">
      <selection activeCell="P39" sqref="P39"/>
    </sheetView>
  </sheetViews>
  <sheetFormatPr defaultColWidth="9.15625" defaultRowHeight="15" customHeight="1" x14ac:dyDescent="0.5"/>
  <cols>
    <col min="1" max="1" width="4.41796875" style="355" customWidth="1"/>
    <col min="2" max="2" width="3.26171875" style="355" customWidth="1"/>
    <col min="3" max="3" width="3.15625" style="355" customWidth="1"/>
    <col min="4" max="4" width="3.41796875" style="355" customWidth="1"/>
    <col min="5" max="5" width="26" style="355" customWidth="1"/>
    <col min="6" max="6" width="1.83984375" style="355" customWidth="1"/>
    <col min="7" max="7" width="15.41796875" style="355" customWidth="1"/>
    <col min="8" max="8" width="13.26171875" style="355" customWidth="1"/>
    <col min="9" max="9" width="10.41796875" style="355" customWidth="1"/>
    <col min="10" max="10" width="10" style="355" customWidth="1"/>
    <col min="11" max="11" width="7.26171875" style="355" bestFit="1" customWidth="1"/>
    <col min="12" max="12" width="8.83984375" style="355" customWidth="1"/>
    <col min="13" max="13" width="24.83984375" style="355" customWidth="1"/>
    <col min="14" max="14" width="23" style="379" customWidth="1"/>
    <col min="15" max="15" width="10.83984375" style="355" customWidth="1"/>
    <col min="16" max="16384" width="9.15625" style="355"/>
  </cols>
  <sheetData>
    <row r="1" spans="1:14" s="72" customFormat="1" ht="15" customHeight="1" x14ac:dyDescent="0.5">
      <c r="A1" s="881" t="s">
        <v>207</v>
      </c>
      <c r="B1" s="881"/>
      <c r="C1" s="881"/>
      <c r="D1" s="881"/>
      <c r="E1" s="881"/>
      <c r="F1" s="881"/>
      <c r="G1" s="881"/>
      <c r="H1" s="881"/>
      <c r="I1" s="881"/>
      <c r="J1" s="881"/>
      <c r="K1" s="881"/>
      <c r="L1" s="881"/>
      <c r="M1" s="881"/>
      <c r="N1" s="246"/>
    </row>
    <row r="2" spans="1:14" s="72" customFormat="1" ht="15" customHeight="1" x14ac:dyDescent="0.5">
      <c r="A2" s="881" t="s">
        <v>233</v>
      </c>
      <c r="B2" s="881"/>
      <c r="C2" s="881"/>
      <c r="D2" s="881"/>
      <c r="E2" s="881"/>
      <c r="F2" s="881"/>
      <c r="G2" s="881"/>
      <c r="H2" s="881"/>
      <c r="I2" s="881"/>
      <c r="J2" s="881"/>
      <c r="K2" s="881"/>
      <c r="L2" s="881"/>
      <c r="M2" s="881"/>
      <c r="N2" s="246"/>
    </row>
    <row r="3" spans="1:14" s="72" customFormat="1" ht="15" customHeight="1" x14ac:dyDescent="0.5">
      <c r="A3" s="77"/>
      <c r="B3" s="77"/>
      <c r="C3" s="77"/>
      <c r="D3" s="77"/>
      <c r="E3" s="77"/>
      <c r="F3" s="77"/>
      <c r="G3" s="77"/>
      <c r="H3" s="77"/>
      <c r="I3" s="76"/>
      <c r="J3" s="77"/>
      <c r="K3" s="71"/>
      <c r="L3" s="71"/>
      <c r="M3" s="77"/>
      <c r="N3" s="75"/>
    </row>
    <row r="4" spans="1:14" s="72" customFormat="1" ht="13.2" x14ac:dyDescent="0.5">
      <c r="A4" s="77" t="s">
        <v>208</v>
      </c>
      <c r="B4" s="77"/>
      <c r="C4" s="77"/>
      <c r="D4" s="73"/>
      <c r="E4" s="73"/>
      <c r="F4" s="73"/>
      <c r="G4" s="77"/>
      <c r="H4" s="77"/>
      <c r="I4" s="76"/>
      <c r="J4" s="77"/>
      <c r="K4" s="71"/>
      <c r="L4" s="71"/>
      <c r="M4" s="77"/>
      <c r="N4" s="75"/>
    </row>
    <row r="5" spans="1:14" s="72" customFormat="1" ht="13.2" x14ac:dyDescent="0.5">
      <c r="A5" s="77"/>
      <c r="B5" s="77"/>
      <c r="C5" s="77" t="s">
        <v>209</v>
      </c>
      <c r="D5" s="77"/>
      <c r="E5" s="77"/>
      <c r="F5" s="77" t="s">
        <v>210</v>
      </c>
      <c r="G5" s="800" t="str">
        <f>PENDIDIKAN!F5</f>
        <v>Dr. Wilson Novarino, M.Si.</v>
      </c>
      <c r="H5" s="800"/>
      <c r="I5" s="800"/>
      <c r="J5" s="800"/>
      <c r="K5" s="71"/>
      <c r="L5" s="71"/>
      <c r="M5" s="77"/>
      <c r="N5" s="75"/>
    </row>
    <row r="6" spans="1:14" s="72" customFormat="1" ht="13.2" x14ac:dyDescent="0.5">
      <c r="A6" s="77"/>
      <c r="B6" s="77"/>
      <c r="C6" s="77" t="s">
        <v>211</v>
      </c>
      <c r="D6" s="77"/>
      <c r="E6" s="77"/>
      <c r="F6" s="77" t="s">
        <v>210</v>
      </c>
      <c r="G6" s="800" t="str">
        <f>PENDIDIKAN!F6</f>
        <v>19711103 199802 1 001</v>
      </c>
      <c r="H6" s="800"/>
      <c r="I6" s="800"/>
      <c r="J6" s="800"/>
      <c r="K6" s="71"/>
      <c r="L6" s="71" t="s">
        <v>243</v>
      </c>
      <c r="M6" s="77"/>
      <c r="N6" s="75"/>
    </row>
    <row r="7" spans="1:14" s="72" customFormat="1" ht="13.2" x14ac:dyDescent="0.5">
      <c r="A7" s="77"/>
      <c r="B7" s="77"/>
      <c r="C7" s="77" t="s">
        <v>212</v>
      </c>
      <c r="D7" s="77"/>
      <c r="E7" s="77"/>
      <c r="F7" s="77" t="s">
        <v>210</v>
      </c>
      <c r="G7" s="800" t="str">
        <f>PENDIDIKAN!F7</f>
        <v>Penata Tk. I / III.d</v>
      </c>
      <c r="H7" s="800"/>
      <c r="I7" s="800"/>
      <c r="J7" s="800"/>
      <c r="K7" s="71"/>
      <c r="L7" s="71"/>
      <c r="M7" s="77"/>
      <c r="N7" s="75"/>
    </row>
    <row r="8" spans="1:14" s="72" customFormat="1" ht="13.2" x14ac:dyDescent="0.5">
      <c r="A8" s="77"/>
      <c r="B8" s="77"/>
      <c r="C8" s="77" t="s">
        <v>279</v>
      </c>
      <c r="D8" s="77"/>
      <c r="E8" s="77"/>
      <c r="F8" s="77" t="s">
        <v>210</v>
      </c>
      <c r="G8" s="800" t="str">
        <f>PENDIDIKAN!F8</f>
        <v xml:space="preserve">Ketua Departemen Biologi </v>
      </c>
      <c r="H8" s="800"/>
      <c r="I8" s="800"/>
      <c r="J8" s="800"/>
      <c r="K8" s="800"/>
      <c r="L8" s="800"/>
      <c r="M8" s="800"/>
      <c r="N8" s="459"/>
    </row>
    <row r="9" spans="1:14" s="72" customFormat="1" ht="13.2" x14ac:dyDescent="0.5">
      <c r="A9" s="77"/>
      <c r="B9" s="77"/>
      <c r="C9" s="77" t="s">
        <v>214</v>
      </c>
      <c r="D9" s="77"/>
      <c r="E9" s="77"/>
      <c r="F9" s="77" t="s">
        <v>210</v>
      </c>
      <c r="G9" s="800" t="str">
        <f>PENDIDIKAN!F9</f>
        <v>Fakultas MIPA Universitas Andalas</v>
      </c>
      <c r="H9" s="800"/>
      <c r="I9" s="800"/>
      <c r="J9" s="800"/>
      <c r="K9" s="71"/>
      <c r="L9" s="71"/>
      <c r="M9" s="77"/>
      <c r="N9" s="75"/>
    </row>
    <row r="10" spans="1:14" s="72" customFormat="1" ht="13.2" x14ac:dyDescent="0.5">
      <c r="A10" s="77"/>
      <c r="B10" s="77"/>
      <c r="C10" s="77"/>
      <c r="D10" s="77"/>
      <c r="E10" s="77"/>
      <c r="F10" s="77"/>
      <c r="G10" s="73"/>
      <c r="H10" s="73"/>
      <c r="I10" s="73"/>
      <c r="J10" s="73"/>
      <c r="K10" s="71"/>
      <c r="L10" s="71"/>
      <c r="M10" s="77"/>
      <c r="N10" s="75"/>
    </row>
    <row r="11" spans="1:14" s="72" customFormat="1" ht="13.2" x14ac:dyDescent="0.5">
      <c r="A11" s="77" t="s">
        <v>215</v>
      </c>
      <c r="B11" s="77"/>
      <c r="C11" s="77"/>
      <c r="D11" s="73"/>
      <c r="E11" s="73"/>
      <c r="F11" s="73"/>
      <c r="G11" s="77"/>
      <c r="H11" s="77"/>
      <c r="I11" s="76"/>
      <c r="J11" s="77"/>
      <c r="K11" s="71"/>
      <c r="L11" s="71"/>
      <c r="M11" s="77"/>
      <c r="N11" s="75"/>
    </row>
    <row r="12" spans="1:14" s="72" customFormat="1" ht="13.2" x14ac:dyDescent="0.5">
      <c r="A12" s="77"/>
      <c r="B12" s="77"/>
      <c r="C12" s="77" t="s">
        <v>216</v>
      </c>
      <c r="D12" s="77"/>
      <c r="E12" s="77"/>
      <c r="F12" s="77" t="s">
        <v>210</v>
      </c>
      <c r="G12" s="800" t="str">
        <f>PENDIDIKAN!F12</f>
        <v>Dr. Zozy Aneloi Noli, MP.</v>
      </c>
      <c r="H12" s="800"/>
      <c r="I12" s="800"/>
      <c r="J12" s="800"/>
      <c r="K12" s="71"/>
      <c r="L12" s="71"/>
      <c r="M12" s="77"/>
      <c r="N12" s="75"/>
    </row>
    <row r="13" spans="1:14" s="72" customFormat="1" ht="13.2" x14ac:dyDescent="0.5">
      <c r="A13" s="77"/>
      <c r="B13" s="77"/>
      <c r="C13" s="77" t="s">
        <v>217</v>
      </c>
      <c r="D13" s="77"/>
      <c r="E13" s="77"/>
      <c r="F13" s="77" t="s">
        <v>210</v>
      </c>
      <c r="G13" s="800" t="str">
        <f>PENDIDIKAN!F13</f>
        <v>19640826 199103 2 002</v>
      </c>
      <c r="H13" s="800"/>
      <c r="I13" s="800"/>
      <c r="J13" s="800"/>
      <c r="K13" s="71"/>
      <c r="L13" s="71"/>
      <c r="M13" s="77"/>
      <c r="N13" s="75"/>
    </row>
    <row r="14" spans="1:14" s="72" customFormat="1" ht="13.2" x14ac:dyDescent="0.5">
      <c r="A14" s="77"/>
      <c r="B14" s="77"/>
      <c r="C14" s="77" t="s">
        <v>212</v>
      </c>
      <c r="D14" s="77"/>
      <c r="E14" s="77"/>
      <c r="F14" s="77" t="s">
        <v>210</v>
      </c>
      <c r="G14" s="800" t="str">
        <f>PENDIDIKAN!F14</f>
        <v>Penata Tk. I / III.d</v>
      </c>
      <c r="H14" s="800"/>
      <c r="I14" s="800"/>
      <c r="J14" s="800"/>
      <c r="K14" s="71"/>
      <c r="L14" s="71"/>
      <c r="M14" s="77"/>
      <c r="N14" s="75"/>
    </row>
    <row r="15" spans="1:14" s="72" customFormat="1" ht="13.2" x14ac:dyDescent="0.5">
      <c r="A15" s="77"/>
      <c r="B15" s="77"/>
      <c r="C15" s="77" t="s">
        <v>279</v>
      </c>
      <c r="D15" s="77"/>
      <c r="E15" s="77"/>
      <c r="F15" s="77" t="s">
        <v>210</v>
      </c>
      <c r="G15" s="800" t="str">
        <f>PENDIDIKAN!F15</f>
        <v>Lektor Kepala</v>
      </c>
      <c r="H15" s="800"/>
      <c r="I15" s="800"/>
      <c r="J15" s="800"/>
      <c r="K15" s="800"/>
      <c r="L15" s="800"/>
      <c r="M15" s="800"/>
      <c r="N15" s="459"/>
    </row>
    <row r="16" spans="1:14" s="72" customFormat="1" ht="13.2" x14ac:dyDescent="0.5">
      <c r="A16" s="77"/>
      <c r="B16" s="77"/>
      <c r="C16" s="77" t="s">
        <v>214</v>
      </c>
      <c r="D16" s="77"/>
      <c r="E16" s="77"/>
      <c r="F16" s="77" t="s">
        <v>210</v>
      </c>
      <c r="G16" s="800" t="str">
        <f>PENDIDIKAN!F16</f>
        <v>Fakultas MIPA Universitas Andalas</v>
      </c>
      <c r="H16" s="800"/>
      <c r="I16" s="800"/>
      <c r="J16" s="800"/>
      <c r="K16" s="71"/>
      <c r="L16" s="71"/>
      <c r="M16" s="77"/>
      <c r="N16" s="75"/>
    </row>
    <row r="17" spans="1:15" s="72" customFormat="1" ht="15" customHeight="1" x14ac:dyDescent="0.5">
      <c r="A17" s="77"/>
      <c r="B17" s="77"/>
      <c r="C17" s="77"/>
      <c r="D17" s="77"/>
      <c r="E17" s="77"/>
      <c r="F17" s="77"/>
      <c r="G17" s="77"/>
      <c r="H17" s="77"/>
      <c r="I17" s="76"/>
      <c r="J17" s="77"/>
      <c r="K17" s="71"/>
      <c r="L17" s="71"/>
      <c r="M17" s="77"/>
      <c r="N17" s="75"/>
    </row>
    <row r="18" spans="1:15" s="72" customFormat="1" ht="15" customHeight="1" x14ac:dyDescent="0.5">
      <c r="A18" s="994" t="s">
        <v>234</v>
      </c>
      <c r="B18" s="994"/>
      <c r="C18" s="994"/>
      <c r="D18" s="994"/>
      <c r="E18" s="994"/>
      <c r="F18" s="994"/>
      <c r="G18" s="994"/>
      <c r="H18" s="994"/>
      <c r="I18" s="994"/>
      <c r="J18" s="994"/>
      <c r="K18" s="994"/>
      <c r="L18" s="994"/>
      <c r="M18" s="994"/>
      <c r="N18" s="459"/>
    </row>
    <row r="19" spans="1:15" s="72" customFormat="1" ht="15" customHeight="1" x14ac:dyDescent="0.5">
      <c r="A19" s="245"/>
      <c r="B19" s="245"/>
      <c r="C19" s="245"/>
      <c r="D19" s="245"/>
      <c r="E19" s="245"/>
      <c r="F19" s="245"/>
      <c r="G19" s="245"/>
      <c r="H19" s="245"/>
      <c r="I19" s="246"/>
      <c r="J19" s="227"/>
      <c r="K19" s="71"/>
      <c r="L19" s="71"/>
      <c r="M19" s="77"/>
      <c r="N19" s="75"/>
    </row>
    <row r="20" spans="1:15" s="72" customFormat="1" ht="37.799999999999997" x14ac:dyDescent="0.5">
      <c r="A20" s="257" t="s">
        <v>218</v>
      </c>
      <c r="B20" s="882" t="s">
        <v>223</v>
      </c>
      <c r="C20" s="883"/>
      <c r="D20" s="883"/>
      <c r="E20" s="883"/>
      <c r="F20" s="883"/>
      <c r="G20" s="883"/>
      <c r="H20" s="257" t="s">
        <v>219</v>
      </c>
      <c r="I20" s="257" t="s">
        <v>224</v>
      </c>
      <c r="J20" s="257" t="s">
        <v>225</v>
      </c>
      <c r="K20" s="257" t="s">
        <v>226</v>
      </c>
      <c r="L20" s="257" t="s">
        <v>227</v>
      </c>
      <c r="M20" s="257" t="s">
        <v>220</v>
      </c>
      <c r="N20" s="447" t="s">
        <v>352</v>
      </c>
    </row>
    <row r="21" spans="1:15" s="72" customFormat="1" ht="15" customHeight="1" x14ac:dyDescent="0.5">
      <c r="A21" s="448">
        <v>1</v>
      </c>
      <c r="B21" s="884">
        <v>2</v>
      </c>
      <c r="C21" s="885"/>
      <c r="D21" s="885"/>
      <c r="E21" s="885"/>
      <c r="F21" s="885"/>
      <c r="G21" s="885"/>
      <c r="H21" s="448">
        <v>3</v>
      </c>
      <c r="I21" s="257">
        <v>4</v>
      </c>
      <c r="J21" s="448">
        <v>5</v>
      </c>
      <c r="K21" s="448">
        <v>6</v>
      </c>
      <c r="L21" s="448">
        <v>7</v>
      </c>
      <c r="M21" s="448">
        <v>8</v>
      </c>
      <c r="N21" s="447">
        <v>9</v>
      </c>
    </row>
    <row r="22" spans="1:15" s="354" customFormat="1" ht="23.25" customHeight="1" x14ac:dyDescent="0.55000000000000004">
      <c r="A22" s="109" t="s">
        <v>71</v>
      </c>
      <c r="B22" s="769" t="s">
        <v>202</v>
      </c>
      <c r="C22" s="770"/>
      <c r="D22" s="770"/>
      <c r="E22" s="770"/>
      <c r="F22" s="770"/>
      <c r="G22" s="771"/>
      <c r="H22" s="146"/>
      <c r="I22" s="95"/>
      <c r="J22" s="78"/>
      <c r="K22" s="134"/>
      <c r="L22" s="89">
        <f>L23+L48+L55+L64+L66+L69+L76+L85+L89+L93</f>
        <v>30</v>
      </c>
      <c r="M22" s="365"/>
      <c r="N22" s="377"/>
    </row>
    <row r="23" spans="1:15" s="354" customFormat="1" ht="35.25" customHeight="1" x14ac:dyDescent="0.55000000000000004">
      <c r="A23" s="458"/>
      <c r="B23" s="87" t="s">
        <v>10</v>
      </c>
      <c r="C23" s="759" t="s">
        <v>157</v>
      </c>
      <c r="D23" s="757"/>
      <c r="E23" s="757"/>
      <c r="F23" s="757"/>
      <c r="G23" s="758"/>
      <c r="H23" s="146"/>
      <c r="I23" s="95"/>
      <c r="J23" s="78"/>
      <c r="K23" s="134"/>
      <c r="L23" s="89">
        <f>SUM(L24:L47)</f>
        <v>30</v>
      </c>
      <c r="M23" s="365"/>
      <c r="N23" s="377"/>
    </row>
    <row r="24" spans="1:15" s="354" customFormat="1" ht="35.25" customHeight="1" x14ac:dyDescent="0.55000000000000004">
      <c r="A24" s="458"/>
      <c r="B24" s="93"/>
      <c r="C24" s="78">
        <v>1</v>
      </c>
      <c r="D24" s="759" t="s">
        <v>158</v>
      </c>
      <c r="E24" s="757"/>
      <c r="F24" s="757"/>
      <c r="G24" s="758"/>
      <c r="H24" s="146"/>
      <c r="I24" s="95"/>
      <c r="J24" s="78"/>
      <c r="K24" s="134"/>
      <c r="L24" s="134"/>
      <c r="M24" s="365"/>
      <c r="N24" s="377"/>
    </row>
    <row r="25" spans="1:15" s="354" customFormat="1" ht="66.75" customHeight="1" x14ac:dyDescent="0.55000000000000004">
      <c r="A25" s="458"/>
      <c r="B25" s="93"/>
      <c r="C25" s="77"/>
      <c r="D25" s="475">
        <v>1</v>
      </c>
      <c r="E25" s="764" t="s">
        <v>603</v>
      </c>
      <c r="F25" s="765"/>
      <c r="G25" s="766"/>
      <c r="H25" s="472" t="s">
        <v>503</v>
      </c>
      <c r="I25" s="477" t="s">
        <v>311</v>
      </c>
      <c r="J25" s="460">
        <v>1</v>
      </c>
      <c r="K25" s="460">
        <v>2</v>
      </c>
      <c r="L25" s="460">
        <f t="shared" ref="L25:L30" si="0">J25*K25</f>
        <v>2</v>
      </c>
      <c r="M25" s="473" t="s">
        <v>593</v>
      </c>
      <c r="N25" s="699"/>
      <c r="O25" s="1074" t="s">
        <v>1819</v>
      </c>
    </row>
    <row r="26" spans="1:15" s="354" customFormat="1" ht="63" customHeight="1" x14ac:dyDescent="0.55000000000000004">
      <c r="A26" s="458"/>
      <c r="B26" s="93"/>
      <c r="C26" s="77"/>
      <c r="D26" s="475">
        <v>2</v>
      </c>
      <c r="E26" s="764" t="s">
        <v>602</v>
      </c>
      <c r="F26" s="765"/>
      <c r="G26" s="766"/>
      <c r="H26" s="474" t="s">
        <v>589</v>
      </c>
      <c r="I26" s="477" t="s">
        <v>311</v>
      </c>
      <c r="J26" s="460">
        <v>1</v>
      </c>
      <c r="K26" s="460">
        <v>2</v>
      </c>
      <c r="L26" s="460">
        <f t="shared" si="0"/>
        <v>2</v>
      </c>
      <c r="M26" s="473" t="s">
        <v>594</v>
      </c>
      <c r="N26" s="699"/>
      <c r="O26" s="1074"/>
    </row>
    <row r="27" spans="1:15" s="354" customFormat="1" ht="63" customHeight="1" x14ac:dyDescent="0.55000000000000004">
      <c r="A27" s="458"/>
      <c r="B27" s="93"/>
      <c r="C27" s="77"/>
      <c r="D27" s="475">
        <v>3</v>
      </c>
      <c r="E27" s="764" t="s">
        <v>601</v>
      </c>
      <c r="F27" s="765"/>
      <c r="G27" s="766"/>
      <c r="H27" s="474" t="s">
        <v>590</v>
      </c>
      <c r="I27" s="477" t="s">
        <v>311</v>
      </c>
      <c r="J27" s="460">
        <v>1</v>
      </c>
      <c r="K27" s="460">
        <v>2</v>
      </c>
      <c r="L27" s="460">
        <f t="shared" si="0"/>
        <v>2</v>
      </c>
      <c r="M27" s="473" t="s">
        <v>595</v>
      </c>
      <c r="N27" s="699"/>
      <c r="O27" s="1074"/>
    </row>
    <row r="28" spans="1:15" s="354" customFormat="1" ht="63" customHeight="1" x14ac:dyDescent="0.55000000000000004">
      <c r="A28" s="458"/>
      <c r="B28" s="93"/>
      <c r="C28" s="77"/>
      <c r="D28" s="475">
        <v>4</v>
      </c>
      <c r="E28" s="764" t="s">
        <v>600</v>
      </c>
      <c r="F28" s="765"/>
      <c r="G28" s="766"/>
      <c r="H28" s="474" t="s">
        <v>592</v>
      </c>
      <c r="I28" s="477" t="s">
        <v>311</v>
      </c>
      <c r="J28" s="460">
        <v>1</v>
      </c>
      <c r="K28" s="460">
        <v>2</v>
      </c>
      <c r="L28" s="460">
        <f t="shared" si="0"/>
        <v>2</v>
      </c>
      <c r="M28" s="473" t="s">
        <v>619</v>
      </c>
      <c r="N28" s="699"/>
      <c r="O28" s="1074"/>
    </row>
    <row r="29" spans="1:15" s="354" customFormat="1" ht="63" customHeight="1" x14ac:dyDescent="0.55000000000000004">
      <c r="A29" s="458"/>
      <c r="B29" s="93"/>
      <c r="C29" s="77"/>
      <c r="D29" s="475">
        <v>5</v>
      </c>
      <c r="E29" s="764" t="s">
        <v>617</v>
      </c>
      <c r="F29" s="765"/>
      <c r="G29" s="766"/>
      <c r="H29" s="474" t="s">
        <v>565</v>
      </c>
      <c r="I29" s="477" t="s">
        <v>311</v>
      </c>
      <c r="J29" s="460">
        <v>1</v>
      </c>
      <c r="K29" s="460">
        <v>2</v>
      </c>
      <c r="L29" s="460">
        <f t="shared" si="0"/>
        <v>2</v>
      </c>
      <c r="M29" s="473" t="s">
        <v>620</v>
      </c>
      <c r="N29" s="699"/>
      <c r="O29" s="1074"/>
    </row>
    <row r="30" spans="1:15" s="354" customFormat="1" ht="63" customHeight="1" x14ac:dyDescent="0.55000000000000004">
      <c r="A30" s="458"/>
      <c r="B30" s="93"/>
      <c r="C30" s="77"/>
      <c r="D30" s="475">
        <v>6</v>
      </c>
      <c r="E30" s="764" t="s">
        <v>618</v>
      </c>
      <c r="F30" s="765"/>
      <c r="G30" s="766"/>
      <c r="H30" s="474" t="s">
        <v>622</v>
      </c>
      <c r="I30" s="477" t="s">
        <v>311</v>
      </c>
      <c r="J30" s="460">
        <v>1</v>
      </c>
      <c r="K30" s="460">
        <v>2</v>
      </c>
      <c r="L30" s="460">
        <f t="shared" si="0"/>
        <v>2</v>
      </c>
      <c r="M30" s="473" t="s">
        <v>621</v>
      </c>
      <c r="N30" s="699"/>
      <c r="O30" s="1074"/>
    </row>
    <row r="31" spans="1:15" s="354" customFormat="1" ht="19.5" customHeight="1" x14ac:dyDescent="0.55000000000000004">
      <c r="A31" s="366"/>
      <c r="B31" s="362"/>
      <c r="C31" s="78">
        <v>2</v>
      </c>
      <c r="D31" s="763" t="s">
        <v>159</v>
      </c>
      <c r="E31" s="763"/>
      <c r="F31" s="763"/>
      <c r="G31" s="763"/>
      <c r="H31" s="489"/>
      <c r="I31" s="138"/>
      <c r="J31" s="460"/>
      <c r="K31" s="475"/>
      <c r="L31" s="475"/>
      <c r="M31" s="365"/>
      <c r="N31" s="377"/>
      <c r="O31" s="1074"/>
    </row>
    <row r="32" spans="1:15" ht="63" customHeight="1" x14ac:dyDescent="0.5">
      <c r="A32" s="367"/>
      <c r="B32" s="362"/>
      <c r="C32" s="87"/>
      <c r="D32" s="475">
        <v>1</v>
      </c>
      <c r="E32" s="764" t="s">
        <v>672</v>
      </c>
      <c r="F32" s="765"/>
      <c r="G32" s="766"/>
      <c r="H32" s="476" t="s">
        <v>502</v>
      </c>
      <c r="I32" s="477" t="s">
        <v>311</v>
      </c>
      <c r="J32" s="460">
        <v>1</v>
      </c>
      <c r="K32" s="460">
        <v>1</v>
      </c>
      <c r="L32" s="460">
        <f>J32*K32</f>
        <v>1</v>
      </c>
      <c r="M32" s="473" t="s">
        <v>606</v>
      </c>
      <c r="N32" s="696"/>
      <c r="O32" s="1074"/>
    </row>
    <row r="33" spans="1:15" ht="63" customHeight="1" x14ac:dyDescent="0.5">
      <c r="A33" s="367"/>
      <c r="B33" s="362"/>
      <c r="C33" s="490"/>
      <c r="D33" s="475">
        <v>2</v>
      </c>
      <c r="E33" s="764" t="s">
        <v>599</v>
      </c>
      <c r="F33" s="765"/>
      <c r="G33" s="766"/>
      <c r="H33" s="476" t="s">
        <v>597</v>
      </c>
      <c r="I33" s="477" t="s">
        <v>311</v>
      </c>
      <c r="J33" s="460">
        <v>1</v>
      </c>
      <c r="K33" s="460">
        <v>1</v>
      </c>
      <c r="L33" s="460">
        <f>J33*K33</f>
        <v>1</v>
      </c>
      <c r="M33" s="473" t="s">
        <v>607</v>
      </c>
      <c r="N33" s="696"/>
      <c r="O33" s="1074"/>
    </row>
    <row r="34" spans="1:15" ht="62.25" customHeight="1" x14ac:dyDescent="0.5">
      <c r="A34" s="367"/>
      <c r="B34" s="362"/>
      <c r="C34" s="490"/>
      <c r="D34" s="475">
        <v>3</v>
      </c>
      <c r="E34" s="764" t="s">
        <v>623</v>
      </c>
      <c r="F34" s="765"/>
      <c r="G34" s="766"/>
      <c r="H34" s="476" t="s">
        <v>635</v>
      </c>
      <c r="I34" s="477" t="s">
        <v>311</v>
      </c>
      <c r="J34" s="460">
        <v>3</v>
      </c>
      <c r="K34" s="460">
        <v>1</v>
      </c>
      <c r="L34" s="460">
        <f t="shared" ref="L34:L35" si="1">J34*K34</f>
        <v>3</v>
      </c>
      <c r="M34" s="473" t="s">
        <v>608</v>
      </c>
      <c r="N34" s="696"/>
      <c r="O34" s="1074"/>
    </row>
    <row r="35" spans="1:15" ht="64.5" customHeight="1" x14ac:dyDescent="0.5">
      <c r="A35" s="367"/>
      <c r="B35" s="362"/>
      <c r="C35" s="490"/>
      <c r="D35" s="475">
        <v>4</v>
      </c>
      <c r="E35" s="764" t="s">
        <v>627</v>
      </c>
      <c r="F35" s="765"/>
      <c r="G35" s="766"/>
      <c r="H35" s="476" t="s">
        <v>504</v>
      </c>
      <c r="I35" s="477" t="s">
        <v>311</v>
      </c>
      <c r="J35" s="460">
        <v>1</v>
      </c>
      <c r="K35" s="460">
        <v>1</v>
      </c>
      <c r="L35" s="460">
        <f t="shared" si="1"/>
        <v>1</v>
      </c>
      <c r="M35" s="473" t="s">
        <v>609</v>
      </c>
      <c r="N35" s="696"/>
      <c r="O35" s="1074"/>
    </row>
    <row r="36" spans="1:15" ht="77.25" customHeight="1" x14ac:dyDescent="0.5">
      <c r="A36" s="367"/>
      <c r="B36" s="362"/>
      <c r="C36" s="361"/>
      <c r="D36" s="475">
        <v>5</v>
      </c>
      <c r="E36" s="764" t="s">
        <v>683</v>
      </c>
      <c r="F36" s="765"/>
      <c r="G36" s="766"/>
      <c r="H36" s="474" t="s">
        <v>555</v>
      </c>
      <c r="I36" s="477" t="s">
        <v>311</v>
      </c>
      <c r="J36" s="460">
        <v>1</v>
      </c>
      <c r="K36" s="460">
        <v>1</v>
      </c>
      <c r="L36" s="460">
        <f t="shared" ref="L36" si="2">J36*K36</f>
        <v>1</v>
      </c>
      <c r="M36" s="473" t="s">
        <v>613</v>
      </c>
      <c r="N36" s="696"/>
      <c r="O36" s="1074"/>
    </row>
    <row r="37" spans="1:15" ht="63" customHeight="1" x14ac:dyDescent="0.5">
      <c r="A37" s="367"/>
      <c r="B37" s="362"/>
      <c r="C37" s="490"/>
      <c r="D37" s="475">
        <v>6</v>
      </c>
      <c r="E37" s="764" t="s">
        <v>629</v>
      </c>
      <c r="F37" s="765"/>
      <c r="G37" s="766"/>
      <c r="H37" s="476" t="s">
        <v>505</v>
      </c>
      <c r="I37" s="477" t="s">
        <v>311</v>
      </c>
      <c r="J37" s="460">
        <v>1</v>
      </c>
      <c r="K37" s="460">
        <v>1</v>
      </c>
      <c r="L37" s="460">
        <f>J37*K37</f>
        <v>1</v>
      </c>
      <c r="M37" s="473" t="s">
        <v>612</v>
      </c>
      <c r="N37" s="696"/>
      <c r="O37" s="1074"/>
    </row>
    <row r="38" spans="1:15" ht="63" customHeight="1" x14ac:dyDescent="0.5">
      <c r="A38" s="367"/>
      <c r="B38" s="362"/>
      <c r="C38" s="490"/>
      <c r="D38" s="475">
        <v>7</v>
      </c>
      <c r="E38" s="764" t="s">
        <v>511</v>
      </c>
      <c r="F38" s="765"/>
      <c r="G38" s="766"/>
      <c r="H38" s="476" t="s">
        <v>506</v>
      </c>
      <c r="I38" s="477" t="s">
        <v>311</v>
      </c>
      <c r="J38" s="460">
        <v>1</v>
      </c>
      <c r="K38" s="460">
        <v>1</v>
      </c>
      <c r="L38" s="460">
        <f>J38*K38</f>
        <v>1</v>
      </c>
      <c r="M38" s="473" t="s">
        <v>610</v>
      </c>
      <c r="N38" s="696"/>
      <c r="O38" s="1074"/>
    </row>
    <row r="39" spans="1:15" ht="63.75" customHeight="1" x14ac:dyDescent="0.5">
      <c r="A39" s="367"/>
      <c r="B39" s="362"/>
      <c r="C39" s="490"/>
      <c r="D39" s="475">
        <v>8</v>
      </c>
      <c r="E39" s="764" t="s">
        <v>604</v>
      </c>
      <c r="F39" s="765"/>
      <c r="G39" s="766"/>
      <c r="H39" s="476" t="s">
        <v>507</v>
      </c>
      <c r="I39" s="477" t="s">
        <v>311</v>
      </c>
      <c r="J39" s="460">
        <v>1</v>
      </c>
      <c r="K39" s="460">
        <v>1</v>
      </c>
      <c r="L39" s="460">
        <f>J39*K39</f>
        <v>1</v>
      </c>
      <c r="M39" s="473" t="s">
        <v>611</v>
      </c>
      <c r="N39" s="696"/>
      <c r="O39" s="1074"/>
    </row>
    <row r="40" spans="1:15" ht="63" customHeight="1" x14ac:dyDescent="0.5">
      <c r="A40" s="367"/>
      <c r="B40" s="362"/>
      <c r="C40" s="361"/>
      <c r="D40" s="475">
        <v>9</v>
      </c>
      <c r="E40" s="764" t="s">
        <v>628</v>
      </c>
      <c r="F40" s="765"/>
      <c r="G40" s="766"/>
      <c r="H40" s="474" t="s">
        <v>591</v>
      </c>
      <c r="I40" s="477" t="s">
        <v>311</v>
      </c>
      <c r="J40" s="460">
        <v>1</v>
      </c>
      <c r="K40" s="460">
        <v>1</v>
      </c>
      <c r="L40" s="460">
        <f>J40*K40</f>
        <v>1</v>
      </c>
      <c r="M40" s="473" t="s">
        <v>596</v>
      </c>
      <c r="N40" s="696"/>
      <c r="O40" s="1074"/>
    </row>
    <row r="41" spans="1:15" ht="62.25" customHeight="1" x14ac:dyDescent="0.5">
      <c r="A41" s="367"/>
      <c r="B41" s="362"/>
      <c r="C41" s="361"/>
      <c r="D41" s="475">
        <v>10</v>
      </c>
      <c r="E41" s="764" t="s">
        <v>684</v>
      </c>
      <c r="F41" s="765"/>
      <c r="G41" s="766"/>
      <c r="H41" s="476" t="s">
        <v>598</v>
      </c>
      <c r="I41" s="477" t="s">
        <v>311</v>
      </c>
      <c r="J41" s="460">
        <v>1</v>
      </c>
      <c r="K41" s="460">
        <v>1</v>
      </c>
      <c r="L41" s="460">
        <f t="shared" ref="L41" si="3">J41*K41</f>
        <v>1</v>
      </c>
      <c r="M41" s="473" t="s">
        <v>616</v>
      </c>
      <c r="N41" s="696"/>
      <c r="O41" s="1074"/>
    </row>
    <row r="42" spans="1:15" ht="61.5" customHeight="1" x14ac:dyDescent="0.5">
      <c r="A42" s="367"/>
      <c r="B42" s="362"/>
      <c r="C42" s="361"/>
      <c r="D42" s="475">
        <v>11</v>
      </c>
      <c r="E42" s="764" t="s">
        <v>685</v>
      </c>
      <c r="F42" s="765"/>
      <c r="G42" s="766"/>
      <c r="H42" s="474" t="s">
        <v>508</v>
      </c>
      <c r="I42" s="477" t="s">
        <v>311</v>
      </c>
      <c r="J42" s="460">
        <v>1</v>
      </c>
      <c r="K42" s="460">
        <v>1</v>
      </c>
      <c r="L42" s="460">
        <f t="shared" ref="L42:L47" si="4">J42*K42</f>
        <v>1</v>
      </c>
      <c r="M42" s="473" t="s">
        <v>615</v>
      </c>
      <c r="N42" s="696"/>
      <c r="O42" s="1074"/>
    </row>
    <row r="43" spans="1:15" ht="63.75" customHeight="1" x14ac:dyDescent="0.5">
      <c r="A43" s="367"/>
      <c r="B43" s="362"/>
      <c r="C43" s="361"/>
      <c r="D43" s="475">
        <v>12</v>
      </c>
      <c r="E43" s="764" t="s">
        <v>605</v>
      </c>
      <c r="F43" s="765"/>
      <c r="G43" s="766"/>
      <c r="H43" s="474" t="s">
        <v>501</v>
      </c>
      <c r="I43" s="477" t="s">
        <v>311</v>
      </c>
      <c r="J43" s="460">
        <v>1</v>
      </c>
      <c r="K43" s="460">
        <v>1</v>
      </c>
      <c r="L43" s="460">
        <f t="shared" si="4"/>
        <v>1</v>
      </c>
      <c r="M43" s="473" t="s">
        <v>614</v>
      </c>
      <c r="N43" s="696"/>
      <c r="O43" s="1074"/>
    </row>
    <row r="44" spans="1:15" ht="62.25" customHeight="1" x14ac:dyDescent="0.5">
      <c r="A44" s="367"/>
      <c r="B44" s="362"/>
      <c r="C44" s="361"/>
      <c r="D44" s="475">
        <v>13</v>
      </c>
      <c r="E44" s="764" t="s">
        <v>630</v>
      </c>
      <c r="F44" s="765"/>
      <c r="G44" s="766"/>
      <c r="H44" s="474" t="s">
        <v>631</v>
      </c>
      <c r="I44" s="477" t="s">
        <v>311</v>
      </c>
      <c r="J44" s="460">
        <v>1</v>
      </c>
      <c r="K44" s="460">
        <v>1</v>
      </c>
      <c r="L44" s="460">
        <f t="shared" si="4"/>
        <v>1</v>
      </c>
      <c r="M44" s="473" t="s">
        <v>632</v>
      </c>
      <c r="N44" s="696"/>
      <c r="O44" s="1074"/>
    </row>
    <row r="45" spans="1:15" ht="62.25" customHeight="1" x14ac:dyDescent="0.5">
      <c r="A45" s="367"/>
      <c r="B45" s="362"/>
      <c r="C45" s="361"/>
      <c r="D45" s="475">
        <v>14</v>
      </c>
      <c r="E45" s="764" t="s">
        <v>633</v>
      </c>
      <c r="F45" s="765"/>
      <c r="G45" s="766"/>
      <c r="H45" s="474" t="s">
        <v>634</v>
      </c>
      <c r="I45" s="477" t="s">
        <v>311</v>
      </c>
      <c r="J45" s="460">
        <v>1</v>
      </c>
      <c r="K45" s="460">
        <v>1</v>
      </c>
      <c r="L45" s="460">
        <f t="shared" si="4"/>
        <v>1</v>
      </c>
      <c r="M45" s="473" t="s">
        <v>636</v>
      </c>
      <c r="N45" s="696"/>
      <c r="O45" s="1074"/>
    </row>
    <row r="46" spans="1:15" ht="62.25" customHeight="1" x14ac:dyDescent="0.5">
      <c r="A46" s="367"/>
      <c r="B46" s="362"/>
      <c r="C46" s="361"/>
      <c r="D46" s="475">
        <v>15</v>
      </c>
      <c r="E46" s="764" t="s">
        <v>689</v>
      </c>
      <c r="F46" s="765"/>
      <c r="G46" s="766"/>
      <c r="H46" s="474" t="s">
        <v>690</v>
      </c>
      <c r="I46" s="477" t="s">
        <v>311</v>
      </c>
      <c r="J46" s="460">
        <v>1</v>
      </c>
      <c r="K46" s="460">
        <v>1</v>
      </c>
      <c r="L46" s="460">
        <f t="shared" si="4"/>
        <v>1</v>
      </c>
      <c r="M46" s="473" t="s">
        <v>691</v>
      </c>
      <c r="N46" s="696"/>
      <c r="O46" s="1074"/>
    </row>
    <row r="47" spans="1:15" ht="76.5" customHeight="1" x14ac:dyDescent="0.5">
      <c r="A47" s="367"/>
      <c r="B47" s="362"/>
      <c r="C47" s="361"/>
      <c r="D47" s="475">
        <v>16</v>
      </c>
      <c r="E47" s="764" t="s">
        <v>686</v>
      </c>
      <c r="F47" s="765"/>
      <c r="G47" s="766"/>
      <c r="H47" s="474" t="s">
        <v>687</v>
      </c>
      <c r="I47" s="477" t="s">
        <v>311</v>
      </c>
      <c r="J47" s="460">
        <v>1</v>
      </c>
      <c r="K47" s="460">
        <v>1</v>
      </c>
      <c r="L47" s="460">
        <f t="shared" si="4"/>
        <v>1</v>
      </c>
      <c r="M47" s="473" t="s">
        <v>688</v>
      </c>
      <c r="N47" s="696"/>
      <c r="O47" s="1074"/>
    </row>
    <row r="48" spans="1:15" s="77" customFormat="1" ht="13.2" x14ac:dyDescent="0.55000000000000004">
      <c r="A48" s="458"/>
      <c r="B48" s="87" t="s">
        <v>9</v>
      </c>
      <c r="C48" s="763" t="s">
        <v>160</v>
      </c>
      <c r="D48" s="763"/>
      <c r="E48" s="763"/>
      <c r="F48" s="763"/>
      <c r="G48" s="763"/>
      <c r="H48" s="146"/>
      <c r="I48" s="95"/>
      <c r="J48" s="78"/>
      <c r="K48" s="134"/>
      <c r="L48" s="177">
        <v>0</v>
      </c>
      <c r="M48" s="134"/>
      <c r="N48" s="122"/>
    </row>
    <row r="49" spans="1:14" s="77" customFormat="1" ht="13.2" x14ac:dyDescent="0.55000000000000004">
      <c r="A49" s="458"/>
      <c r="B49" s="93"/>
      <c r="C49" s="87">
        <v>1</v>
      </c>
      <c r="D49" s="763" t="s">
        <v>161</v>
      </c>
      <c r="E49" s="763"/>
      <c r="F49" s="763"/>
      <c r="G49" s="763"/>
      <c r="H49" s="146" t="s">
        <v>243</v>
      </c>
      <c r="I49" s="95"/>
      <c r="J49" s="78"/>
      <c r="K49" s="134"/>
      <c r="L49" s="134"/>
      <c r="M49" s="134"/>
      <c r="N49" s="122"/>
    </row>
    <row r="50" spans="1:14" s="77" customFormat="1" ht="13.2" x14ac:dyDescent="0.55000000000000004">
      <c r="A50" s="478"/>
      <c r="B50" s="93"/>
      <c r="C50" s="127"/>
      <c r="D50" s="95" t="s">
        <v>0</v>
      </c>
      <c r="E50" s="763" t="s">
        <v>27</v>
      </c>
      <c r="F50" s="763"/>
      <c r="G50" s="763"/>
      <c r="H50" s="479"/>
      <c r="I50" s="480"/>
      <c r="J50" s="480"/>
      <c r="K50" s="480"/>
      <c r="L50" s="480"/>
      <c r="M50" s="480"/>
      <c r="N50" s="122"/>
    </row>
    <row r="51" spans="1:14" s="77" customFormat="1" ht="13.2" x14ac:dyDescent="0.55000000000000004">
      <c r="A51" s="478"/>
      <c r="B51" s="93"/>
      <c r="C51" s="163"/>
      <c r="D51" s="95" t="s">
        <v>21</v>
      </c>
      <c r="E51" s="768" t="s">
        <v>24</v>
      </c>
      <c r="F51" s="768"/>
      <c r="G51" s="768"/>
      <c r="H51" s="133"/>
      <c r="I51" s="134"/>
      <c r="J51" s="134"/>
      <c r="K51" s="134"/>
      <c r="L51" s="134"/>
      <c r="M51" s="134"/>
      <c r="N51" s="122"/>
    </row>
    <row r="52" spans="1:14" s="77" customFormat="1" ht="13.2" x14ac:dyDescent="0.55000000000000004">
      <c r="A52" s="478"/>
      <c r="B52" s="93"/>
      <c r="C52" s="87">
        <v>2</v>
      </c>
      <c r="D52" s="763" t="s">
        <v>162</v>
      </c>
      <c r="E52" s="763"/>
      <c r="F52" s="763"/>
      <c r="G52" s="763"/>
      <c r="H52" s="133"/>
      <c r="I52" s="134"/>
      <c r="J52" s="134"/>
      <c r="K52" s="134"/>
      <c r="L52" s="134"/>
      <c r="M52" s="134"/>
      <c r="N52" s="122"/>
    </row>
    <row r="53" spans="1:14" s="77" customFormat="1" ht="13.2" x14ac:dyDescent="0.55000000000000004">
      <c r="A53" s="478"/>
      <c r="B53" s="127"/>
      <c r="C53" s="93"/>
      <c r="D53" s="95" t="s">
        <v>0</v>
      </c>
      <c r="E53" s="763" t="s">
        <v>27</v>
      </c>
      <c r="F53" s="763"/>
      <c r="G53" s="763"/>
      <c r="H53" s="80"/>
      <c r="I53" s="78"/>
      <c r="J53" s="78"/>
      <c r="K53" s="78"/>
      <c r="L53" s="78"/>
      <c r="M53" s="78"/>
      <c r="N53" s="95"/>
    </row>
    <row r="54" spans="1:14" s="77" customFormat="1" ht="13.2" x14ac:dyDescent="0.55000000000000004">
      <c r="A54" s="93"/>
      <c r="B54" s="121"/>
      <c r="C54" s="163"/>
      <c r="D54" s="95" t="s">
        <v>21</v>
      </c>
      <c r="E54" s="768" t="s">
        <v>24</v>
      </c>
      <c r="F54" s="768"/>
      <c r="G54" s="768"/>
      <c r="H54" s="80"/>
      <c r="I54" s="78"/>
      <c r="J54" s="78"/>
      <c r="K54" s="78"/>
      <c r="L54" s="78"/>
      <c r="M54" s="78"/>
      <c r="N54" s="95"/>
    </row>
    <row r="55" spans="1:14" s="77" customFormat="1" ht="13.2" x14ac:dyDescent="0.55000000000000004">
      <c r="A55" s="458"/>
      <c r="B55" s="120" t="s">
        <v>11</v>
      </c>
      <c r="C55" s="763" t="s">
        <v>163</v>
      </c>
      <c r="D55" s="763"/>
      <c r="E55" s="763"/>
      <c r="F55" s="763"/>
      <c r="G55" s="763"/>
      <c r="H55" s="146"/>
      <c r="I55" s="95"/>
      <c r="J55" s="78"/>
      <c r="K55" s="134"/>
      <c r="L55" s="177">
        <v>0</v>
      </c>
      <c r="M55" s="134"/>
      <c r="N55" s="122"/>
    </row>
    <row r="56" spans="1:14" s="77" customFormat="1" ht="13.2" x14ac:dyDescent="0.55000000000000004">
      <c r="A56" s="458"/>
      <c r="B56" s="127"/>
      <c r="C56" s="87">
        <v>1</v>
      </c>
      <c r="D56" s="763" t="s">
        <v>140</v>
      </c>
      <c r="E56" s="763"/>
      <c r="F56" s="763"/>
      <c r="G56" s="763"/>
      <c r="H56" s="146"/>
      <c r="I56" s="95"/>
      <c r="J56" s="78"/>
      <c r="K56" s="134"/>
      <c r="L56" s="134"/>
      <c r="M56" s="134"/>
      <c r="N56" s="122"/>
    </row>
    <row r="57" spans="1:14" s="77" customFormat="1" ht="13.2" x14ac:dyDescent="0.55000000000000004">
      <c r="A57" s="458"/>
      <c r="B57" s="127"/>
      <c r="C57" s="93"/>
      <c r="D57" s="95" t="s">
        <v>2</v>
      </c>
      <c r="E57" s="768" t="s">
        <v>164</v>
      </c>
      <c r="F57" s="768"/>
      <c r="G57" s="768"/>
      <c r="H57" s="146"/>
      <c r="I57" s="95"/>
      <c r="J57" s="78"/>
      <c r="K57" s="134"/>
      <c r="L57" s="134"/>
      <c r="M57" s="134"/>
      <c r="N57" s="122"/>
    </row>
    <row r="58" spans="1:14" s="77" customFormat="1" ht="13.2" x14ac:dyDescent="0.55000000000000004">
      <c r="A58" s="458"/>
      <c r="B58" s="127"/>
      <c r="C58" s="93"/>
      <c r="D58" s="95" t="s">
        <v>3</v>
      </c>
      <c r="E58" s="768" t="s">
        <v>165</v>
      </c>
      <c r="F58" s="768"/>
      <c r="G58" s="768"/>
      <c r="H58" s="146"/>
      <c r="I58" s="95"/>
      <c r="J58" s="78"/>
      <c r="K58" s="134"/>
      <c r="L58" s="134"/>
      <c r="M58" s="134"/>
      <c r="N58" s="122"/>
    </row>
    <row r="59" spans="1:14" s="77" customFormat="1" ht="13.2" x14ac:dyDescent="0.55000000000000004">
      <c r="A59" s="458"/>
      <c r="B59" s="127"/>
      <c r="C59" s="163"/>
      <c r="D59" s="95" t="s">
        <v>4</v>
      </c>
      <c r="E59" s="768" t="s">
        <v>24</v>
      </c>
      <c r="F59" s="768"/>
      <c r="G59" s="768"/>
      <c r="H59" s="146"/>
      <c r="I59" s="95"/>
      <c r="J59" s="78"/>
      <c r="K59" s="134"/>
      <c r="L59" s="134"/>
      <c r="M59" s="134"/>
      <c r="N59" s="122"/>
    </row>
    <row r="60" spans="1:14" s="77" customFormat="1" ht="13.2" x14ac:dyDescent="0.55000000000000004">
      <c r="A60" s="458"/>
      <c r="B60" s="127"/>
      <c r="C60" s="87">
        <v>2</v>
      </c>
      <c r="D60" s="763" t="s">
        <v>141</v>
      </c>
      <c r="E60" s="763"/>
      <c r="F60" s="763"/>
      <c r="G60" s="763"/>
      <c r="H60" s="146"/>
      <c r="I60" s="95"/>
      <c r="J60" s="78"/>
      <c r="K60" s="134"/>
      <c r="L60" s="134"/>
      <c r="M60" s="134"/>
      <c r="N60" s="122"/>
    </row>
    <row r="61" spans="1:14" s="77" customFormat="1" ht="13.2" x14ac:dyDescent="0.55000000000000004">
      <c r="A61" s="458"/>
      <c r="B61" s="127"/>
      <c r="C61" s="93"/>
      <c r="D61" s="95" t="s">
        <v>2</v>
      </c>
      <c r="E61" s="768" t="s">
        <v>164</v>
      </c>
      <c r="F61" s="768"/>
      <c r="G61" s="768"/>
      <c r="H61" s="146"/>
      <c r="I61" s="95"/>
      <c r="J61" s="78"/>
      <c r="K61" s="134"/>
      <c r="L61" s="134"/>
      <c r="M61" s="134"/>
      <c r="N61" s="122"/>
    </row>
    <row r="62" spans="1:14" s="77" customFormat="1" ht="13.2" x14ac:dyDescent="0.55000000000000004">
      <c r="A62" s="458"/>
      <c r="B62" s="127"/>
      <c r="C62" s="93"/>
      <c r="D62" s="95" t="s">
        <v>3</v>
      </c>
      <c r="E62" s="768" t="s">
        <v>165</v>
      </c>
      <c r="F62" s="768"/>
      <c r="G62" s="768"/>
      <c r="H62" s="146"/>
      <c r="I62" s="95"/>
      <c r="J62" s="78"/>
      <c r="K62" s="134"/>
      <c r="L62" s="134"/>
      <c r="M62" s="134"/>
      <c r="N62" s="122"/>
    </row>
    <row r="63" spans="1:14" s="77" customFormat="1" ht="13.2" x14ac:dyDescent="0.55000000000000004">
      <c r="A63" s="458"/>
      <c r="B63" s="121"/>
      <c r="C63" s="163"/>
      <c r="D63" s="95" t="s">
        <v>4</v>
      </c>
      <c r="E63" s="768" t="s">
        <v>24</v>
      </c>
      <c r="F63" s="768"/>
      <c r="G63" s="768"/>
      <c r="H63" s="146"/>
      <c r="I63" s="95"/>
      <c r="J63" s="78"/>
      <c r="K63" s="134"/>
      <c r="L63" s="134"/>
      <c r="M63" s="134"/>
      <c r="N63" s="122"/>
    </row>
    <row r="64" spans="1:14" s="77" customFormat="1" ht="13.2" x14ac:dyDescent="0.55000000000000004">
      <c r="A64" s="458"/>
      <c r="B64" s="120" t="s">
        <v>13</v>
      </c>
      <c r="C64" s="763" t="s">
        <v>166</v>
      </c>
      <c r="D64" s="763"/>
      <c r="E64" s="763"/>
      <c r="F64" s="763"/>
      <c r="G64" s="763"/>
      <c r="H64" s="146"/>
      <c r="I64" s="481"/>
      <c r="J64" s="78"/>
      <c r="K64" s="134"/>
      <c r="L64" s="177">
        <v>0</v>
      </c>
      <c r="M64" s="134"/>
      <c r="N64" s="122"/>
    </row>
    <row r="65" spans="1:14" s="77" customFormat="1" ht="30.75" customHeight="1" x14ac:dyDescent="0.55000000000000004">
      <c r="A65" s="458"/>
      <c r="B65" s="121"/>
      <c r="C65" s="122"/>
      <c r="D65" s="763" t="s">
        <v>167</v>
      </c>
      <c r="E65" s="763"/>
      <c r="F65" s="763"/>
      <c r="G65" s="763"/>
      <c r="H65" s="146"/>
      <c r="I65" s="481"/>
      <c r="J65" s="78"/>
      <c r="K65" s="134"/>
      <c r="L65" s="134"/>
      <c r="M65" s="134"/>
      <c r="N65" s="122"/>
    </row>
    <row r="66" spans="1:14" s="77" customFormat="1" ht="31.5" customHeight="1" x14ac:dyDescent="0.55000000000000004">
      <c r="A66" s="458"/>
      <c r="B66" s="120" t="s">
        <v>94</v>
      </c>
      <c r="C66" s="763" t="s">
        <v>168</v>
      </c>
      <c r="D66" s="763"/>
      <c r="E66" s="763"/>
      <c r="F66" s="763"/>
      <c r="G66" s="763"/>
      <c r="H66" s="146"/>
      <c r="I66" s="481"/>
      <c r="J66" s="78"/>
      <c r="K66" s="134"/>
      <c r="L66" s="177">
        <v>0</v>
      </c>
      <c r="M66" s="134"/>
      <c r="N66" s="122"/>
    </row>
    <row r="67" spans="1:14" s="77" customFormat="1" ht="13.2" x14ac:dyDescent="0.55000000000000004">
      <c r="A67" s="458"/>
      <c r="B67" s="127"/>
      <c r="C67" s="87">
        <v>1</v>
      </c>
      <c r="D67" s="830" t="s">
        <v>169</v>
      </c>
      <c r="E67" s="830"/>
      <c r="F67" s="830"/>
      <c r="G67" s="830"/>
      <c r="H67" s="143"/>
      <c r="I67" s="482"/>
      <c r="J67" s="87"/>
      <c r="K67" s="452"/>
      <c r="L67" s="452"/>
      <c r="M67" s="452"/>
      <c r="N67" s="303"/>
    </row>
    <row r="68" spans="1:14" s="77" customFormat="1" ht="13.2" x14ac:dyDescent="0.55000000000000004">
      <c r="A68" s="483"/>
      <c r="B68" s="121"/>
      <c r="C68" s="78">
        <v>2</v>
      </c>
      <c r="D68" s="763" t="s">
        <v>170</v>
      </c>
      <c r="E68" s="763"/>
      <c r="F68" s="763"/>
      <c r="G68" s="763"/>
      <c r="H68" s="146"/>
      <c r="I68" s="484"/>
      <c r="J68" s="78"/>
      <c r="K68" s="134"/>
      <c r="L68" s="134"/>
      <c r="M68" s="134"/>
      <c r="N68" s="122"/>
    </row>
    <row r="69" spans="1:14" s="77" customFormat="1" ht="13.2" x14ac:dyDescent="0.55000000000000004">
      <c r="A69" s="483"/>
      <c r="B69" s="120" t="s">
        <v>98</v>
      </c>
      <c r="C69" s="763" t="s">
        <v>171</v>
      </c>
      <c r="D69" s="763"/>
      <c r="E69" s="763"/>
      <c r="F69" s="763"/>
      <c r="G69" s="763"/>
      <c r="H69" s="146"/>
      <c r="I69" s="481"/>
      <c r="J69" s="78"/>
      <c r="K69" s="134"/>
      <c r="L69" s="177">
        <f>SUM(L76:L76)</f>
        <v>0</v>
      </c>
      <c r="M69" s="134"/>
      <c r="N69" s="122"/>
    </row>
    <row r="70" spans="1:14" s="77" customFormat="1" ht="13.2" x14ac:dyDescent="0.55000000000000004">
      <c r="A70" s="483"/>
      <c r="B70" s="127"/>
      <c r="C70" s="87">
        <v>1</v>
      </c>
      <c r="D70" s="763" t="s">
        <v>172</v>
      </c>
      <c r="E70" s="763"/>
      <c r="F70" s="763"/>
      <c r="G70" s="763"/>
      <c r="H70" s="146"/>
      <c r="I70" s="481"/>
      <c r="J70" s="78"/>
      <c r="K70" s="134"/>
      <c r="L70" s="134"/>
      <c r="M70" s="134"/>
      <c r="N70" s="122"/>
    </row>
    <row r="71" spans="1:14" s="77" customFormat="1" ht="13.2" x14ac:dyDescent="0.55000000000000004">
      <c r="A71" s="458"/>
      <c r="B71" s="127"/>
      <c r="C71" s="93"/>
      <c r="D71" s="95" t="s">
        <v>0</v>
      </c>
      <c r="E71" s="760" t="s">
        <v>23</v>
      </c>
      <c r="F71" s="761"/>
      <c r="G71" s="762"/>
      <c r="H71" s="146"/>
      <c r="I71" s="481"/>
      <c r="J71" s="78"/>
      <c r="K71" s="134"/>
      <c r="L71" s="134"/>
      <c r="M71" s="134"/>
      <c r="N71" s="122"/>
    </row>
    <row r="72" spans="1:14" s="77" customFormat="1" ht="13.2" x14ac:dyDescent="0.55000000000000004">
      <c r="A72" s="458"/>
      <c r="B72" s="127"/>
      <c r="C72" s="163"/>
      <c r="D72" s="95" t="s">
        <v>21</v>
      </c>
      <c r="E72" s="768" t="s">
        <v>24</v>
      </c>
      <c r="F72" s="768"/>
      <c r="G72" s="768"/>
      <c r="H72" s="146"/>
      <c r="I72" s="481"/>
      <c r="J72" s="78"/>
      <c r="K72" s="134"/>
      <c r="L72" s="134"/>
      <c r="M72" s="134"/>
      <c r="N72" s="122"/>
    </row>
    <row r="73" spans="1:14" s="77" customFormat="1" ht="13.2" x14ac:dyDescent="0.55000000000000004">
      <c r="A73" s="485"/>
      <c r="B73" s="127"/>
      <c r="C73" s="87">
        <v>2</v>
      </c>
      <c r="D73" s="763" t="s">
        <v>173</v>
      </c>
      <c r="E73" s="763"/>
      <c r="F73" s="763"/>
      <c r="G73" s="763"/>
      <c r="H73" s="146"/>
      <c r="I73" s="95"/>
      <c r="J73" s="78"/>
      <c r="K73" s="134"/>
      <c r="L73" s="134"/>
      <c r="M73" s="134"/>
      <c r="N73" s="122"/>
    </row>
    <row r="74" spans="1:14" s="77" customFormat="1" ht="13.2" x14ac:dyDescent="0.55000000000000004">
      <c r="A74" s="485"/>
      <c r="B74" s="127"/>
      <c r="C74" s="93"/>
      <c r="D74" s="95" t="s">
        <v>0</v>
      </c>
      <c r="E74" s="760" t="s">
        <v>23</v>
      </c>
      <c r="F74" s="761"/>
      <c r="G74" s="762"/>
      <c r="H74" s="146"/>
      <c r="I74" s="481"/>
      <c r="J74" s="78"/>
      <c r="K74" s="134"/>
      <c r="L74" s="134"/>
      <c r="M74" s="134"/>
      <c r="N74" s="122"/>
    </row>
    <row r="75" spans="1:14" s="77" customFormat="1" ht="13.2" x14ac:dyDescent="0.55000000000000004">
      <c r="A75" s="486"/>
      <c r="B75" s="121"/>
      <c r="C75" s="163"/>
      <c r="D75" s="95" t="s">
        <v>21</v>
      </c>
      <c r="E75" s="82" t="s">
        <v>24</v>
      </c>
      <c r="F75" s="445"/>
      <c r="G75" s="86"/>
      <c r="H75" s="146"/>
      <c r="I75" s="481"/>
      <c r="J75" s="78"/>
      <c r="K75" s="134"/>
      <c r="L75" s="177"/>
      <c r="M75" s="134"/>
      <c r="N75" s="122"/>
    </row>
    <row r="76" spans="1:14" s="77" customFormat="1" ht="13.2" x14ac:dyDescent="0.55000000000000004">
      <c r="A76" s="458"/>
      <c r="B76" s="93" t="s">
        <v>16</v>
      </c>
      <c r="C76" s="914" t="s">
        <v>174</v>
      </c>
      <c r="D76" s="914"/>
      <c r="E76" s="914"/>
      <c r="F76" s="914"/>
      <c r="G76" s="914"/>
      <c r="H76" s="149"/>
      <c r="I76" s="121"/>
      <c r="J76" s="163"/>
      <c r="K76" s="464"/>
      <c r="L76" s="177">
        <v>0</v>
      </c>
      <c r="M76" s="464"/>
      <c r="N76" s="130"/>
    </row>
    <row r="77" spans="1:14" s="77" customFormat="1" ht="32.25" customHeight="1" x14ac:dyDescent="0.55000000000000004">
      <c r="A77" s="458"/>
      <c r="B77" s="93"/>
      <c r="C77" s="87">
        <v>1</v>
      </c>
      <c r="D77" s="763" t="s">
        <v>175</v>
      </c>
      <c r="E77" s="763"/>
      <c r="F77" s="763"/>
      <c r="G77" s="763"/>
      <c r="H77" s="146"/>
      <c r="I77" s="95"/>
      <c r="J77" s="78"/>
      <c r="K77" s="134"/>
      <c r="L77" s="134"/>
      <c r="M77" s="134"/>
      <c r="N77" s="122"/>
    </row>
    <row r="78" spans="1:14" s="77" customFormat="1" ht="13.2" x14ac:dyDescent="0.55000000000000004">
      <c r="A78" s="458"/>
      <c r="B78" s="127"/>
      <c r="C78" s="93"/>
      <c r="D78" s="95" t="s">
        <v>2</v>
      </c>
      <c r="E78" s="763" t="s">
        <v>26</v>
      </c>
      <c r="F78" s="763"/>
      <c r="G78" s="763"/>
      <c r="H78" s="146"/>
      <c r="I78" s="481"/>
      <c r="J78" s="78"/>
      <c r="K78" s="134"/>
      <c r="L78" s="134"/>
      <c r="M78" s="134"/>
      <c r="N78" s="122"/>
    </row>
    <row r="79" spans="1:14" s="77" customFormat="1" ht="13.2" x14ac:dyDescent="0.55000000000000004">
      <c r="A79" s="458"/>
      <c r="B79" s="93"/>
      <c r="C79" s="93"/>
      <c r="D79" s="95" t="s">
        <v>3</v>
      </c>
      <c r="E79" s="763" t="s">
        <v>14</v>
      </c>
      <c r="F79" s="763"/>
      <c r="G79" s="763"/>
      <c r="H79" s="146"/>
      <c r="I79" s="481"/>
      <c r="J79" s="78"/>
      <c r="K79" s="134"/>
      <c r="L79" s="134"/>
      <c r="M79" s="134"/>
      <c r="N79" s="122"/>
    </row>
    <row r="80" spans="1:14" s="77" customFormat="1" ht="13.2" x14ac:dyDescent="0.55000000000000004">
      <c r="A80" s="458"/>
      <c r="B80" s="93"/>
      <c r="C80" s="163"/>
      <c r="D80" s="95" t="s">
        <v>4</v>
      </c>
      <c r="E80" s="763" t="s">
        <v>15</v>
      </c>
      <c r="F80" s="763"/>
      <c r="G80" s="763"/>
      <c r="H80" s="146"/>
      <c r="I80" s="95"/>
      <c r="J80" s="78"/>
      <c r="K80" s="134"/>
      <c r="L80" s="134"/>
      <c r="M80" s="134"/>
      <c r="N80" s="122"/>
    </row>
    <row r="81" spans="1:14" s="77" customFormat="1" ht="13.2" x14ac:dyDescent="0.55000000000000004">
      <c r="A81" s="458"/>
      <c r="B81" s="93"/>
      <c r="C81" s="87">
        <v>2</v>
      </c>
      <c r="D81" s="763" t="s">
        <v>176</v>
      </c>
      <c r="E81" s="763"/>
      <c r="F81" s="763"/>
      <c r="G81" s="763"/>
      <c r="H81" s="146"/>
      <c r="I81" s="487"/>
      <c r="J81" s="78"/>
      <c r="K81" s="134"/>
      <c r="L81" s="134"/>
      <c r="M81" s="134"/>
      <c r="N81" s="122"/>
    </row>
    <row r="82" spans="1:14" s="77" customFormat="1" ht="13.2" x14ac:dyDescent="0.55000000000000004">
      <c r="A82" s="458"/>
      <c r="B82" s="93"/>
      <c r="C82" s="93"/>
      <c r="D82" s="78" t="s">
        <v>0</v>
      </c>
      <c r="E82" s="768" t="s">
        <v>140</v>
      </c>
      <c r="F82" s="768"/>
      <c r="G82" s="768"/>
      <c r="H82" s="146"/>
      <c r="I82" s="487"/>
      <c r="J82" s="78"/>
      <c r="K82" s="134"/>
      <c r="L82" s="134"/>
      <c r="M82" s="134"/>
      <c r="N82" s="122"/>
    </row>
    <row r="83" spans="1:14" s="77" customFormat="1" ht="13.2" x14ac:dyDescent="0.55000000000000004">
      <c r="A83" s="458"/>
      <c r="B83" s="93"/>
      <c r="C83" s="93"/>
      <c r="D83" s="78" t="s">
        <v>3</v>
      </c>
      <c r="E83" s="768" t="s">
        <v>141</v>
      </c>
      <c r="F83" s="768"/>
      <c r="G83" s="768"/>
      <c r="H83" s="146"/>
      <c r="I83" s="487"/>
      <c r="J83" s="78"/>
      <c r="K83" s="134"/>
      <c r="L83" s="134"/>
      <c r="M83" s="134"/>
      <c r="N83" s="122"/>
    </row>
    <row r="84" spans="1:14" s="77" customFormat="1" ht="13.2" x14ac:dyDescent="0.55000000000000004">
      <c r="A84" s="458"/>
      <c r="B84" s="163"/>
      <c r="C84" s="163"/>
      <c r="D84" s="78" t="s">
        <v>4</v>
      </c>
      <c r="E84" s="768" t="s">
        <v>177</v>
      </c>
      <c r="F84" s="768"/>
      <c r="G84" s="768"/>
      <c r="H84" s="146"/>
      <c r="I84" s="487"/>
      <c r="J84" s="78"/>
      <c r="K84" s="134"/>
      <c r="L84" s="134"/>
      <c r="M84" s="134"/>
      <c r="N84" s="122"/>
    </row>
    <row r="85" spans="1:14" s="77" customFormat="1" ht="30" customHeight="1" x14ac:dyDescent="0.55000000000000004">
      <c r="A85" s="458"/>
      <c r="B85" s="120" t="s">
        <v>103</v>
      </c>
      <c r="C85" s="763" t="s">
        <v>195</v>
      </c>
      <c r="D85" s="763"/>
      <c r="E85" s="763"/>
      <c r="F85" s="763"/>
      <c r="G85" s="763"/>
      <c r="H85" s="80"/>
      <c r="I85" s="95"/>
      <c r="J85" s="78"/>
      <c r="K85" s="134"/>
      <c r="L85" s="177">
        <v>0</v>
      </c>
      <c r="M85" s="134"/>
      <c r="N85" s="122"/>
    </row>
    <row r="86" spans="1:14" s="77" customFormat="1" ht="13.2" x14ac:dyDescent="0.55000000000000004">
      <c r="A86" s="458"/>
      <c r="B86" s="127"/>
      <c r="C86" s="78">
        <v>1</v>
      </c>
      <c r="D86" s="763" t="s">
        <v>196</v>
      </c>
      <c r="E86" s="763"/>
      <c r="F86" s="763"/>
      <c r="G86" s="763"/>
      <c r="H86" s="80"/>
      <c r="I86" s="95"/>
      <c r="J86" s="78"/>
      <c r="K86" s="134"/>
      <c r="L86" s="134"/>
      <c r="M86" s="134"/>
      <c r="N86" s="122"/>
    </row>
    <row r="87" spans="1:14" s="77" customFormat="1" ht="13.2" x14ac:dyDescent="0.55000000000000004">
      <c r="A87" s="458"/>
      <c r="B87" s="127"/>
      <c r="C87" s="78">
        <v>2</v>
      </c>
      <c r="D87" s="763" t="s">
        <v>197</v>
      </c>
      <c r="E87" s="763"/>
      <c r="F87" s="763"/>
      <c r="G87" s="763"/>
      <c r="H87" s="146"/>
      <c r="I87" s="487"/>
      <c r="J87" s="78"/>
      <c r="K87" s="134"/>
      <c r="L87" s="134"/>
      <c r="M87" s="134"/>
      <c r="N87" s="122"/>
    </row>
    <row r="88" spans="1:14" s="77" customFormat="1" ht="13.2" x14ac:dyDescent="0.55000000000000004">
      <c r="A88" s="458"/>
      <c r="B88" s="163"/>
      <c r="C88" s="78">
        <v>3</v>
      </c>
      <c r="D88" s="763" t="s">
        <v>178</v>
      </c>
      <c r="E88" s="763"/>
      <c r="F88" s="763"/>
      <c r="G88" s="763"/>
      <c r="H88" s="146"/>
      <c r="I88" s="487"/>
      <c r="J88" s="78"/>
      <c r="K88" s="134"/>
      <c r="L88" s="134"/>
      <c r="M88" s="134"/>
      <c r="N88" s="122"/>
    </row>
    <row r="89" spans="1:14" s="77" customFormat="1" ht="13.2" x14ac:dyDescent="0.55000000000000004">
      <c r="A89" s="458"/>
      <c r="B89" s="87" t="s">
        <v>5</v>
      </c>
      <c r="C89" s="763" t="s">
        <v>179</v>
      </c>
      <c r="D89" s="763"/>
      <c r="E89" s="763"/>
      <c r="F89" s="763"/>
      <c r="G89" s="763"/>
      <c r="H89" s="146"/>
      <c r="I89" s="487"/>
      <c r="J89" s="78"/>
      <c r="K89" s="134"/>
      <c r="L89" s="177">
        <v>0</v>
      </c>
      <c r="M89" s="134"/>
      <c r="N89" s="122"/>
    </row>
    <row r="90" spans="1:14" s="77" customFormat="1" ht="13.2" x14ac:dyDescent="0.55000000000000004">
      <c r="A90" s="458"/>
      <c r="B90" s="93"/>
      <c r="C90" s="78">
        <v>1</v>
      </c>
      <c r="D90" s="133" t="s">
        <v>140</v>
      </c>
      <c r="E90" s="85"/>
      <c r="F90" s="85"/>
      <c r="G90" s="86"/>
      <c r="H90" s="146"/>
      <c r="I90" s="487"/>
      <c r="J90" s="78"/>
      <c r="K90" s="134"/>
      <c r="L90" s="134"/>
      <c r="M90" s="134"/>
      <c r="N90" s="122"/>
    </row>
    <row r="91" spans="1:14" s="77" customFormat="1" ht="13.2" x14ac:dyDescent="0.55000000000000004">
      <c r="A91" s="458"/>
      <c r="B91" s="93"/>
      <c r="C91" s="78">
        <v>2</v>
      </c>
      <c r="D91" s="133" t="s">
        <v>141</v>
      </c>
      <c r="E91" s="85"/>
      <c r="F91" s="85"/>
      <c r="G91" s="86"/>
      <c r="H91" s="146"/>
      <c r="I91" s="487"/>
      <c r="J91" s="78"/>
      <c r="K91" s="134"/>
      <c r="L91" s="134"/>
      <c r="M91" s="134"/>
      <c r="N91" s="122"/>
    </row>
    <row r="92" spans="1:14" s="77" customFormat="1" ht="13.2" x14ac:dyDescent="0.55000000000000004">
      <c r="A92" s="458"/>
      <c r="B92" s="163"/>
      <c r="C92" s="78">
        <v>3</v>
      </c>
      <c r="D92" s="133" t="s">
        <v>180</v>
      </c>
      <c r="E92" s="85"/>
      <c r="F92" s="85"/>
      <c r="G92" s="86"/>
      <c r="H92" s="146"/>
      <c r="I92" s="487"/>
      <c r="J92" s="78"/>
      <c r="K92" s="134"/>
      <c r="L92" s="134"/>
      <c r="M92" s="134"/>
      <c r="N92" s="122"/>
    </row>
    <row r="93" spans="1:14" s="77" customFormat="1" ht="13.2" x14ac:dyDescent="0.55000000000000004">
      <c r="A93" s="478"/>
      <c r="B93" s="87" t="s">
        <v>108</v>
      </c>
      <c r="C93" s="763" t="s">
        <v>181</v>
      </c>
      <c r="D93" s="763"/>
      <c r="E93" s="763"/>
      <c r="F93" s="763"/>
      <c r="G93" s="763"/>
      <c r="H93" s="80"/>
      <c r="I93" s="78"/>
      <c r="J93" s="78"/>
      <c r="K93" s="78"/>
      <c r="L93" s="177">
        <v>0</v>
      </c>
      <c r="M93" s="78"/>
      <c r="N93" s="95"/>
    </row>
    <row r="94" spans="1:14" s="77" customFormat="1" ht="32.25" customHeight="1" x14ac:dyDescent="0.55000000000000004">
      <c r="A94" s="478"/>
      <c r="B94" s="163"/>
      <c r="C94" s="174"/>
      <c r="D94" s="763" t="s">
        <v>464</v>
      </c>
      <c r="E94" s="763"/>
      <c r="F94" s="763"/>
      <c r="G94" s="763"/>
      <c r="H94" s="79"/>
      <c r="I94" s="78"/>
      <c r="J94" s="78"/>
      <c r="K94" s="78"/>
      <c r="L94" s="78"/>
      <c r="M94" s="78"/>
      <c r="N94" s="95"/>
    </row>
    <row r="95" spans="1:14" s="77" customFormat="1" ht="13.2" x14ac:dyDescent="0.55000000000000004">
      <c r="A95" s="128"/>
      <c r="B95" s="87" t="s">
        <v>117</v>
      </c>
      <c r="C95" s="763" t="s">
        <v>466</v>
      </c>
      <c r="D95" s="763"/>
      <c r="E95" s="763"/>
      <c r="F95" s="763"/>
      <c r="G95" s="763"/>
      <c r="H95" s="80"/>
      <c r="I95" s="78"/>
      <c r="J95" s="78"/>
      <c r="K95" s="78"/>
      <c r="L95" s="177">
        <v>0</v>
      </c>
      <c r="M95" s="78"/>
      <c r="N95" s="95"/>
    </row>
    <row r="96" spans="1:14" s="77" customFormat="1" ht="33.6" customHeight="1" x14ac:dyDescent="0.55000000000000004">
      <c r="A96" s="128"/>
      <c r="B96" s="163"/>
      <c r="C96" s="174"/>
      <c r="D96" s="763" t="s">
        <v>465</v>
      </c>
      <c r="E96" s="763"/>
      <c r="F96" s="763"/>
      <c r="G96" s="763"/>
      <c r="H96" s="79"/>
      <c r="I96" s="78"/>
      <c r="J96" s="78"/>
      <c r="K96" s="78"/>
      <c r="L96" s="78"/>
      <c r="M96" s="78"/>
      <c r="N96" s="95"/>
    </row>
    <row r="97" spans="1:14" s="77" customFormat="1" ht="33.6" customHeight="1" x14ac:dyDescent="0.55000000000000004">
      <c r="A97" s="128"/>
      <c r="B97" s="163"/>
      <c r="C97" s="174"/>
      <c r="D97" s="137"/>
      <c r="E97" s="876"/>
      <c r="F97" s="900"/>
      <c r="G97" s="877"/>
      <c r="H97" s="79"/>
      <c r="I97" s="78"/>
      <c r="J97" s="78"/>
      <c r="K97" s="78"/>
      <c r="L97" s="78"/>
      <c r="M97" s="78"/>
      <c r="N97" s="95"/>
    </row>
    <row r="98" spans="1:14" s="77" customFormat="1" ht="15" customHeight="1" x14ac:dyDescent="0.55000000000000004">
      <c r="A98" s="1001" t="s">
        <v>221</v>
      </c>
      <c r="B98" s="1001"/>
      <c r="C98" s="1001"/>
      <c r="D98" s="1001"/>
      <c r="E98" s="1001"/>
      <c r="F98" s="1001"/>
      <c r="G98" s="1001"/>
      <c r="H98" s="1001"/>
      <c r="I98" s="1001"/>
      <c r="J98" s="1001"/>
      <c r="K98" s="256"/>
      <c r="L98" s="89">
        <f>L23+L48+L55+L64+L66+L69+L76+L85+L89+L93</f>
        <v>30</v>
      </c>
      <c r="M98" s="134"/>
      <c r="N98" s="122"/>
    </row>
    <row r="99" spans="1:14" s="72" customFormat="1" ht="15" customHeight="1" x14ac:dyDescent="0.5">
      <c r="A99" s="77"/>
      <c r="B99" s="77"/>
      <c r="C99" s="323"/>
      <c r="D99" s="323"/>
      <c r="E99" s="323"/>
      <c r="F99" s="323"/>
      <c r="G99" s="323"/>
      <c r="H99" s="323"/>
      <c r="I99" s="323"/>
      <c r="J99" s="323"/>
      <c r="K99" s="311"/>
      <c r="L99" s="311"/>
      <c r="M99" s="77"/>
      <c r="N99" s="75"/>
    </row>
    <row r="100" spans="1:14" s="72" customFormat="1" ht="15" customHeight="1" x14ac:dyDescent="0.5">
      <c r="A100" s="77" t="s">
        <v>302</v>
      </c>
      <c r="B100" s="77"/>
      <c r="C100" s="71"/>
      <c r="D100" s="71"/>
      <c r="E100" s="71"/>
      <c r="F100" s="77"/>
      <c r="G100" s="77"/>
      <c r="H100" s="71"/>
      <c r="I100" s="76"/>
      <c r="J100" s="71"/>
      <c r="K100" s="71"/>
      <c r="L100" s="71"/>
      <c r="M100" s="77"/>
      <c r="N100" s="75"/>
    </row>
    <row r="101" spans="1:14" s="72" customFormat="1" ht="15" customHeight="1" x14ac:dyDescent="0.5">
      <c r="A101" s="77"/>
      <c r="B101" s="77"/>
      <c r="C101" s="71"/>
      <c r="D101" s="71"/>
      <c r="E101" s="71"/>
      <c r="F101" s="77"/>
      <c r="G101" s="77"/>
      <c r="H101" s="77"/>
      <c r="I101" s="76"/>
      <c r="J101" s="77"/>
      <c r="K101" s="71"/>
      <c r="L101" s="71"/>
      <c r="M101" s="77"/>
      <c r="N101" s="75"/>
    </row>
    <row r="102" spans="1:14" s="72" customFormat="1" ht="15" customHeight="1" x14ac:dyDescent="0.5">
      <c r="A102" s="77"/>
      <c r="B102" s="77"/>
      <c r="C102" s="71"/>
      <c r="D102" s="71"/>
      <c r="E102" s="71"/>
      <c r="F102" s="77"/>
      <c r="G102" s="77"/>
      <c r="H102" s="77"/>
      <c r="I102" s="469"/>
      <c r="J102" s="72" t="str">
        <f>PENDIDIKAN!J623</f>
        <v>Padang, 31 Agustus 2022</v>
      </c>
      <c r="K102" s="71"/>
      <c r="L102" s="71"/>
      <c r="M102" s="77"/>
      <c r="N102" s="75"/>
    </row>
    <row r="103" spans="1:14" s="72" customFormat="1" ht="15" customHeight="1" x14ac:dyDescent="0.5">
      <c r="A103" s="77"/>
      <c r="B103" s="77"/>
      <c r="C103" s="71"/>
      <c r="D103" s="71"/>
      <c r="E103" s="71"/>
      <c r="F103" s="77"/>
      <c r="G103" s="77"/>
      <c r="H103" s="77"/>
      <c r="I103" s="469"/>
      <c r="J103" s="72" t="str">
        <f>PENDIDIKAN!J624</f>
        <v>Ketua Departemen Biologi</v>
      </c>
      <c r="K103" s="208"/>
      <c r="L103" s="208"/>
      <c r="M103" s="208"/>
      <c r="N103" s="488"/>
    </row>
    <row r="104" spans="1:14" s="72" customFormat="1" ht="15" customHeight="1" x14ac:dyDescent="0.5">
      <c r="A104" s="77"/>
      <c r="B104" s="77"/>
      <c r="C104" s="71"/>
      <c r="D104" s="71"/>
      <c r="E104" s="71"/>
      <c r="F104" s="77"/>
      <c r="G104" s="77"/>
      <c r="H104" s="77"/>
      <c r="I104" s="469"/>
      <c r="J104" s="72" t="str">
        <f>PENDIDIKAN!J625</f>
        <v>Fakultas MIPA Univesitas Andalas</v>
      </c>
      <c r="K104" s="71"/>
      <c r="L104" s="71"/>
      <c r="M104" s="77"/>
      <c r="N104" s="75"/>
    </row>
    <row r="105" spans="1:14" s="72" customFormat="1" ht="15" customHeight="1" x14ac:dyDescent="0.5">
      <c r="A105" s="77"/>
      <c r="B105" s="77"/>
      <c r="C105" s="71"/>
      <c r="D105" s="71"/>
      <c r="E105" s="71"/>
      <c r="F105" s="77"/>
      <c r="G105" s="77"/>
      <c r="H105" s="77"/>
      <c r="I105" s="469"/>
      <c r="K105" s="71"/>
      <c r="L105" s="71"/>
      <c r="M105" s="77"/>
      <c r="N105" s="75"/>
    </row>
    <row r="106" spans="1:14" s="72" customFormat="1" ht="15" customHeight="1" x14ac:dyDescent="0.5">
      <c r="A106" s="77"/>
      <c r="B106" s="77"/>
      <c r="C106" s="71"/>
      <c r="D106" s="71"/>
      <c r="E106" s="71"/>
      <c r="F106" s="77"/>
      <c r="G106" s="77"/>
      <c r="H106" s="77"/>
      <c r="I106" s="469"/>
      <c r="K106" s="71"/>
      <c r="L106" s="71"/>
      <c r="M106" s="77"/>
      <c r="N106" s="75"/>
    </row>
    <row r="107" spans="1:14" s="72" customFormat="1" ht="15" customHeight="1" x14ac:dyDescent="0.5">
      <c r="A107" s="77"/>
      <c r="B107" s="77"/>
      <c r="C107" s="71"/>
      <c r="D107" s="71"/>
      <c r="E107" s="71"/>
      <c r="F107" s="77"/>
      <c r="G107" s="77"/>
      <c r="H107" s="77"/>
      <c r="I107" s="469"/>
      <c r="K107" s="71"/>
      <c r="L107" s="71"/>
      <c r="M107" s="77"/>
      <c r="N107" s="75"/>
    </row>
    <row r="108" spans="1:14" s="72" customFormat="1" ht="15" customHeight="1" x14ac:dyDescent="0.5">
      <c r="A108" s="77"/>
      <c r="B108" s="77"/>
      <c r="C108" s="71"/>
      <c r="D108" s="71"/>
      <c r="E108" s="71"/>
      <c r="F108" s="77"/>
      <c r="G108" s="77"/>
      <c r="H108" s="77"/>
      <c r="I108" s="469"/>
      <c r="K108" s="71"/>
      <c r="L108" s="71"/>
      <c r="M108" s="77"/>
      <c r="N108" s="75"/>
    </row>
    <row r="109" spans="1:14" s="72" customFormat="1" ht="15" customHeight="1" x14ac:dyDescent="0.5">
      <c r="A109" s="77"/>
      <c r="B109" s="77"/>
      <c r="C109" s="71"/>
      <c r="D109" s="71"/>
      <c r="E109" s="71"/>
      <c r="F109" s="77"/>
      <c r="G109" s="77"/>
      <c r="H109" s="77"/>
      <c r="I109" s="469"/>
      <c r="K109" s="73"/>
      <c r="L109" s="73"/>
      <c r="M109" s="73"/>
      <c r="N109" s="459"/>
    </row>
    <row r="110" spans="1:14" s="72" customFormat="1" ht="15" customHeight="1" x14ac:dyDescent="0.5">
      <c r="A110" s="77"/>
      <c r="B110" s="77"/>
      <c r="C110" s="71"/>
      <c r="D110" s="71"/>
      <c r="E110" s="71"/>
      <c r="F110" s="77"/>
      <c r="G110" s="77"/>
      <c r="H110" s="77"/>
      <c r="I110" s="469"/>
      <c r="J110" s="72" t="str">
        <f>PENDIDIKAN!J631</f>
        <v>Dr. Wilson Novarino, M.Si.</v>
      </c>
      <c r="K110" s="73"/>
      <c r="L110" s="73"/>
      <c r="M110" s="73"/>
      <c r="N110" s="459"/>
    </row>
    <row r="111" spans="1:14" s="72" customFormat="1" ht="15" customHeight="1" x14ac:dyDescent="0.5">
      <c r="A111" s="77"/>
      <c r="B111" s="77"/>
      <c r="C111" s="71"/>
      <c r="D111" s="71"/>
      <c r="E111" s="71"/>
      <c r="F111" s="77"/>
      <c r="G111" s="77"/>
      <c r="H111" s="77"/>
      <c r="I111" s="471"/>
      <c r="J111" s="72" t="str">
        <f>PENDIDIKAN!J632</f>
        <v>NIP. 19711103 199802 1 001</v>
      </c>
      <c r="K111" s="71"/>
      <c r="L111" s="71"/>
      <c r="M111" s="77"/>
      <c r="N111" s="75"/>
    </row>
    <row r="115" spans="10:10" ht="15" customHeight="1" x14ac:dyDescent="0.5">
      <c r="J115" s="378"/>
    </row>
  </sheetData>
  <mergeCells count="89">
    <mergeCell ref="O25:O47"/>
    <mergeCell ref="E97:G97"/>
    <mergeCell ref="A98:J98"/>
    <mergeCell ref="G8:M8"/>
    <mergeCell ref="G9:J9"/>
    <mergeCell ref="G12:J12"/>
    <mergeCell ref="G13:J13"/>
    <mergeCell ref="D24:G24"/>
    <mergeCell ref="B20:G20"/>
    <mergeCell ref="B21:G21"/>
    <mergeCell ref="D68:G68"/>
    <mergeCell ref="E62:G62"/>
    <mergeCell ref="C64:G64"/>
    <mergeCell ref="D65:G65"/>
    <mergeCell ref="G14:J14"/>
    <mergeCell ref="G15:M15"/>
    <mergeCell ref="C48:G48"/>
    <mergeCell ref="D49:G49"/>
    <mergeCell ref="E50:G50"/>
    <mergeCell ref="E26:G26"/>
    <mergeCell ref="E28:G28"/>
    <mergeCell ref="E29:G29"/>
    <mergeCell ref="E30:G30"/>
    <mergeCell ref="E40:G40"/>
    <mergeCell ref="E43:G43"/>
    <mergeCell ref="E42:G42"/>
    <mergeCell ref="E33:G33"/>
    <mergeCell ref="E44:G44"/>
    <mergeCell ref="E47:G47"/>
    <mergeCell ref="E27:G27"/>
    <mergeCell ref="E41:G41"/>
    <mergeCell ref="E34:G34"/>
    <mergeCell ref="E35:G35"/>
    <mergeCell ref="E38:G38"/>
    <mergeCell ref="D81:G81"/>
    <mergeCell ref="C55:G55"/>
    <mergeCell ref="D56:G56"/>
    <mergeCell ref="D52:G52"/>
    <mergeCell ref="E51:G51"/>
    <mergeCell ref="E53:G53"/>
    <mergeCell ref="E54:G54"/>
    <mergeCell ref="E79:G79"/>
    <mergeCell ref="E57:G57"/>
    <mergeCell ref="E63:G63"/>
    <mergeCell ref="C66:G66"/>
    <mergeCell ref="E72:G72"/>
    <mergeCell ref="E80:G80"/>
    <mergeCell ref="E45:G45"/>
    <mergeCell ref="E46:G46"/>
    <mergeCell ref="E32:G32"/>
    <mergeCell ref="E36:G36"/>
    <mergeCell ref="E37:G37"/>
    <mergeCell ref="A1:M1"/>
    <mergeCell ref="A2:M2"/>
    <mergeCell ref="G5:J5"/>
    <mergeCell ref="G6:J6"/>
    <mergeCell ref="G7:J7"/>
    <mergeCell ref="D88:G88"/>
    <mergeCell ref="E84:G84"/>
    <mergeCell ref="C85:G85"/>
    <mergeCell ref="G16:J16"/>
    <mergeCell ref="A18:M18"/>
    <mergeCell ref="C69:G69"/>
    <mergeCell ref="D70:G70"/>
    <mergeCell ref="D67:G67"/>
    <mergeCell ref="E58:G58"/>
    <mergeCell ref="E59:G59"/>
    <mergeCell ref="D60:G60"/>
    <mergeCell ref="E61:G61"/>
    <mergeCell ref="C23:G23"/>
    <mergeCell ref="B22:G22"/>
    <mergeCell ref="D31:G31"/>
    <mergeCell ref="E25:G25"/>
    <mergeCell ref="E39:G39"/>
    <mergeCell ref="C95:G95"/>
    <mergeCell ref="D96:G96"/>
    <mergeCell ref="D94:G94"/>
    <mergeCell ref="E71:G71"/>
    <mergeCell ref="C93:G93"/>
    <mergeCell ref="E82:G82"/>
    <mergeCell ref="D77:G77"/>
    <mergeCell ref="E78:G78"/>
    <mergeCell ref="D73:G73"/>
    <mergeCell ref="E74:G74"/>
    <mergeCell ref="C76:G76"/>
    <mergeCell ref="C89:G89"/>
    <mergeCell ref="E83:G83"/>
    <mergeCell ref="D86:G86"/>
    <mergeCell ref="D87:G87"/>
  </mergeCells>
  <pageMargins left="0.47244094488188981" right="0.43307086614173229" top="0.51181102362204722" bottom="0.51181102362204722" header="0" footer="0"/>
  <pageSetup paperSize="9" scale="60" firstPageNumber="76" orientation="portrait" useFirstPageNumber="1" verticalDpi="300" r:id="rId1"/>
  <rowBreaks count="2" manualBreakCount="2">
    <brk id="38" max="13" man="1"/>
    <brk id="88" max="1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69"/>
  <sheetViews>
    <sheetView view="pageBreakPreview" zoomScaleNormal="100" zoomScaleSheetLayoutView="100" workbookViewId="0">
      <selection activeCell="N8" sqref="N8"/>
    </sheetView>
  </sheetViews>
  <sheetFormatPr defaultRowHeight="14.4" x14ac:dyDescent="0.55000000000000004"/>
  <cols>
    <col min="1" max="1" width="7.83984375" customWidth="1"/>
    <col min="3" max="3" width="7.15625" customWidth="1"/>
    <col min="4" max="4" width="7.83984375" customWidth="1"/>
    <col min="8" max="8" width="9.578125" customWidth="1"/>
  </cols>
  <sheetData>
    <row r="1" spans="1:14" x14ac:dyDescent="0.55000000000000004">
      <c r="A1" s="7" t="s">
        <v>342</v>
      </c>
    </row>
    <row r="2" spans="1:14" x14ac:dyDescent="0.55000000000000004">
      <c r="A2" s="8"/>
    </row>
    <row r="3" spans="1:14" x14ac:dyDescent="0.55000000000000004">
      <c r="A3" s="8"/>
    </row>
    <row r="4" spans="1:14" x14ac:dyDescent="0.55000000000000004">
      <c r="A4" s="8"/>
    </row>
    <row r="5" spans="1:14" x14ac:dyDescent="0.55000000000000004">
      <c r="A5" s="1063" t="s">
        <v>316</v>
      </c>
      <c r="B5" s="1063"/>
      <c r="C5" s="1063"/>
      <c r="D5" s="1063"/>
      <c r="E5" s="1063"/>
      <c r="F5" s="1063"/>
      <c r="G5" s="1063"/>
      <c r="H5" s="1063"/>
      <c r="I5" s="1063"/>
      <c r="J5" s="1063"/>
      <c r="K5" s="1063"/>
      <c r="L5" s="1063"/>
      <c r="M5" s="1063"/>
      <c r="N5" s="1063"/>
    </row>
    <row r="6" spans="1:14" x14ac:dyDescent="0.55000000000000004">
      <c r="A6" s="1063" t="s">
        <v>317</v>
      </c>
      <c r="B6" s="1063"/>
      <c r="C6" s="1063"/>
      <c r="D6" s="1063"/>
      <c r="E6" s="1063"/>
      <c r="F6" s="1063"/>
      <c r="G6" s="1063"/>
      <c r="H6" s="1063"/>
      <c r="I6" s="1063"/>
      <c r="J6" s="1063"/>
      <c r="K6" s="1063"/>
      <c r="L6" s="1063"/>
      <c r="M6" s="1063"/>
      <c r="N6" s="1063"/>
    </row>
    <row r="7" spans="1:14" x14ac:dyDescent="0.55000000000000004">
      <c r="A7" s="9"/>
      <c r="B7" s="9"/>
      <c r="C7" s="9"/>
      <c r="D7" s="9"/>
      <c r="E7" s="9"/>
      <c r="F7" s="9"/>
      <c r="G7" s="9"/>
      <c r="H7" s="9"/>
      <c r="I7" s="9"/>
      <c r="J7" s="9"/>
      <c r="K7" s="9"/>
      <c r="L7" s="9"/>
      <c r="M7" s="9"/>
      <c r="N7" s="9"/>
    </row>
    <row r="8" spans="1:14" ht="15.3" x14ac:dyDescent="0.55000000000000004">
      <c r="A8" s="1064" t="s">
        <v>323</v>
      </c>
      <c r="B8" s="1064"/>
      <c r="C8" s="1064"/>
      <c r="D8" s="10" t="s">
        <v>577</v>
      </c>
      <c r="E8" s="10"/>
      <c r="F8" s="10"/>
      <c r="G8" s="10"/>
      <c r="H8" s="10"/>
      <c r="I8" s="11"/>
      <c r="J8" s="11"/>
      <c r="K8" s="11"/>
      <c r="L8" s="11" t="s">
        <v>243</v>
      </c>
      <c r="M8" s="11"/>
      <c r="N8" s="11"/>
    </row>
    <row r="9" spans="1:14" ht="15.3" x14ac:dyDescent="0.55000000000000004">
      <c r="A9" s="1064" t="s">
        <v>319</v>
      </c>
      <c r="B9" s="1064"/>
      <c r="C9" s="1064"/>
      <c r="D9" s="348" t="s">
        <v>361</v>
      </c>
      <c r="E9" s="10"/>
      <c r="F9" s="10"/>
      <c r="G9" s="10"/>
      <c r="H9" s="10"/>
      <c r="I9" s="11"/>
      <c r="J9" s="11"/>
      <c r="K9" s="11"/>
      <c r="L9" s="11"/>
      <c r="M9" s="11"/>
      <c r="N9" s="11"/>
    </row>
    <row r="10" spans="1:14" x14ac:dyDescent="0.55000000000000004">
      <c r="A10" s="12"/>
      <c r="B10" s="13"/>
      <c r="C10" s="13"/>
    </row>
    <row r="11" spans="1:14" x14ac:dyDescent="0.55000000000000004">
      <c r="A11" s="1065" t="s">
        <v>5</v>
      </c>
      <c r="B11" s="1066" t="s">
        <v>320</v>
      </c>
      <c r="C11" s="1067"/>
      <c r="D11" s="1068"/>
      <c r="E11" s="1068"/>
      <c r="F11" s="1068"/>
      <c r="G11" s="1068"/>
      <c r="H11" s="1068"/>
      <c r="I11" s="1068"/>
      <c r="J11" s="1068"/>
      <c r="K11" s="1068"/>
      <c r="L11" s="1068"/>
      <c r="M11" s="1068"/>
      <c r="N11" s="1069"/>
    </row>
    <row r="12" spans="1:14" x14ac:dyDescent="0.55000000000000004">
      <c r="A12" s="1065"/>
      <c r="B12" s="14">
        <v>1</v>
      </c>
      <c r="C12" s="1056" t="s">
        <v>321</v>
      </c>
      <c r="D12" s="1057"/>
      <c r="E12" s="1057"/>
      <c r="F12" s="1057"/>
      <c r="G12" s="1057"/>
      <c r="H12" s="1058"/>
      <c r="I12" s="1070" t="str">
        <f>PAK!E6</f>
        <v>Dr. Zozy Aneloi Noli, MP.</v>
      </c>
      <c r="J12" s="1071"/>
      <c r="K12" s="1071"/>
      <c r="L12" s="1071"/>
      <c r="M12" s="1071"/>
      <c r="N12" s="1072"/>
    </row>
    <row r="13" spans="1:14" x14ac:dyDescent="0.55000000000000004">
      <c r="A13" s="1065"/>
      <c r="B13" s="14">
        <v>2</v>
      </c>
      <c r="C13" s="1056" t="s">
        <v>461</v>
      </c>
      <c r="D13" s="1057"/>
      <c r="E13" s="1057"/>
      <c r="F13" s="1057"/>
      <c r="G13" s="1057"/>
      <c r="H13" s="1058"/>
      <c r="I13" s="1059" t="str">
        <f>PAK!E7</f>
        <v>196408261991032002/ 0026086407</v>
      </c>
      <c r="J13" s="1060"/>
      <c r="K13" s="1060"/>
      <c r="L13" s="1060"/>
      <c r="M13" s="1060"/>
      <c r="N13" s="1061"/>
    </row>
    <row r="14" spans="1:14" x14ac:dyDescent="0.55000000000000004">
      <c r="A14" s="1065"/>
      <c r="B14" s="14">
        <v>3</v>
      </c>
      <c r="C14" s="1056" t="s">
        <v>246</v>
      </c>
      <c r="D14" s="1057"/>
      <c r="E14" s="1057"/>
      <c r="F14" s="1057"/>
      <c r="G14" s="1057"/>
      <c r="H14" s="1058"/>
      <c r="I14" s="1059" t="str">
        <f>PAK!E9</f>
        <v>Padang, 26 Agustus 1964</v>
      </c>
      <c r="J14" s="1060"/>
      <c r="K14" s="1060"/>
      <c r="L14" s="1060"/>
      <c r="M14" s="1060"/>
      <c r="N14" s="1061"/>
    </row>
    <row r="15" spans="1:14" x14ac:dyDescent="0.55000000000000004">
      <c r="A15" s="1065"/>
      <c r="B15" s="14">
        <v>4</v>
      </c>
      <c r="C15" s="1056" t="s">
        <v>322</v>
      </c>
      <c r="D15" s="1057"/>
      <c r="E15" s="1057"/>
      <c r="F15" s="1057"/>
      <c r="G15" s="1057"/>
      <c r="H15" s="1058"/>
      <c r="I15" s="1059" t="str">
        <f>PAK!E13</f>
        <v>Penata Tk. I, III.d / 1 Oktober 2011</v>
      </c>
      <c r="J15" s="1060"/>
      <c r="K15" s="1060"/>
      <c r="L15" s="1060"/>
      <c r="M15" s="1060"/>
      <c r="N15" s="1061"/>
    </row>
    <row r="16" spans="1:14" x14ac:dyDescent="0.55000000000000004">
      <c r="A16" s="1065"/>
      <c r="B16" s="14">
        <v>5</v>
      </c>
      <c r="C16" s="1056" t="s">
        <v>462</v>
      </c>
      <c r="D16" s="1057"/>
      <c r="E16" s="1057"/>
      <c r="F16" s="1057"/>
      <c r="G16" s="1057"/>
      <c r="H16" s="1058"/>
      <c r="I16" s="1059" t="str">
        <f>PAK!E12</f>
        <v>Lektor Kepala/1 April 2011</v>
      </c>
      <c r="J16" s="1060"/>
      <c r="K16" s="1060"/>
      <c r="L16" s="1060"/>
      <c r="M16" s="1060"/>
      <c r="N16" s="1061"/>
    </row>
    <row r="17" spans="1:14" x14ac:dyDescent="0.55000000000000004">
      <c r="A17" s="1065"/>
      <c r="B17" s="14">
        <v>6</v>
      </c>
      <c r="C17" s="1056" t="s">
        <v>323</v>
      </c>
      <c r="D17" s="1057"/>
      <c r="E17" s="1057"/>
      <c r="F17" s="1057"/>
      <c r="G17" s="1057"/>
      <c r="H17" s="1058"/>
      <c r="I17" s="1059" t="s">
        <v>575</v>
      </c>
      <c r="J17" s="1060"/>
      <c r="K17" s="1060"/>
      <c r="L17" s="1060"/>
      <c r="M17" s="1060"/>
      <c r="N17" s="1061"/>
    </row>
    <row r="18" spans="1:14" x14ac:dyDescent="0.55000000000000004">
      <c r="A18" s="1065"/>
      <c r="B18" s="14">
        <v>7</v>
      </c>
      <c r="C18" s="1056" t="s">
        <v>318</v>
      </c>
      <c r="D18" s="1057"/>
      <c r="E18" s="1057"/>
      <c r="F18" s="1057"/>
      <c r="G18" s="1057"/>
      <c r="H18" s="1058"/>
      <c r="I18" s="1059" t="s">
        <v>576</v>
      </c>
      <c r="J18" s="1060"/>
      <c r="K18" s="1060"/>
      <c r="L18" s="1060"/>
      <c r="M18" s="1060"/>
      <c r="N18" s="1061"/>
    </row>
    <row r="19" spans="1:14" x14ac:dyDescent="0.55000000000000004">
      <c r="A19" s="1065"/>
      <c r="B19" s="15">
        <v>8</v>
      </c>
      <c r="C19" s="1056" t="s">
        <v>324</v>
      </c>
      <c r="D19" s="1057"/>
      <c r="E19" s="1057"/>
      <c r="F19" s="1057"/>
      <c r="G19" s="1057"/>
      <c r="H19" s="1058"/>
      <c r="I19" s="1062" t="s">
        <v>678</v>
      </c>
      <c r="J19" s="1057"/>
      <c r="K19" s="1057"/>
      <c r="L19" s="1057"/>
      <c r="M19" s="1057"/>
      <c r="N19" s="1058"/>
    </row>
    <row r="20" spans="1:14" x14ac:dyDescent="0.55000000000000004">
      <c r="A20" s="16"/>
      <c r="B20" s="15">
        <v>9</v>
      </c>
      <c r="C20" s="1056" t="s">
        <v>343</v>
      </c>
      <c r="D20" s="1057"/>
      <c r="E20" s="1057"/>
      <c r="F20" s="1057"/>
      <c r="G20" s="1057"/>
      <c r="H20" s="1058"/>
      <c r="I20" s="1056" t="s">
        <v>679</v>
      </c>
      <c r="J20" s="1057"/>
      <c r="K20" s="1057"/>
      <c r="L20" s="1057"/>
      <c r="M20" s="1057"/>
      <c r="N20" s="1058"/>
    </row>
    <row r="21" spans="1:14" x14ac:dyDescent="0.55000000000000004">
      <c r="A21" s="1054" t="s">
        <v>6</v>
      </c>
      <c r="B21" s="1034" t="s">
        <v>325</v>
      </c>
      <c r="C21" s="1046" t="s">
        <v>326</v>
      </c>
      <c r="D21" s="1046"/>
      <c r="E21" s="1046"/>
      <c r="F21" s="1046"/>
      <c r="G21" s="1046"/>
      <c r="H21" s="1046"/>
      <c r="I21" s="1046"/>
      <c r="J21" s="1046"/>
      <c r="K21" s="1046"/>
      <c r="L21" s="1046"/>
      <c r="M21" s="1046"/>
      <c r="N21" s="1046"/>
    </row>
    <row r="22" spans="1:14" ht="24" customHeight="1" x14ac:dyDescent="0.55000000000000004">
      <c r="A22" s="1054"/>
      <c r="B22" s="1055"/>
      <c r="C22" s="1047" t="s">
        <v>327</v>
      </c>
      <c r="D22" s="1048"/>
      <c r="E22" s="1047" t="s">
        <v>270</v>
      </c>
      <c r="F22" s="1048"/>
      <c r="G22" s="1047" t="s">
        <v>328</v>
      </c>
      <c r="H22" s="1048"/>
      <c r="I22" s="1047" t="s">
        <v>329</v>
      </c>
      <c r="J22" s="1048"/>
      <c r="K22" s="1047" t="s">
        <v>330</v>
      </c>
      <c r="L22" s="1048"/>
      <c r="M22" s="1047" t="s">
        <v>331</v>
      </c>
      <c r="N22" s="1048"/>
    </row>
    <row r="23" spans="1:14" x14ac:dyDescent="0.55000000000000004">
      <c r="A23" s="1054"/>
      <c r="B23" s="1035"/>
      <c r="C23" s="17" t="s">
        <v>268</v>
      </c>
      <c r="D23" s="18" t="s">
        <v>269</v>
      </c>
      <c r="E23" s="17" t="s">
        <v>268</v>
      </c>
      <c r="F23" s="18" t="s">
        <v>269</v>
      </c>
      <c r="G23" s="17" t="s">
        <v>268</v>
      </c>
      <c r="H23" s="18" t="s">
        <v>269</v>
      </c>
      <c r="I23" s="17" t="s">
        <v>268</v>
      </c>
      <c r="J23" s="18" t="s">
        <v>269</v>
      </c>
      <c r="K23" s="17" t="s">
        <v>268</v>
      </c>
      <c r="L23" s="18" t="s">
        <v>269</v>
      </c>
      <c r="M23" s="17" t="s">
        <v>268</v>
      </c>
      <c r="N23" s="18" t="s">
        <v>269</v>
      </c>
    </row>
    <row r="24" spans="1:14" x14ac:dyDescent="0.55000000000000004">
      <c r="A24" s="1054"/>
      <c r="B24" s="19" t="s">
        <v>10</v>
      </c>
      <c r="C24" s="20">
        <f>PAK!F20</f>
        <v>0</v>
      </c>
      <c r="D24" s="21">
        <f>PAK!G20</f>
        <v>0</v>
      </c>
      <c r="E24" s="20">
        <f>DUPAK!H42</f>
        <v>185.01</v>
      </c>
      <c r="F24" s="21">
        <f>DUPAK!I43</f>
        <v>185.64000000000001</v>
      </c>
      <c r="G24" s="20">
        <f>DUPAK!H105</f>
        <v>134.49</v>
      </c>
      <c r="H24" s="344">
        <f>DUPAK!I106</f>
        <v>163.13</v>
      </c>
      <c r="I24" s="20">
        <f>PAK!F24</f>
        <v>30.5</v>
      </c>
      <c r="J24" s="21">
        <f>DUPAK!I155</f>
        <v>0</v>
      </c>
      <c r="K24" s="20">
        <f>PAK!F27</f>
        <v>80</v>
      </c>
      <c r="L24" s="21">
        <f>DUPAK!I188</f>
        <v>30</v>
      </c>
      <c r="M24" s="20"/>
      <c r="N24" s="20"/>
    </row>
    <row r="25" spans="1:14" x14ac:dyDescent="0.55000000000000004">
      <c r="A25" s="1054"/>
      <c r="B25" s="19" t="s">
        <v>9</v>
      </c>
      <c r="C25" s="20"/>
      <c r="D25" s="21">
        <f>DUPAK!I41</f>
        <v>0</v>
      </c>
      <c r="E25" s="20"/>
      <c r="F25" s="21">
        <f>DUPAK!I45</f>
        <v>0</v>
      </c>
      <c r="G25" s="20"/>
      <c r="H25" s="21">
        <f>DUPAK!I138</f>
        <v>0</v>
      </c>
      <c r="I25" s="20"/>
      <c r="J25" s="21">
        <f>DUPAK!I157</f>
        <v>0</v>
      </c>
      <c r="K25" s="20"/>
      <c r="L25" s="21">
        <f>DUPAK!I191</f>
        <v>0</v>
      </c>
      <c r="M25" s="20"/>
      <c r="N25" s="20"/>
    </row>
    <row r="26" spans="1:14" x14ac:dyDescent="0.55000000000000004">
      <c r="A26" s="1054"/>
      <c r="B26" s="19" t="s">
        <v>11</v>
      </c>
      <c r="C26" s="20"/>
      <c r="D26" s="20"/>
      <c r="E26" s="20"/>
      <c r="F26" s="21">
        <f>DUPAK!I47</f>
        <v>0</v>
      </c>
      <c r="G26" s="20"/>
      <c r="H26" s="21">
        <f>DUPAK!I140</f>
        <v>0</v>
      </c>
      <c r="I26" s="20"/>
      <c r="J26" s="21">
        <f>DUPAK!I159</f>
        <v>30</v>
      </c>
      <c r="K26" s="20"/>
      <c r="L26" s="21">
        <f>DUPAK!I198</f>
        <v>0</v>
      </c>
      <c r="M26" s="20"/>
      <c r="N26" s="20"/>
    </row>
    <row r="27" spans="1:14" x14ac:dyDescent="0.55000000000000004">
      <c r="A27" s="1054"/>
      <c r="B27" s="19" t="s">
        <v>13</v>
      </c>
      <c r="C27" s="20"/>
      <c r="D27" s="20"/>
      <c r="E27" s="20"/>
      <c r="F27" s="21">
        <f>DUPAK!I49</f>
        <v>119.5</v>
      </c>
      <c r="G27" s="20"/>
      <c r="H27" s="21">
        <f>DUPAK!I147</f>
        <v>0</v>
      </c>
      <c r="I27" s="20"/>
      <c r="J27" s="21">
        <f>DUPAK!I170</f>
        <v>0</v>
      </c>
      <c r="K27" s="20"/>
      <c r="L27" s="21">
        <f>DUPAK!I207</f>
        <v>0</v>
      </c>
      <c r="M27" s="20"/>
      <c r="N27" s="20"/>
    </row>
    <row r="28" spans="1:14" x14ac:dyDescent="0.55000000000000004">
      <c r="A28" s="1054"/>
      <c r="B28" s="19" t="s">
        <v>94</v>
      </c>
      <c r="C28" s="20"/>
      <c r="D28" s="20"/>
      <c r="E28" s="20"/>
      <c r="F28" s="21">
        <f>DUPAK!I65</f>
        <v>38.5</v>
      </c>
      <c r="G28" s="20"/>
      <c r="H28" s="21">
        <f>DUPAK!I150</f>
        <v>0</v>
      </c>
      <c r="I28" s="20"/>
      <c r="J28" s="21">
        <f>DUPAK!I174</f>
        <v>0</v>
      </c>
      <c r="K28" s="20"/>
      <c r="L28" s="21">
        <f>DUPAK!I209</f>
        <v>0</v>
      </c>
      <c r="M28" s="20"/>
      <c r="N28" s="20"/>
    </row>
    <row r="29" spans="1:14" x14ac:dyDescent="0.55000000000000004">
      <c r="A29" s="1054"/>
      <c r="B29" s="19" t="s">
        <v>98</v>
      </c>
      <c r="C29" s="20"/>
      <c r="D29" s="20"/>
      <c r="E29" s="20"/>
      <c r="F29" s="21">
        <f>DUPAK!I68</f>
        <v>24</v>
      </c>
      <c r="G29" s="20"/>
      <c r="H29" s="20"/>
      <c r="I29" s="20"/>
      <c r="J29" s="20"/>
      <c r="K29" s="20"/>
      <c r="L29" s="21">
        <f>DUPAK!I212</f>
        <v>0</v>
      </c>
      <c r="M29" s="20"/>
      <c r="N29" s="20"/>
    </row>
    <row r="30" spans="1:14" x14ac:dyDescent="0.55000000000000004">
      <c r="A30" s="1054"/>
      <c r="B30" s="19" t="s">
        <v>16</v>
      </c>
      <c r="C30" s="20"/>
      <c r="D30" s="20"/>
      <c r="E30" s="20"/>
      <c r="F30" s="21">
        <f>DUPAK!I70</f>
        <v>0</v>
      </c>
      <c r="G30" s="20"/>
      <c r="H30" s="20"/>
      <c r="I30" s="20"/>
      <c r="J30" s="20"/>
      <c r="K30" s="20"/>
      <c r="L30" s="21">
        <f>DUPAK!I219</f>
        <v>0</v>
      </c>
      <c r="M30" s="20"/>
      <c r="N30" s="20"/>
    </row>
    <row r="31" spans="1:14" x14ac:dyDescent="0.55000000000000004">
      <c r="A31" s="1054"/>
      <c r="B31" s="19" t="s">
        <v>103</v>
      </c>
      <c r="C31" s="20"/>
      <c r="D31" s="20"/>
      <c r="E31" s="20"/>
      <c r="F31" s="21">
        <v>0</v>
      </c>
      <c r="G31" s="20"/>
      <c r="H31" s="20"/>
      <c r="I31" s="20"/>
      <c r="J31" s="20"/>
      <c r="K31" s="20"/>
      <c r="L31" s="21">
        <f>DUPAK!I228</f>
        <v>0</v>
      </c>
      <c r="M31" s="20"/>
      <c r="N31" s="20"/>
    </row>
    <row r="32" spans="1:14" x14ac:dyDescent="0.55000000000000004">
      <c r="A32" s="1054"/>
      <c r="B32" s="19" t="s">
        <v>5</v>
      </c>
      <c r="C32" s="20"/>
      <c r="D32" s="22"/>
      <c r="E32" s="20"/>
      <c r="F32" s="21">
        <f>DUPAK!I72</f>
        <v>0</v>
      </c>
      <c r="G32" s="20"/>
      <c r="H32" s="20"/>
      <c r="I32" s="20"/>
      <c r="J32" s="20"/>
      <c r="K32" s="20"/>
      <c r="L32" s="21">
        <f>DUPAK!I237</f>
        <v>0</v>
      </c>
      <c r="M32" s="20"/>
      <c r="N32" s="20"/>
    </row>
    <row r="33" spans="1:14" x14ac:dyDescent="0.55000000000000004">
      <c r="A33" s="1054"/>
      <c r="B33" s="19" t="s">
        <v>108</v>
      </c>
      <c r="C33" s="20"/>
      <c r="D33" s="20"/>
      <c r="E33" s="20"/>
      <c r="F33" s="21">
        <f>DUPAK!I77</f>
        <v>24</v>
      </c>
      <c r="G33" s="20"/>
      <c r="H33" s="20"/>
      <c r="I33" s="20"/>
      <c r="J33" s="20"/>
      <c r="K33" s="20"/>
      <c r="L33" s="21">
        <f>DUPAK!I241</f>
        <v>0</v>
      </c>
      <c r="M33" s="20"/>
      <c r="N33" s="20"/>
    </row>
    <row r="34" spans="1:14" x14ac:dyDescent="0.55000000000000004">
      <c r="A34" s="1054"/>
      <c r="B34" s="19" t="s">
        <v>117</v>
      </c>
      <c r="C34" s="20"/>
      <c r="D34" s="20"/>
      <c r="E34" s="20"/>
      <c r="F34" s="21">
        <f>DUPAK!I86</f>
        <v>0</v>
      </c>
      <c r="G34" s="20"/>
      <c r="H34" s="20"/>
      <c r="I34" s="20"/>
      <c r="J34" s="20"/>
      <c r="K34" s="20"/>
      <c r="L34" s="20"/>
      <c r="M34" s="20"/>
      <c r="N34" s="20"/>
    </row>
    <row r="35" spans="1:14" x14ac:dyDescent="0.55000000000000004">
      <c r="A35" s="1054"/>
      <c r="B35" s="19" t="s">
        <v>121</v>
      </c>
      <c r="C35" s="20"/>
      <c r="D35" s="20"/>
      <c r="E35" s="20"/>
      <c r="F35" s="21">
        <v>0</v>
      </c>
      <c r="G35" s="20"/>
      <c r="H35" s="20"/>
      <c r="I35" s="20"/>
      <c r="J35" s="20"/>
      <c r="K35" s="20"/>
      <c r="L35" s="20"/>
      <c r="M35" s="20"/>
      <c r="N35" s="20"/>
    </row>
    <row r="36" spans="1:14" x14ac:dyDescent="0.55000000000000004">
      <c r="A36" s="1054"/>
      <c r="B36" s="19" t="s">
        <v>132</v>
      </c>
      <c r="C36" s="20"/>
      <c r="D36" s="20"/>
      <c r="E36" s="20"/>
      <c r="F36" s="21">
        <f>DUPAK!I92</f>
        <v>0</v>
      </c>
      <c r="G36" s="20"/>
      <c r="H36" s="20"/>
      <c r="I36" s="20"/>
      <c r="J36" s="20"/>
      <c r="K36" s="20"/>
      <c r="L36" s="20"/>
      <c r="M36" s="20"/>
      <c r="N36" s="20"/>
    </row>
    <row r="37" spans="1:14" x14ac:dyDescent="0.55000000000000004">
      <c r="A37" s="1030" t="s">
        <v>332</v>
      </c>
      <c r="B37" s="1031"/>
      <c r="C37" s="23"/>
      <c r="D37" s="23">
        <f>SUM(D24:D25)</f>
        <v>0</v>
      </c>
      <c r="E37" s="23"/>
      <c r="F37" s="23">
        <f>SUM(F24:F36)</f>
        <v>391.64</v>
      </c>
      <c r="G37" s="23"/>
      <c r="H37" s="345">
        <f>SUM(H24:H28)</f>
        <v>163.13</v>
      </c>
      <c r="I37" s="23"/>
      <c r="J37" s="23">
        <f>SUM(J24:J28)</f>
        <v>30</v>
      </c>
      <c r="K37" s="23"/>
      <c r="L37" s="23">
        <f>SUM(L24:L36)</f>
        <v>30</v>
      </c>
      <c r="M37" s="24"/>
      <c r="N37" s="346">
        <f>SUM(D37:M37)</f>
        <v>614.77</v>
      </c>
    </row>
    <row r="38" spans="1:14" x14ac:dyDescent="0.55000000000000004">
      <c r="A38" s="1032"/>
      <c r="B38" s="1033"/>
      <c r="C38" s="25">
        <f>C24</f>
        <v>0</v>
      </c>
      <c r="D38" s="26"/>
      <c r="E38" s="25">
        <f>E24</f>
        <v>185.01</v>
      </c>
      <c r="F38" s="26"/>
      <c r="G38" s="25">
        <f>G24</f>
        <v>134.49</v>
      </c>
      <c r="H38" s="27"/>
      <c r="I38" s="25">
        <f>I24</f>
        <v>30.5</v>
      </c>
      <c r="J38" s="27"/>
      <c r="K38" s="25">
        <f>K24</f>
        <v>80</v>
      </c>
      <c r="L38" s="27"/>
      <c r="M38" s="27">
        <f>C38+E38+G38+I38+K38</f>
        <v>430</v>
      </c>
      <c r="N38" s="27"/>
    </row>
    <row r="39" spans="1:14" ht="27" customHeight="1" x14ac:dyDescent="0.55000000000000004">
      <c r="A39" s="1053" t="s">
        <v>333</v>
      </c>
      <c r="B39" s="1053"/>
      <c r="C39" s="1049" t="s">
        <v>334</v>
      </c>
      <c r="D39" s="1050"/>
      <c r="E39" s="1050"/>
      <c r="F39" s="1051"/>
      <c r="G39" s="27"/>
      <c r="H39" s="28"/>
      <c r="I39" s="27"/>
      <c r="J39" s="27"/>
      <c r="K39" s="27"/>
      <c r="L39" s="27"/>
      <c r="M39" s="27"/>
      <c r="N39" s="29">
        <f>H39</f>
        <v>0</v>
      </c>
    </row>
    <row r="40" spans="1:14" ht="27.75" customHeight="1" x14ac:dyDescent="0.55000000000000004">
      <c r="A40" s="1052" t="s">
        <v>335</v>
      </c>
      <c r="B40" s="1052"/>
      <c r="C40" s="29"/>
      <c r="D40" s="29">
        <f>D37</f>
        <v>0</v>
      </c>
      <c r="E40" s="29"/>
      <c r="F40" s="29">
        <f>F37</f>
        <v>391.64</v>
      </c>
      <c r="G40" s="29"/>
      <c r="H40" s="347">
        <f>+H37+H39</f>
        <v>163.13</v>
      </c>
      <c r="I40" s="29"/>
      <c r="J40" s="29">
        <f>J37</f>
        <v>30</v>
      </c>
      <c r="K40" s="29"/>
      <c r="L40" s="29">
        <f>L37</f>
        <v>30</v>
      </c>
      <c r="M40" s="23"/>
      <c r="N40" s="345">
        <f>SUM(E40:M40)</f>
        <v>614.77</v>
      </c>
    </row>
    <row r="41" spans="1:14" x14ac:dyDescent="0.55000000000000004">
      <c r="A41" s="1030" t="s">
        <v>336</v>
      </c>
      <c r="B41" s="1031"/>
      <c r="C41" s="30"/>
      <c r="D41" s="31"/>
      <c r="E41" s="23"/>
      <c r="F41" s="31">
        <f>+N41*35%</f>
        <v>52.5</v>
      </c>
      <c r="G41" s="23"/>
      <c r="H41" s="31">
        <f>+N41*45%</f>
        <v>67.5</v>
      </c>
      <c r="I41" s="23"/>
      <c r="J41" s="31">
        <f>+N41*10%</f>
        <v>15</v>
      </c>
      <c r="K41" s="23"/>
      <c r="L41" s="31">
        <f>+N41*10%</f>
        <v>15</v>
      </c>
      <c r="M41" s="1034">
        <f>M38+N41</f>
        <v>580</v>
      </c>
      <c r="N41" s="1036">
        <v>150</v>
      </c>
    </row>
    <row r="42" spans="1:14" x14ac:dyDescent="0.55000000000000004">
      <c r="A42" s="1032"/>
      <c r="B42" s="1033"/>
      <c r="C42" s="27"/>
      <c r="D42" s="32"/>
      <c r="E42" s="27"/>
      <c r="F42" s="33" t="s">
        <v>680</v>
      </c>
      <c r="G42" s="27"/>
      <c r="H42" s="32" t="s">
        <v>680</v>
      </c>
      <c r="I42" s="27"/>
      <c r="J42" s="32" t="s">
        <v>337</v>
      </c>
      <c r="K42" s="27"/>
      <c r="L42" s="32" t="s">
        <v>337</v>
      </c>
      <c r="M42" s="1035"/>
      <c r="N42" s="1037"/>
    </row>
    <row r="43" spans="1:14" x14ac:dyDescent="0.55000000000000004">
      <c r="A43" s="1041"/>
      <c r="B43" s="1041"/>
      <c r="C43" s="1041"/>
      <c r="D43" s="1041"/>
      <c r="E43" s="1042"/>
      <c r="F43" s="1042"/>
      <c r="G43" s="1042"/>
      <c r="H43" s="1041"/>
      <c r="I43" s="1043"/>
      <c r="J43" s="1006"/>
      <c r="K43" s="1043"/>
      <c r="L43" s="1006"/>
      <c r="M43" s="1043"/>
      <c r="N43" s="1043"/>
    </row>
    <row r="44" spans="1:14" ht="15" customHeight="1" x14ac:dyDescent="0.55000000000000004">
      <c r="A44" s="1034" t="s">
        <v>218</v>
      </c>
      <c r="B44" s="1044" t="s">
        <v>344</v>
      </c>
      <c r="C44" s="1006"/>
      <c r="D44" s="1006"/>
      <c r="E44" s="1006"/>
      <c r="F44" s="1006"/>
      <c r="G44" s="1036"/>
      <c r="H44" s="1034" t="s">
        <v>338</v>
      </c>
      <c r="I44" s="17" t="s">
        <v>218</v>
      </c>
      <c r="J44" s="1046" t="s">
        <v>345</v>
      </c>
      <c r="K44" s="1046"/>
      <c r="L44" s="1046"/>
      <c r="M44" s="1046" t="s">
        <v>346</v>
      </c>
      <c r="N44" s="1046"/>
    </row>
    <row r="45" spans="1:14" x14ac:dyDescent="0.55000000000000004">
      <c r="A45" s="1035"/>
      <c r="B45" s="1045"/>
      <c r="C45" s="1042"/>
      <c r="D45" s="1042"/>
      <c r="E45" s="1042"/>
      <c r="F45" s="1042"/>
      <c r="G45" s="1037"/>
      <c r="H45" s="1035"/>
      <c r="I45" s="34" t="s">
        <v>20</v>
      </c>
      <c r="J45" s="1028"/>
      <c r="K45" s="1028"/>
      <c r="L45" s="1028"/>
      <c r="M45" s="1023" t="s">
        <v>347</v>
      </c>
      <c r="N45" s="1024"/>
    </row>
    <row r="46" spans="1:14" x14ac:dyDescent="0.55000000000000004">
      <c r="A46" s="1011" t="s">
        <v>339</v>
      </c>
      <c r="B46" s="1014" t="s">
        <v>681</v>
      </c>
      <c r="C46" s="1015"/>
      <c r="D46" s="1015"/>
      <c r="E46" s="1015"/>
      <c r="F46" s="1015"/>
      <c r="G46" s="1016"/>
      <c r="H46" s="35"/>
      <c r="I46" s="36"/>
      <c r="J46" s="1025"/>
      <c r="K46" s="1025"/>
      <c r="L46" s="1025"/>
      <c r="M46" s="1026"/>
      <c r="N46" s="1026"/>
    </row>
    <row r="47" spans="1:14" ht="15" customHeight="1" x14ac:dyDescent="0.55000000000000004">
      <c r="A47" s="1013"/>
      <c r="B47" s="1038" t="s">
        <v>340</v>
      </c>
      <c r="C47" s="1039"/>
      <c r="D47" s="1039"/>
      <c r="E47" s="1039"/>
      <c r="F47" s="1039"/>
      <c r="G47" s="1040"/>
      <c r="H47" s="37"/>
      <c r="I47" s="36" t="s">
        <v>22</v>
      </c>
      <c r="J47" s="1028"/>
      <c r="K47" s="1028"/>
      <c r="L47" s="1028"/>
      <c r="M47" s="1023" t="s">
        <v>347</v>
      </c>
      <c r="N47" s="1024"/>
    </row>
    <row r="48" spans="1:14" x14ac:dyDescent="0.55000000000000004">
      <c r="A48" s="1011" t="s">
        <v>22</v>
      </c>
      <c r="B48" s="1014" t="s">
        <v>681</v>
      </c>
      <c r="C48" s="1015"/>
      <c r="D48" s="1015"/>
      <c r="E48" s="1015"/>
      <c r="F48" s="1015"/>
      <c r="G48" s="1016"/>
      <c r="H48" s="35"/>
      <c r="I48" s="36"/>
      <c r="J48" s="1025"/>
      <c r="K48" s="1025"/>
      <c r="L48" s="1025"/>
      <c r="M48" s="1027"/>
      <c r="N48" s="1027"/>
    </row>
    <row r="49" spans="1:14" ht="15" customHeight="1" x14ac:dyDescent="0.55000000000000004">
      <c r="A49" s="1012"/>
      <c r="B49" s="1017" t="s">
        <v>348</v>
      </c>
      <c r="C49" s="1018"/>
      <c r="D49" s="1018"/>
      <c r="E49" s="1018"/>
      <c r="F49" s="1018"/>
      <c r="G49" s="1019"/>
      <c r="H49" s="38"/>
      <c r="I49" s="36" t="s">
        <v>28</v>
      </c>
      <c r="J49" s="1028"/>
      <c r="K49" s="1028"/>
      <c r="L49" s="1028"/>
      <c r="M49" s="1023" t="s">
        <v>347</v>
      </c>
      <c r="N49" s="1024"/>
    </row>
    <row r="50" spans="1:14" x14ac:dyDescent="0.55000000000000004">
      <c r="A50" s="1012"/>
      <c r="B50" s="39"/>
      <c r="C50" s="40"/>
      <c r="D50" s="40"/>
      <c r="E50" s="40"/>
      <c r="F50" s="40"/>
      <c r="G50" s="41"/>
      <c r="H50" s="38"/>
      <c r="I50" s="36"/>
      <c r="J50" s="1025"/>
      <c r="K50" s="1025"/>
      <c r="L50" s="1025"/>
      <c r="M50" s="1025"/>
      <c r="N50" s="1025"/>
    </row>
    <row r="51" spans="1:14" ht="15" customHeight="1" x14ac:dyDescent="0.55000000000000004">
      <c r="A51" s="1012"/>
      <c r="B51" s="39"/>
      <c r="C51" s="40"/>
      <c r="D51" s="40"/>
      <c r="E51" s="40"/>
      <c r="F51" s="40"/>
      <c r="G51" s="41"/>
      <c r="H51" s="38"/>
      <c r="I51" s="36" t="s">
        <v>38</v>
      </c>
      <c r="J51" s="1025"/>
      <c r="K51" s="1025"/>
      <c r="L51" s="1025"/>
      <c r="M51" s="1023" t="s">
        <v>347</v>
      </c>
      <c r="N51" s="1024"/>
    </row>
    <row r="52" spans="1:14" x14ac:dyDescent="0.55000000000000004">
      <c r="A52" s="1012"/>
      <c r="B52" s="39"/>
      <c r="C52" s="40"/>
      <c r="D52" s="40"/>
      <c r="E52" s="40"/>
      <c r="F52" s="40"/>
      <c r="G52" s="41"/>
      <c r="H52" s="38"/>
      <c r="I52" s="42"/>
      <c r="J52" s="1029"/>
      <c r="K52" s="1029"/>
      <c r="L52" s="1029"/>
      <c r="M52" s="1024"/>
      <c r="N52" s="1024"/>
    </row>
    <row r="53" spans="1:14" ht="15" customHeight="1" x14ac:dyDescent="0.55000000000000004">
      <c r="A53" s="1012"/>
      <c r="B53" s="39"/>
      <c r="C53" s="40"/>
      <c r="D53" s="40"/>
      <c r="E53" s="40"/>
      <c r="F53" s="40"/>
      <c r="G53" s="41"/>
      <c r="H53" s="38"/>
      <c r="I53" s="36" t="s">
        <v>40</v>
      </c>
      <c r="J53" s="1025"/>
      <c r="K53" s="1025"/>
      <c r="L53" s="1025"/>
      <c r="M53" s="1023" t="s">
        <v>347</v>
      </c>
      <c r="N53" s="1024"/>
    </row>
    <row r="54" spans="1:14" x14ac:dyDescent="0.55000000000000004">
      <c r="A54" s="1012"/>
      <c r="B54" s="39"/>
      <c r="C54" s="40"/>
      <c r="D54" s="40"/>
      <c r="E54" s="40"/>
      <c r="F54" s="40"/>
      <c r="G54" s="41"/>
      <c r="H54" s="38"/>
      <c r="I54" s="36"/>
      <c r="J54" s="1025"/>
      <c r="K54" s="1025"/>
      <c r="L54" s="1025"/>
      <c r="M54" s="1026"/>
      <c r="N54" s="1026"/>
    </row>
    <row r="55" spans="1:14" ht="15" customHeight="1" x14ac:dyDescent="0.55000000000000004">
      <c r="A55" s="1012"/>
      <c r="B55" s="39"/>
      <c r="C55" s="40"/>
      <c r="D55" s="40"/>
      <c r="E55" s="40"/>
      <c r="F55" s="40"/>
      <c r="G55" s="41"/>
      <c r="H55" s="38"/>
      <c r="I55" s="36" t="s">
        <v>42</v>
      </c>
      <c r="J55" s="1025"/>
      <c r="K55" s="1025"/>
      <c r="L55" s="1025"/>
      <c r="M55" s="1023" t="s">
        <v>347</v>
      </c>
      <c r="N55" s="1024"/>
    </row>
    <row r="56" spans="1:14" ht="15" customHeight="1" x14ac:dyDescent="0.55000000000000004">
      <c r="A56" s="1012"/>
      <c r="B56" s="39"/>
      <c r="C56" s="40"/>
      <c r="D56" s="40"/>
      <c r="E56" s="40"/>
      <c r="F56" s="40"/>
      <c r="G56" s="41"/>
      <c r="H56" s="38"/>
      <c r="I56" s="43"/>
      <c r="J56" s="1008"/>
      <c r="K56" s="1009"/>
      <c r="L56" s="1010"/>
      <c r="M56" s="1008"/>
      <c r="N56" s="1010"/>
    </row>
    <row r="57" spans="1:14" ht="15" customHeight="1" x14ac:dyDescent="0.55000000000000004">
      <c r="A57" s="1011" t="s">
        <v>28</v>
      </c>
      <c r="B57" s="1014" t="s">
        <v>682</v>
      </c>
      <c r="C57" s="1015"/>
      <c r="D57" s="1015"/>
      <c r="E57" s="1015"/>
      <c r="F57" s="1015"/>
      <c r="G57" s="1016"/>
      <c r="H57" s="35"/>
      <c r="I57" s="1020" t="s">
        <v>341</v>
      </c>
      <c r="J57" s="1007"/>
      <c r="K57" s="1007"/>
      <c r="L57" s="1007"/>
      <c r="M57" s="1007"/>
      <c r="N57" s="1007"/>
    </row>
    <row r="58" spans="1:14" ht="15" customHeight="1" x14ac:dyDescent="0.55000000000000004">
      <c r="A58" s="1012"/>
      <c r="B58" s="1017"/>
      <c r="C58" s="1018"/>
      <c r="D58" s="1018"/>
      <c r="E58" s="1018"/>
      <c r="F58" s="1018"/>
      <c r="G58" s="1019"/>
      <c r="H58" s="38"/>
      <c r="I58" s="1020" t="s">
        <v>365</v>
      </c>
      <c r="J58" s="1007"/>
      <c r="K58" s="1007"/>
      <c r="L58" s="1007"/>
      <c r="M58" s="1007"/>
      <c r="N58" s="1007"/>
    </row>
    <row r="59" spans="1:14" ht="15" customHeight="1" x14ac:dyDescent="0.55000000000000004">
      <c r="A59" s="1012"/>
      <c r="B59" s="39"/>
      <c r="C59" s="40"/>
      <c r="D59" s="40"/>
      <c r="E59" s="40"/>
      <c r="F59" s="40"/>
      <c r="G59" s="41"/>
      <c r="H59" s="38"/>
      <c r="I59" s="1020" t="s">
        <v>255</v>
      </c>
      <c r="J59" s="1007"/>
      <c r="K59" s="1007"/>
      <c r="L59" s="1007"/>
      <c r="M59" s="1007"/>
      <c r="N59" s="1007"/>
    </row>
    <row r="60" spans="1:14" x14ac:dyDescent="0.55000000000000004">
      <c r="A60" s="1012"/>
      <c r="B60" s="39"/>
      <c r="C60" s="40"/>
      <c r="D60" s="40"/>
      <c r="E60" s="40"/>
      <c r="F60" s="40"/>
      <c r="G60" s="41"/>
      <c r="H60" s="38"/>
      <c r="I60" s="1020"/>
      <c r="J60" s="1007"/>
      <c r="K60" s="1007"/>
      <c r="L60" s="1007"/>
      <c r="M60" s="1007"/>
      <c r="N60" s="1007"/>
    </row>
    <row r="61" spans="1:14" x14ac:dyDescent="0.55000000000000004">
      <c r="A61" s="1012"/>
      <c r="B61" s="39"/>
      <c r="C61" s="40"/>
      <c r="D61" s="40"/>
      <c r="E61" s="40"/>
      <c r="F61" s="40"/>
      <c r="G61" s="41"/>
      <c r="H61" s="38"/>
      <c r="I61" s="67"/>
      <c r="J61" s="66"/>
      <c r="K61" s="66"/>
      <c r="L61" s="66"/>
      <c r="M61" s="66"/>
      <c r="N61" s="66"/>
    </row>
    <row r="62" spans="1:14" x14ac:dyDescent="0.55000000000000004">
      <c r="A62" s="1012"/>
      <c r="B62" s="39"/>
      <c r="C62" s="40"/>
      <c r="D62" s="40"/>
      <c r="E62" s="40"/>
      <c r="F62" s="40"/>
      <c r="G62" s="41"/>
      <c r="H62" s="38"/>
      <c r="I62" s="67"/>
      <c r="J62" s="66"/>
      <c r="K62" s="66"/>
      <c r="L62" s="66"/>
      <c r="M62" s="66"/>
      <c r="N62" s="66"/>
    </row>
    <row r="63" spans="1:14" x14ac:dyDescent="0.55000000000000004">
      <c r="A63" s="1012"/>
      <c r="B63" s="39"/>
      <c r="C63" s="40"/>
      <c r="D63" s="40"/>
      <c r="E63" s="40"/>
      <c r="F63" s="40"/>
      <c r="G63" s="41"/>
      <c r="H63" s="38"/>
      <c r="I63" s="1021"/>
      <c r="J63" s="1022"/>
      <c r="K63" s="44"/>
      <c r="L63" s="45"/>
      <c r="M63" s="45"/>
      <c r="N63" s="45"/>
    </row>
    <row r="64" spans="1:14" x14ac:dyDescent="0.55000000000000004">
      <c r="A64" s="1012"/>
      <c r="B64" s="39"/>
      <c r="C64" s="40"/>
      <c r="D64" s="40"/>
      <c r="E64" s="40"/>
      <c r="F64" s="40"/>
      <c r="G64" s="41"/>
      <c r="H64" s="38"/>
      <c r="I64" s="1020" t="s">
        <v>362</v>
      </c>
      <c r="J64" s="1007"/>
      <c r="K64" s="1007"/>
      <c r="L64" s="1007"/>
      <c r="M64" s="1007"/>
      <c r="N64" s="1007"/>
    </row>
    <row r="65" spans="1:14" ht="15" customHeight="1" x14ac:dyDescent="0.55000000000000004">
      <c r="A65" s="1013"/>
      <c r="B65" s="46"/>
      <c r="C65" s="47"/>
      <c r="D65" s="47"/>
      <c r="E65" s="47"/>
      <c r="F65" s="47"/>
      <c r="G65" s="48"/>
      <c r="H65" s="37"/>
      <c r="I65" s="1007" t="s">
        <v>363</v>
      </c>
      <c r="J65" s="1007"/>
      <c r="K65" s="1007"/>
      <c r="L65" s="1007"/>
      <c r="M65" s="1007"/>
      <c r="N65" s="1007"/>
    </row>
    <row r="66" spans="1:14" ht="10.9" customHeight="1" x14ac:dyDescent="0.55000000000000004">
      <c r="A66" s="49"/>
      <c r="B66" s="1006"/>
      <c r="C66" s="1006"/>
      <c r="D66" s="1006"/>
      <c r="E66" s="1006"/>
      <c r="F66" s="1006"/>
      <c r="G66" s="1006"/>
      <c r="H66" s="49"/>
      <c r="I66" s="1007"/>
      <c r="J66" s="1007"/>
      <c r="K66" s="1007"/>
      <c r="L66" s="1007"/>
      <c r="M66" s="1007"/>
      <c r="N66" s="1007"/>
    </row>
    <row r="67" spans="1:14" s="315" customFormat="1" ht="10.5" x14ac:dyDescent="0.4">
      <c r="A67" s="313" t="s">
        <v>349</v>
      </c>
      <c r="B67" s="314"/>
      <c r="C67" s="314"/>
      <c r="D67" s="314"/>
      <c r="E67" s="314"/>
      <c r="F67" s="314"/>
      <c r="G67" s="314"/>
      <c r="H67" s="314"/>
      <c r="I67" s="314"/>
      <c r="J67" s="314"/>
      <c r="K67" s="314"/>
      <c r="L67" s="314"/>
      <c r="M67" s="314"/>
      <c r="N67" s="314"/>
    </row>
    <row r="68" spans="1:14" s="315" customFormat="1" ht="10.5" x14ac:dyDescent="0.4">
      <c r="A68" s="316"/>
      <c r="B68" s="317" t="s">
        <v>364</v>
      </c>
      <c r="C68" s="318"/>
      <c r="D68" s="318"/>
      <c r="E68" s="318"/>
      <c r="F68" s="318"/>
      <c r="G68" s="318"/>
      <c r="H68" s="318"/>
      <c r="I68" s="318"/>
      <c r="J68" s="318"/>
      <c r="K68" s="318"/>
      <c r="L68" s="318"/>
      <c r="M68" s="318"/>
      <c r="N68" s="318"/>
    </row>
    <row r="69" spans="1:14" s="315" customFormat="1" ht="10.5" x14ac:dyDescent="0.4">
      <c r="A69" s="319"/>
      <c r="B69" s="317" t="s">
        <v>350</v>
      </c>
      <c r="C69" s="318"/>
      <c r="D69" s="318"/>
      <c r="E69" s="318"/>
      <c r="F69" s="318"/>
      <c r="G69" s="318"/>
      <c r="H69" s="318"/>
      <c r="I69" s="318"/>
      <c r="J69" s="318"/>
      <c r="K69" s="318"/>
      <c r="L69" s="318"/>
      <c r="M69" s="318"/>
      <c r="N69" s="318"/>
    </row>
  </sheetData>
  <mergeCells count="87">
    <mergeCell ref="A5:N5"/>
    <mergeCell ref="A6:N6"/>
    <mergeCell ref="A8:C8"/>
    <mergeCell ref="A9:C9"/>
    <mergeCell ref="A11:A19"/>
    <mergeCell ref="B11:N11"/>
    <mergeCell ref="C12:H12"/>
    <mergeCell ref="I12:N12"/>
    <mergeCell ref="C13:H13"/>
    <mergeCell ref="I13:N13"/>
    <mergeCell ref="C14:H14"/>
    <mergeCell ref="I14:N14"/>
    <mergeCell ref="C15:H15"/>
    <mergeCell ref="I15:N15"/>
    <mergeCell ref="C16:H16"/>
    <mergeCell ref="I16:N16"/>
    <mergeCell ref="C17:H17"/>
    <mergeCell ref="C20:H20"/>
    <mergeCell ref="I17:N17"/>
    <mergeCell ref="C18:H18"/>
    <mergeCell ref="I18:N18"/>
    <mergeCell ref="C19:H19"/>
    <mergeCell ref="I19:N19"/>
    <mergeCell ref="I20:N20"/>
    <mergeCell ref="I22:J22"/>
    <mergeCell ref="K22:L22"/>
    <mergeCell ref="M22:N22"/>
    <mergeCell ref="C39:F39"/>
    <mergeCell ref="A40:B40"/>
    <mergeCell ref="A37:B38"/>
    <mergeCell ref="A39:B39"/>
    <mergeCell ref="A21:A36"/>
    <mergeCell ref="B21:B23"/>
    <mergeCell ref="C21:N21"/>
    <mergeCell ref="C22:D22"/>
    <mergeCell ref="E22:F22"/>
    <mergeCell ref="G22:H22"/>
    <mergeCell ref="H44:H45"/>
    <mergeCell ref="J44:L44"/>
    <mergeCell ref="M44:N44"/>
    <mergeCell ref="J45:L45"/>
    <mergeCell ref="M45:N45"/>
    <mergeCell ref="J53:L53"/>
    <mergeCell ref="M53:N53"/>
    <mergeCell ref="J55:L55"/>
    <mergeCell ref="A41:B42"/>
    <mergeCell ref="M41:M42"/>
    <mergeCell ref="N41:N42"/>
    <mergeCell ref="A46:A47"/>
    <mergeCell ref="B46:G46"/>
    <mergeCell ref="J46:L46"/>
    <mergeCell ref="M46:N46"/>
    <mergeCell ref="B47:G47"/>
    <mergeCell ref="J47:L47"/>
    <mergeCell ref="M47:N47"/>
    <mergeCell ref="A43:N43"/>
    <mergeCell ref="A44:A45"/>
    <mergeCell ref="B44:G45"/>
    <mergeCell ref="M55:N55"/>
    <mergeCell ref="J54:L54"/>
    <mergeCell ref="M54:N54"/>
    <mergeCell ref="A48:A56"/>
    <mergeCell ref="B48:G48"/>
    <mergeCell ref="J48:L48"/>
    <mergeCell ref="M48:N48"/>
    <mergeCell ref="B49:G49"/>
    <mergeCell ref="J49:L49"/>
    <mergeCell ref="M49:N49"/>
    <mergeCell ref="J50:L50"/>
    <mergeCell ref="M50:N50"/>
    <mergeCell ref="J51:L51"/>
    <mergeCell ref="M51:N51"/>
    <mergeCell ref="J52:L52"/>
    <mergeCell ref="M52:N52"/>
    <mergeCell ref="B66:G66"/>
    <mergeCell ref="I66:N66"/>
    <mergeCell ref="J56:L56"/>
    <mergeCell ref="M56:N56"/>
    <mergeCell ref="A57:A65"/>
    <mergeCell ref="B57:G58"/>
    <mergeCell ref="I57:N57"/>
    <mergeCell ref="I58:N58"/>
    <mergeCell ref="I59:N59"/>
    <mergeCell ref="I60:N60"/>
    <mergeCell ref="I65:N65"/>
    <mergeCell ref="I63:J63"/>
    <mergeCell ref="I64:N64"/>
  </mergeCells>
  <pageMargins left="0.5" right="0.5" top="0.5" bottom="0.5" header="0" footer="0"/>
  <pageSetup paperSize="9" scale="75" orientation="portrait"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6</xdr:col>
                <xdr:colOff>361950</xdr:colOff>
                <xdr:row>0</xdr:row>
                <xdr:rowOff>49530</xdr:rowOff>
              </from>
              <to>
                <xdr:col>7</xdr:col>
                <xdr:colOff>285750</xdr:colOff>
                <xdr:row>3</xdr:row>
                <xdr:rowOff>133350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PERSYARATAN ADMINISTRASI</vt:lpstr>
      <vt:lpstr>PAK</vt:lpstr>
      <vt:lpstr>DUPAK</vt:lpstr>
      <vt:lpstr>PENDIDIKAN</vt:lpstr>
      <vt:lpstr>PENELITIAN</vt:lpstr>
      <vt:lpstr>PENGABDIAN</vt:lpstr>
      <vt:lpstr>PENUNJANG</vt:lpstr>
      <vt:lpstr>Resume PENILAIAN TPJA UNAND </vt:lpstr>
      <vt:lpstr>DUPAK!Print_Area</vt:lpstr>
      <vt:lpstr>PAK!Print_Area</vt:lpstr>
      <vt:lpstr>PENDIDIKAN!Print_Area</vt:lpstr>
      <vt:lpstr>PENELITIAN!Print_Area</vt:lpstr>
      <vt:lpstr>PENGABDIAN!Print_Area</vt:lpstr>
      <vt:lpstr>PENUNJANG!Print_Area</vt:lpstr>
      <vt:lpstr>'PERSYARATAN ADMINISTRASI'!Print_Area</vt:lpstr>
      <vt:lpstr>'Resume PENILAIAN TPJA UNAND '!Print_Area</vt:lpstr>
      <vt:lpstr>PENDIDIKAN!Print_Titles</vt:lpstr>
      <vt:lpstr>PENELITIAN!Print_Titles</vt:lpstr>
      <vt:lpstr>PENGABDIAN!Print_Titles</vt:lpstr>
      <vt:lpstr>PENUNJANG!Print_Titles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Muldarisnur</cp:lastModifiedBy>
  <cp:lastPrinted>2022-08-11T02:59:14Z</cp:lastPrinted>
  <dcterms:created xsi:type="dcterms:W3CDTF">2013-02-21T03:23:55Z</dcterms:created>
  <dcterms:modified xsi:type="dcterms:W3CDTF">2022-08-22T13:47:11Z</dcterms:modified>
</cp:coreProperties>
</file>