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817D2A1A-771B-4400-93F9-EF49C46FBBD1}" xr6:coauthVersionLast="47" xr6:coauthVersionMax="47" xr10:uidLastSave="{00000000-0000-0000-0000-000000000000}"/>
  <bookViews>
    <workbookView xWindow="12" yWindow="0" windowWidth="13992" windowHeight="12072" firstSheet="3" activeTab="6" xr2:uid="{00000000-000D-0000-FFFF-FFFF00000000}"/>
  </bookViews>
  <sheets>
    <sheet name="PERSYARATAN ADMINISTRASI"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DUPAK!$A$1:$M$301</definedName>
    <definedName name="_xlnm.Print_Area" localSheetId="1">PAK!$A$1:$H$50</definedName>
    <definedName name="_xlnm.Print_Area" localSheetId="3">PENDIDIKAN!$A$1:$M$225</definedName>
    <definedName name="_xlnm.Print_Area" localSheetId="4">PENELITIAN!$A$1:$N$173</definedName>
    <definedName name="_xlnm.Print_Area" localSheetId="5">PENGABDIAN!$A$1:$N$68</definedName>
    <definedName name="_xlnm.Print_Area" localSheetId="6">PENUNJANG!$A$1:$N$96</definedName>
    <definedName name="_xlnm.Print_Area" localSheetId="0">'PERSYARATAN ADMINISTRASI'!$A$1:$E$45</definedName>
    <definedName name="_xlnm.Print_Area" localSheetId="7">'Resume PENILAIAN TPJA UNAND '!$A$1:$N$69</definedName>
    <definedName name="_xlnm.Print_Titles" localSheetId="3">PENDIDIKAN!$19:$19</definedName>
    <definedName name="_xlnm.Print_Titles" localSheetId="4">PENELITIAN!$20:$20</definedName>
    <definedName name="_xlnm.Print_Titles" localSheetId="5">PENGABDIAN!$20:$21</definedName>
    <definedName name="_xlnm.Print_Titles" localSheetId="6">PENUNJANG!$20:$21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0" i="10" l="1"/>
  <c r="L39" i="10"/>
  <c r="L51" i="10" l="1"/>
  <c r="L55" i="10"/>
  <c r="L54" i="10"/>
  <c r="I5" i="18" l="1"/>
  <c r="K169" i="8" l="1"/>
  <c r="I166" i="8"/>
  <c r="K164" i="8"/>
  <c r="K165" i="8"/>
  <c r="K160" i="8"/>
  <c r="K159" i="8"/>
  <c r="K158" i="8"/>
  <c r="K157" i="8"/>
  <c r="K156" i="8"/>
  <c r="K155" i="8"/>
  <c r="K148" i="8"/>
  <c r="I149" i="8"/>
  <c r="I161" i="8"/>
  <c r="K154" i="8"/>
  <c r="I152" i="8"/>
  <c r="K151" i="8"/>
  <c r="K152" i="8" s="1"/>
  <c r="K161" i="8" l="1"/>
  <c r="N93" i="18"/>
  <c r="M94" i="18"/>
  <c r="K138" i="8" l="1"/>
  <c r="I138" i="8"/>
  <c r="K135" i="8"/>
  <c r="I135" i="8"/>
  <c r="I119" i="8"/>
  <c r="K118" i="8"/>
  <c r="K119" i="8" s="1"/>
  <c r="K124" i="8"/>
  <c r="I125" i="8"/>
  <c r="K116" i="8" l="1"/>
  <c r="K111" i="8"/>
  <c r="K103" i="8"/>
  <c r="I100" i="8"/>
  <c r="K99" i="8"/>
  <c r="I90" i="8"/>
  <c r="K89" i="8"/>
  <c r="K88" i="8"/>
  <c r="K87" i="8"/>
  <c r="K86" i="8"/>
  <c r="K85" i="8"/>
  <c r="K84" i="8"/>
  <c r="K83" i="8"/>
  <c r="K82" i="8"/>
  <c r="K81" i="8"/>
  <c r="K80" i="8"/>
  <c r="K79" i="8"/>
  <c r="K78" i="8"/>
  <c r="K77" i="8"/>
  <c r="K76" i="8"/>
  <c r="K75" i="8"/>
  <c r="K74" i="8"/>
  <c r="K73" i="8"/>
  <c r="K72" i="8"/>
  <c r="K71" i="8"/>
  <c r="K70" i="8"/>
  <c r="K58" i="8"/>
  <c r="K57" i="8"/>
  <c r="K56" i="8"/>
  <c r="K55" i="8"/>
  <c r="K54" i="8"/>
  <c r="K53" i="8"/>
  <c r="K52" i="8"/>
  <c r="K51" i="8"/>
  <c r="K50" i="8"/>
  <c r="K49" i="8"/>
  <c r="K90" i="8" l="1"/>
  <c r="I39" i="8"/>
  <c r="K38" i="8"/>
  <c r="K37" i="8"/>
  <c r="K173" i="8"/>
  <c r="P18" i="18"/>
  <c r="O27" i="8"/>
  <c r="F25" i="17"/>
  <c r="K109" i="8" l="1"/>
  <c r="K107" i="8"/>
  <c r="K94" i="8" l="1"/>
  <c r="K93" i="8"/>
  <c r="K92" i="8"/>
  <c r="K97" i="8"/>
  <c r="K63" i="8"/>
  <c r="K64" i="8"/>
  <c r="K65" i="8"/>
  <c r="K66" i="8"/>
  <c r="K67" i="8"/>
  <c r="K98" i="8" l="1"/>
  <c r="K96" i="8"/>
  <c r="K95" i="8"/>
  <c r="K36" i="8"/>
  <c r="K35" i="8"/>
  <c r="K34" i="8"/>
  <c r="K100" i="8" l="1"/>
  <c r="N74" i="18"/>
  <c r="N32" i="18"/>
  <c r="M113" i="18" l="1"/>
  <c r="M75" i="18"/>
  <c r="M54" i="18"/>
  <c r="M33" i="18" l="1"/>
  <c r="K198" i="8" l="1"/>
  <c r="K189" i="8" s="1"/>
  <c r="K172" i="8"/>
  <c r="I171" i="8"/>
  <c r="K170" i="8"/>
  <c r="K147" i="8"/>
  <c r="K143" i="8"/>
  <c r="I143" i="8"/>
  <c r="K132" i="8" l="1"/>
  <c r="K127" i="8" s="1"/>
  <c r="I132" i="8"/>
  <c r="K59" i="8"/>
  <c r="K48" i="8"/>
  <c r="K47" i="8"/>
  <c r="K44" i="8"/>
  <c r="K43" i="8"/>
  <c r="K42" i="8"/>
  <c r="K41" i="8"/>
  <c r="K33" i="8"/>
  <c r="L33" i="11" l="1"/>
  <c r="L32" i="11"/>
  <c r="L25" i="11" l="1"/>
  <c r="L26" i="11"/>
  <c r="J96" i="11"/>
  <c r="J95" i="11"/>
  <c r="J68" i="10"/>
  <c r="J67" i="10"/>
  <c r="J173" i="18" l="1"/>
  <c r="J172" i="18"/>
  <c r="N112" i="18" l="1"/>
  <c r="K168" i="8"/>
  <c r="K171" i="8" s="1"/>
  <c r="K163" i="8"/>
  <c r="K166" i="8" s="1"/>
  <c r="K146" i="8"/>
  <c r="K149" i="8" s="1"/>
  <c r="K125" i="8"/>
  <c r="K122" i="8" s="1"/>
  <c r="K144" i="8" l="1"/>
  <c r="K105" i="8"/>
  <c r="K101" i="8" s="1"/>
  <c r="I68" i="8"/>
  <c r="K62" i="8"/>
  <c r="K46" i="8"/>
  <c r="I60" i="8"/>
  <c r="K45" i="8"/>
  <c r="K68" i="8" l="1"/>
  <c r="K60" i="8"/>
  <c r="K32" i="8" l="1"/>
  <c r="K30" i="8"/>
  <c r="K29" i="8"/>
  <c r="K31" i="8"/>
  <c r="K39" i="8" l="1"/>
  <c r="K27" i="8" s="1"/>
  <c r="L41" i="10" l="1"/>
  <c r="L38" i="10"/>
  <c r="L37" i="10"/>
  <c r="L34" i="11"/>
  <c r="L31" i="11"/>
  <c r="L30" i="11"/>
  <c r="L29" i="11"/>
  <c r="L28" i="11"/>
  <c r="J166" i="18" l="1"/>
  <c r="J167" i="18"/>
  <c r="J165" i="18"/>
  <c r="J89" i="11"/>
  <c r="J90" i="11"/>
  <c r="J88" i="11"/>
  <c r="J61" i="10"/>
  <c r="J62" i="10"/>
  <c r="J60" i="10"/>
  <c r="G16" i="11"/>
  <c r="G15" i="11"/>
  <c r="G13" i="11"/>
  <c r="G14" i="11"/>
  <c r="G12" i="11"/>
  <c r="G9" i="11"/>
  <c r="G8" i="11"/>
  <c r="G6" i="11"/>
  <c r="G7" i="11"/>
  <c r="G5" i="11"/>
  <c r="G16" i="10"/>
  <c r="G15" i="10"/>
  <c r="G13" i="10"/>
  <c r="G14" i="10"/>
  <c r="G12" i="10"/>
  <c r="G9" i="10"/>
  <c r="G8" i="10"/>
  <c r="G6" i="10"/>
  <c r="G7" i="10"/>
  <c r="G5" i="10"/>
  <c r="I6" i="18"/>
  <c r="I7" i="18"/>
  <c r="I8" i="18"/>
  <c r="I9" i="18"/>
  <c r="I12" i="18"/>
  <c r="I13" i="18"/>
  <c r="I14" i="18"/>
  <c r="I15" i="18"/>
  <c r="I16" i="18"/>
  <c r="H20" i="7"/>
  <c r="H21" i="7"/>
  <c r="N156" i="18" l="1"/>
  <c r="N137" i="18"/>
  <c r="N134" i="18"/>
  <c r="N149" i="18"/>
  <c r="N129" i="18"/>
  <c r="N140" i="18"/>
  <c r="N128" i="18" l="1"/>
  <c r="I178" i="7"/>
  <c r="I176" i="7"/>
  <c r="H28" i="7" l="1"/>
  <c r="H27" i="7"/>
  <c r="L28" i="10" l="1"/>
  <c r="I243" i="7"/>
  <c r="D244" i="7"/>
  <c r="C243" i="7"/>
  <c r="H29" i="7"/>
  <c r="H26" i="7"/>
  <c r="H25" i="7"/>
  <c r="H24" i="7"/>
  <c r="H23" i="7"/>
  <c r="H22" i="7"/>
  <c r="H18" i="7"/>
  <c r="H187" i="7"/>
  <c r="H154" i="7"/>
  <c r="I16" i="14"/>
  <c r="I15" i="14"/>
  <c r="I14" i="14"/>
  <c r="I13" i="14"/>
  <c r="I12" i="14"/>
  <c r="K24" i="14"/>
  <c r="I24" i="14"/>
  <c r="C24" i="14"/>
  <c r="C38" i="14" s="1"/>
  <c r="H105" i="7"/>
  <c r="H42" i="7"/>
  <c r="K22" i="8"/>
  <c r="I36" i="7" s="1"/>
  <c r="H36" i="7"/>
  <c r="C42" i="17"/>
  <c r="F28" i="17"/>
  <c r="F29" i="17" s="1"/>
  <c r="D24" i="14"/>
  <c r="L23" i="11"/>
  <c r="K21" i="8" l="1"/>
  <c r="D25" i="14" l="1"/>
  <c r="I241" i="7"/>
  <c r="L33" i="14" s="1"/>
  <c r="I237" i="7"/>
  <c r="L32" i="14" s="1"/>
  <c r="I228" i="7"/>
  <c r="L31" i="14" s="1"/>
  <c r="I219" i="7"/>
  <c r="L30" i="14" s="1"/>
  <c r="I209" i="7"/>
  <c r="L28" i="14" s="1"/>
  <c r="I207" i="7"/>
  <c r="L27" i="14" s="1"/>
  <c r="I198" i="7"/>
  <c r="L26" i="14" s="1"/>
  <c r="I191" i="7"/>
  <c r="L25" i="14" s="1"/>
  <c r="I188" i="7"/>
  <c r="I174" i="7"/>
  <c r="J28" i="14" s="1"/>
  <c r="I170" i="7"/>
  <c r="J27" i="14" s="1"/>
  <c r="I157" i="7"/>
  <c r="J25" i="14" s="1"/>
  <c r="I155" i="7"/>
  <c r="H28" i="14"/>
  <c r="H26" i="14"/>
  <c r="H25" i="14"/>
  <c r="I92" i="7"/>
  <c r="F36" i="14" s="1"/>
  <c r="I89" i="7"/>
  <c r="I86" i="7"/>
  <c r="F34" i="14" s="1"/>
  <c r="I75" i="7"/>
  <c r="I72" i="7"/>
  <c r="F32" i="14" s="1"/>
  <c r="I70" i="7"/>
  <c r="F30" i="14" s="1"/>
  <c r="J36" i="7"/>
  <c r="G24" i="14"/>
  <c r="E24" i="14"/>
  <c r="J24" i="14" l="1"/>
  <c r="L24" i="14"/>
  <c r="H245" i="7"/>
  <c r="H181" i="7"/>
  <c r="L41" i="14" l="1"/>
  <c r="J41" i="14"/>
  <c r="H41" i="14"/>
  <c r="F41" i="14"/>
  <c r="N39" i="14"/>
  <c r="K38" i="14"/>
  <c r="I38" i="14"/>
  <c r="G38" i="14"/>
  <c r="E38" i="14"/>
  <c r="D37" i="14" l="1"/>
  <c r="M38" i="14"/>
  <c r="M41" i="14" s="1"/>
  <c r="D40" i="14" l="1"/>
  <c r="I68" i="7" l="1"/>
  <c r="F29" i="14" s="1"/>
  <c r="I66" i="7" l="1"/>
  <c r="H27" i="14" l="1"/>
  <c r="I47" i="7" l="1"/>
  <c r="F26" i="14" s="1"/>
  <c r="L36" i="10"/>
  <c r="L32" i="10" l="1"/>
  <c r="L27" i="10" s="1"/>
  <c r="L22" i="10" s="1"/>
  <c r="L56" i="10" s="1"/>
  <c r="L56" i="11"/>
  <c r="L22" i="11" s="1"/>
  <c r="G27" i="17" s="1"/>
  <c r="I159" i="7" l="1"/>
  <c r="I154" i="7" s="1"/>
  <c r="G28" i="17"/>
  <c r="H27" i="17"/>
  <c r="H28" i="17" s="1"/>
  <c r="I212" i="7"/>
  <c r="I187" i="7" s="1"/>
  <c r="L84" i="11"/>
  <c r="I77" i="7"/>
  <c r="F33" i="14" s="1"/>
  <c r="G24" i="17" l="1"/>
  <c r="H24" i="17" s="1"/>
  <c r="L29" i="14"/>
  <c r="L37" i="14" s="1"/>
  <c r="L40" i="14" s="1"/>
  <c r="J26" i="14"/>
  <c r="J37" i="14" s="1"/>
  <c r="J40" i="14" s="1"/>
  <c r="J154" i="7"/>
  <c r="I67" i="7" l="1"/>
  <c r="J187" i="7"/>
  <c r="J245" i="7" s="1"/>
  <c r="I245" i="7"/>
  <c r="K126" i="8" l="1"/>
  <c r="I65" i="7" s="1"/>
  <c r="F28" i="14" s="1"/>
  <c r="I55" i="7"/>
  <c r="I45" i="7" l="1"/>
  <c r="F25" i="14" s="1"/>
  <c r="I43" i="7"/>
  <c r="F24" i="14" s="1"/>
  <c r="K113" i="8" l="1"/>
  <c r="K26" i="8" l="1"/>
  <c r="K213" i="8" s="1"/>
  <c r="I49" i="7"/>
  <c r="I42" i="7" s="1"/>
  <c r="I50" i="7"/>
  <c r="F27" i="14" l="1"/>
  <c r="F37" i="14" s="1"/>
  <c r="F40" i="14" s="1"/>
  <c r="G22" i="17"/>
  <c r="H22" i="17" s="1"/>
  <c r="J42" i="7"/>
  <c r="N31" i="18"/>
  <c r="I114" i="7" s="1"/>
  <c r="N24" i="18" l="1"/>
  <c r="N23" i="18" s="1"/>
  <c r="N22" i="18" l="1"/>
  <c r="N161" i="18" s="1"/>
  <c r="I106" i="7"/>
  <c r="H24" i="14" l="1"/>
  <c r="H37" i="14" s="1"/>
  <c r="I105" i="7"/>
  <c r="G23" i="17" l="1"/>
  <c r="J105" i="7"/>
  <c r="J181" i="7" s="1"/>
  <c r="I181" i="7"/>
  <c r="H40" i="14"/>
  <c r="N40" i="14" s="1"/>
  <c r="N37" i="14"/>
  <c r="G25" i="17" l="1"/>
  <c r="G29" i="17" s="1"/>
  <c r="H23" i="17"/>
  <c r="H25" i="17" l="1"/>
  <c r="H29" i="17" s="1"/>
</calcChain>
</file>

<file path=xl/sharedStrings.xml><?xml version="1.0" encoding="utf-8"?>
<sst xmlns="http://schemas.openxmlformats.org/spreadsheetml/2006/main" count="1880" uniqueCount="864">
  <si>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</si>
  <si>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</si>
  <si>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</si>
  <si>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</si>
  <si>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</si>
  <si>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</si>
  <si>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</si>
  <si>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</si>
  <si>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</si>
  <si>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</si>
  <si>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</si>
  <si>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</si>
  <si>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</si>
  <si>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</si>
  <si>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</si>
  <si>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</si>
  <si>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</si>
  <si>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</si>
  <si>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</si>
  <si>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</si>
  <si>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</si>
  <si>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</si>
  <si>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</si>
  <si>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</si>
  <si>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</si>
  <si>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</si>
  <si>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</si>
  <si>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</si>
  <si>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</si>
  <si>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</si>
  <si>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</si>
  <si>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</si>
  <si>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</si>
  <si>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</si>
  <si>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</si>
  <si>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</si>
  <si>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</si>
  <si>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</si>
  <si>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</si>
  <si>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</si>
  <si>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</si>
  <si>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</si>
  <si>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</si>
  <si>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</si>
  <si>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</si>
  <si>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</si>
  <si>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</si>
  <si>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</si>
  <si>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</si>
  <si>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</si>
  <si>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</si>
  <si>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</si>
  <si>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</si>
  <si>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</si>
  <si>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</si>
  <si>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</si>
  <si>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</si>
  <si>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</si>
  <si>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</si>
  <si>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</si>
  <si>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</si>
  <si>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</si>
  <si>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</si>
  <si>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</si>
  <si>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</si>
  <si>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</si>
  <si>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</si>
  <si>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</si>
  <si>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</si>
  <si>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</si>
  <si>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</si>
  <si>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</si>
  <si>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</si>
  <si>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</si>
  <si>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</si>
  <si>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</si>
  <si>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</si>
  <si>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</si>
  <si>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</si>
  <si>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</si>
  <si>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</si>
  <si>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</si>
  <si>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</si>
  <si>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</si>
  <si>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</si>
  <si>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</si>
  <si>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</si>
  <si>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</si>
  <si>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</si>
  <si>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</si>
  <si>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</si>
  <si>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</si>
  <si>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</si>
  <si>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</si>
  <si>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</si>
  <si>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</si>
  <si>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</si>
  <si>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</si>
  <si>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</si>
  <si>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</si>
  <si>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</si>
  <si>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</si>
  <si>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</si>
  <si>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</si>
  <si>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</si>
  <si>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</si>
  <si>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</si>
  <si>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</si>
  <si>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</si>
  <si>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</si>
  <si>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</si>
  <si>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</si>
  <si>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</si>
  <si>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</si>
  <si>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</si>
  <si>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</si>
  <si>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</si>
  <si>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</si>
  <si>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</si>
  <si>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</si>
  <si>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</si>
  <si>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</si>
  <si>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</si>
  <si>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</si>
  <si>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</si>
  <si>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</si>
  <si>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</si>
  <si>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</si>
  <si>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</si>
  <si>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</si>
  <si>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</si>
  <si>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</si>
  <si>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</si>
  <si>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</si>
  <si>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</si>
  <si>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</si>
  <si>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</si>
  <si>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</si>
  <si>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</si>
  <si>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</si>
  <si>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</si>
  <si>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</si>
  <si>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</si>
  <si>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</si>
  <si>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</si>
  <si>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</si>
  <si>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</si>
  <si>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</si>
  <si>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</si>
  <si>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</si>
  <si>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</si>
  <si>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</si>
  <si>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</si>
  <si>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</si>
  <si>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</si>
  <si>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</si>
  <si>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</si>
  <si>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</si>
  <si>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</si>
  <si>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</si>
  <si>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</si>
  <si>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</si>
  <si>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</si>
  <si>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</si>
  <si>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</si>
  <si>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</si>
  <si>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</si>
  <si>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</si>
  <si>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</si>
  <si>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</si>
  <si>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</si>
  <si>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</si>
  <si>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</si>
  <si>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</si>
  <si>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</si>
  <si>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</si>
  <si>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</si>
  <si>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</si>
  <si>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</si>
  <si>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</si>
  <si>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</si>
  <si>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</si>
  <si>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</si>
  <si>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</si>
  <si>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</si>
  <si>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</si>
  <si>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</si>
  <si>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</si>
  <si>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</si>
  <si>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</si>
  <si>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</si>
  <si>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</si>
  <si>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</si>
  <si>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</si>
  <si>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</si>
  <si>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</si>
  <si>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</si>
  <si>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</si>
  <si>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</si>
  <si>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</si>
  <si>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</si>
  <si>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</si>
  <si>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</si>
  <si>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</si>
  <si>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</si>
  <si>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</si>
  <si>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</si>
  <si>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</si>
  <si>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</si>
  <si>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</si>
  <si>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</si>
  <si>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</si>
  <si>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</si>
  <si>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</si>
  <si>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</si>
  <si>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</si>
  <si>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</si>
  <si>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</si>
  <si>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</si>
  <si>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</si>
  <si>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</si>
  <si>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</si>
  <si>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</si>
  <si>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</si>
  <si>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</si>
  <si>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</si>
  <si>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</si>
  <si>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</si>
  <si>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</si>
  <si>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</si>
  <si>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</si>
  <si>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</si>
  <si>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</si>
  <si>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</si>
  <si>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</si>
  <si>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</si>
  <si>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</si>
  <si>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</si>
  <si>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</si>
  <si>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</si>
  <si>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</si>
  <si>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</si>
  <si>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</si>
  <si>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</si>
  <si>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</si>
  <si>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</si>
  <si>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</si>
  <si>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</si>
  <si>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</si>
  <si>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</si>
  <si>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</si>
  <si>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</si>
  <si>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</si>
  <si>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</si>
  <si>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</si>
  <si>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</si>
  <si>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</si>
  <si>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</si>
  <si>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</si>
  <si>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</si>
  <si>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</si>
  <si>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</si>
  <si>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</si>
  <si>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</si>
  <si>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</si>
  <si>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</si>
  <si>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</si>
  <si>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</si>
  <si>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</si>
  <si>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</si>
  <si>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</si>
  <si>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</si>
  <si>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</si>
  <si>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</si>
  <si>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</si>
  <si>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</si>
  <si>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</si>
  <si>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</si>
  <si>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</si>
  <si>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</si>
  <si>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</si>
  <si>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</si>
  <si>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</si>
  <si>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</si>
  <si>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</si>
  <si>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</si>
  <si>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</si>
  <si>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</si>
  <si>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</si>
  <si>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</si>
  <si>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</si>
  <si>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</si>
  <si>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</si>
  <si>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</si>
  <si>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</si>
  <si>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</si>
  <si>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</si>
  <si>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</si>
  <si>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</si>
  <si>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</si>
  <si>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</si>
  <si>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</si>
  <si>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</si>
  <si>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Melaksanakan perkulihan / tutorial dan membimbing, menguji serta menyelenggarakan pendidikan di laboratorium, praktek keguruan bengkel/ studio/kebun percobaan/teknologi pengajaran dan praktek lapangan.</t>
  </si>
  <si>
    <t>Sub total per semester</t>
  </si>
  <si>
    <t>Membimbing seminar (maksimum 1 kum per semester)</t>
  </si>
  <si>
    <t>Semester</t>
  </si>
  <si>
    <t>Membimbing dan ikut membimbing dalam menghasilkan disertasi, thesis, skripsi dan laporan akhir studi (maksimum 32 kum per semester)</t>
  </si>
  <si>
    <t>Pembimbing 1</t>
  </si>
  <si>
    <t>Sub total pembimbing Pendamping</t>
  </si>
  <si>
    <t>Anggota Penguji</t>
  </si>
  <si>
    <t>Kegiatan</t>
  </si>
  <si>
    <t xml:space="preserve">Membimbing kuliah kerja nyata, pratek kerja nyata, praktek kerja lapangan </t>
  </si>
  <si>
    <t>Pembimbing Utama (Skripsi)</t>
  </si>
  <si>
    <t>Sub total Ketua Penguji</t>
  </si>
  <si>
    <t>Penasehat Akademik</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</si>
  <si>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</si>
  <si>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</si>
  <si>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</si>
  <si>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</si>
  <si>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</si>
  <si>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</si>
  <si>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</si>
  <si>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</si>
  <si>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</si>
  <si>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</si>
  <si>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</si>
  <si>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</si>
  <si>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</si>
  <si>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</si>
  <si>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</si>
  <si>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</si>
  <si>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</si>
  <si>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</si>
  <si>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</si>
  <si>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</si>
  <si>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</si>
  <si>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10 %</t>
  </si>
  <si>
    <t>Tanda Centang</t>
  </si>
  <si>
    <t xml:space="preserve">1. </t>
  </si>
  <si>
    <t>Karena Telah Memenuhi Seluruh Persyaratan.</t>
  </si>
  <si>
    <t>Menyetujui :</t>
  </si>
  <si>
    <t>Lampiran IV.e.</t>
  </si>
  <si>
    <t>Dalam Bidang Ilmu</t>
  </si>
  <si>
    <t>Pertimbangan TPJA Fakultas</t>
  </si>
  <si>
    <t>Nama Tim Penilai</t>
  </si>
  <si>
    <t>Tanda Tangan</t>
  </si>
  <si>
    <t>......................</t>
  </si>
  <si>
    <t>setelah melengkapi persyaratan sbb :</t>
  </si>
  <si>
    <t>Keterangan :</t>
  </si>
  <si>
    <t>Kolom Warna Kuning :  Angka Kredit Kumulatif Inpasing Dosen (sesuai Lampiran III)</t>
  </si>
  <si>
    <t>URL Peer Review</t>
  </si>
  <si>
    <t>URL Dokumen/ Bukti Fisik</t>
  </si>
  <si>
    <t>Artikel/ Jurnal</t>
  </si>
  <si>
    <t>Jurnal Internasional Bereputasi</t>
  </si>
  <si>
    <t>Jurnal Internasional</t>
  </si>
  <si>
    <t>Pembimbing Pendamping/Pembantu (Skripsi)</t>
  </si>
  <si>
    <t xml:space="preserve">Ketua Penguji </t>
  </si>
  <si>
    <t>Sub total Anggota Penguji</t>
  </si>
  <si>
    <t>Jabatan/ Semester</t>
  </si>
  <si>
    <t>Laporan PKM</t>
  </si>
  <si>
    <t>:  .............................</t>
  </si>
  <si>
    <t>_______________________</t>
  </si>
  <si>
    <t xml:space="preserve"> NIP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</si>
  <si>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</si>
  <si>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</si>
  <si>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</si>
  <si>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</si>
  <si>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</si>
  <si>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</si>
  <si>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</si>
  <si>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</si>
  <si>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</si>
  <si>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</si>
  <si>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</si>
  <si>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</si>
  <si>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</si>
  <si>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</si>
  <si>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</si>
  <si>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</si>
  <si>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</si>
  <si>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</si>
  <si>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</si>
  <si>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</si>
  <si>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</si>
  <si>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</si>
  <si>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</si>
  <si>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</si>
  <si>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</si>
  <si>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</si>
  <si>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</si>
  <si>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</si>
  <si>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</si>
  <si>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</si>
  <si>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</si>
  <si>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</si>
  <si>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</si>
  <si>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</si>
  <si>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</si>
  <si>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</si>
  <si>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</si>
  <si>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</si>
  <si>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</si>
  <si>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</si>
  <si>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</si>
  <si>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</si>
  <si>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</si>
  <si>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</si>
  <si>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</si>
  <si>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Usulan Kenaikan Jabatan Akademik dari Lektor Kepala ke Profesor dengan masa kerja 10 (sepuluh) sampai 20 (dua puluh) tahun</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</si>
  <si>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</si>
  <si>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</si>
  <si>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</si>
  <si>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</si>
  <si>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</si>
  <si>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</si>
  <si>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</si>
  <si>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</si>
  <si>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</si>
  <si>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</si>
  <si>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</si>
  <si>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</si>
  <si>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</si>
  <si>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</si>
  <si>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</si>
  <si>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Kolom biru harus disi</t>
  </si>
  <si>
    <t>Berita Acara Seminar</t>
  </si>
  <si>
    <t>Berita Acara Ujian</t>
  </si>
  <si>
    <t>Tanggal Terbit/ Publish</t>
  </si>
  <si>
    <t>Menghasilkan karya ilmiah:</t>
  </si>
  <si>
    <t>Hasil penelitian atau hasil pemikiran yang dipublikasikan dalam bentuk buku:</t>
  </si>
  <si>
    <t>Penerbit</t>
  </si>
  <si>
    <t>Penulis</t>
  </si>
  <si>
    <t>Hasil penelitian atau hasil pemikiran yang dipublikasikan dalam bentuk jurnal ilmiah :</t>
  </si>
  <si>
    <t>Nama Jurnal</t>
  </si>
  <si>
    <t>Volume Jurnal</t>
  </si>
  <si>
    <t>Nomor Jurnal</t>
  </si>
  <si>
    <t>Tahun Terbit</t>
  </si>
  <si>
    <t>Halaman</t>
  </si>
  <si>
    <t>ISSN</t>
  </si>
  <si>
    <t>DOI</t>
  </si>
  <si>
    <t>Alamat Web Jurnal</t>
  </si>
  <si>
    <t>URL Dokumen Cek Similarity :</t>
  </si>
  <si>
    <t>URL Index Jurnal</t>
  </si>
  <si>
    <t>URL Dokumen Bukti Korespondensi</t>
  </si>
  <si>
    <t>Apakah ini syarat khusus?</t>
  </si>
  <si>
    <t>Keterangan Tambahan</t>
  </si>
  <si>
    <t>Judul Artikel</t>
  </si>
  <si>
    <t>tidak</t>
  </si>
  <si>
    <t>Jurnal Nasional Terakreditasi/Peringkat 1 dan 2 (SINTA)</t>
  </si>
  <si>
    <t>Jurnal Nasional DOAJ/CABI/Copernicus/Peringkat 3 dan 4 (SINTA)</t>
  </si>
  <si>
    <t>Jurnal Nasional Peringkat 5 dan 6 (SINTA)</t>
  </si>
  <si>
    <t>Dipresentasikan secara oral dan dimuat dalam prosiding yang dipublikasikan (ber ISSN/ISBN) :</t>
  </si>
  <si>
    <t>Internasional terindeks pada Scimagojr dan Scopus</t>
  </si>
  <si>
    <t>Internasional terindeks pada Scopus, IEEE, SPIE</t>
  </si>
  <si>
    <t xml:space="preserve"> Internasional</t>
  </si>
  <si>
    <t xml:space="preserve">Hasil penelitian/pemikiran yang disajikan dalam koran/majalah populer/umum: </t>
  </si>
  <si>
    <t>Hasil penelitian atau hasil pemikiran yang tidak di publikasikan (tersimpan di perpustakaan perguruan tinggi) :</t>
  </si>
  <si>
    <t>Membuat rancangan dan karya teknologi yang dipatenkan atau seni yang yang terdaftar di HAKI secara nasional dan internasional</t>
  </si>
  <si>
    <t xml:space="preserve">Internasional yang sudah diimplementasikan di industri (paling sedikit diakui oleh 4 Negara) </t>
  </si>
  <si>
    <t xml:space="preserve">Internasional yang belum diimplementasikan di industri (paling sedikit diakui oleh 4 Negara) </t>
  </si>
  <si>
    <t>Nasional yang sudah diimplementasikan di industri</t>
  </si>
  <si>
    <t>Nasional yang belum diimplementasikan di industri</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</si>
  <si>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</si>
  <si>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</si>
  <si>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Membuat rancangan dan karya teknologi yang tidak dipatenkan; rancangan dan karya seni monumental yang tidak terdaftar di HKI tetapi telah dipresentasikan pada forum yang teragenda: </t>
  </si>
  <si>
    <t xml:space="preserve">NIP/NIDN/NIDK </t>
  </si>
  <si>
    <t>Jabatan Akademik Dosen / TMT</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</si>
  <si>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</si>
  <si>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</si>
  <si>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</si>
  <si>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</si>
  <si>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</si>
  <si>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</si>
  <si>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Berperan serta aktif dalam pengelolaan jurnal ilmiah (per-tahun)</t>
  </si>
  <si>
    <t>Editor/dewan penyunting/dewan redaksi jurnal ilmiah internasional</t>
  </si>
  <si>
    <t>Editor/dewan penyunting/dewan redaksi jurnal ilmiah nasional</t>
  </si>
  <si>
    <t>Tingkat internasional, tiap program</t>
  </si>
  <si>
    <t>Tingkat nasional, tiap program</t>
  </si>
  <si>
    <t>Tingkat lokal, tiap program</t>
  </si>
  <si>
    <t>Memberi latihan/penyuluhan/penataran/ ceramah pada masyarakat terjadwal/ terpogram</t>
  </si>
  <si>
    <t>Melaksanakan pengembangan hasil pendidikan, dan penelitian yang dapat dimanfaatkan oleh masyarakat/indusri, setiap program</t>
  </si>
  <si>
    <t>Menduduki jabatan pimpinan pada lembaga pemerintahan/pejabat negara yang harus dibebaskan dari jabatan organiknya, setiap semester</t>
  </si>
  <si>
    <t>jabatan/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</si>
  <si>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</si>
  <si>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</si>
  <si>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Fakultas MIPA</t>
  </si>
  <si>
    <t>Sekretaris jurusan pada politeknik/ akademik dan kepala laboratorium universitas/ institut/ sekolah tinggi/ politeknik/ akademi</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</si>
  <si>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</si>
  <si>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t>Jurnal Nasional DOAJ/ CABI/ Copernicus/ Peringkat 3 dan 4 (SINTA)</t>
  </si>
  <si>
    <t>Jurnal Nasional di Luar Peringkat 1-6</t>
  </si>
  <si>
    <t>Melaksanakan pengembangan hasil pendidikan dan penelitian.</t>
  </si>
  <si>
    <t xml:space="preserve">Internasional </t>
  </si>
  <si>
    <t>Jurnal Nasional/Nasional di Luar Peringkat 1-6</t>
  </si>
  <si>
    <t xml:space="preserve">Ketua Jurusan Biologi </t>
  </si>
  <si>
    <t>Fakultas MIPA Univesitas Andalas</t>
  </si>
  <si>
    <t xml:space="preserve">SJR (Opsional) </t>
  </si>
  <si>
    <t>No</t>
  </si>
  <si>
    <t xml:space="preserve">URL Dokumen Cek Similarity </t>
  </si>
  <si>
    <t>Impact Factor(Opsional)</t>
  </si>
  <si>
    <t>SK Dekan FMIPA Unand No.: 201/XIII/D/FMIPA-2019</t>
  </si>
  <si>
    <t>SK Dekan FMIPA Unand No.: 473/XIII/D/FMIPA-2019</t>
  </si>
  <si>
    <t>Semester Ganjil 2019/2020</t>
  </si>
  <si>
    <t>Semester Genap 2018/2019</t>
  </si>
  <si>
    <t>SK Dekan FMIPA Unand No.: 106/UN16.03.D/KPT/2020</t>
  </si>
  <si>
    <t>SK Dekan FMIPA Unand No.: 304/UN16.03.D/KPT/2020</t>
  </si>
  <si>
    <t>Semester Ganjil 2020/2021</t>
  </si>
  <si>
    <t>06/08/2020</t>
  </si>
  <si>
    <t>Pembimbing Utama (Disertasi)</t>
  </si>
  <si>
    <t>Pembimbing Utama (Tesis)</t>
  </si>
  <si>
    <t>Pembimbing Pendamping/Pembantu (Disertasi)</t>
  </si>
  <si>
    <t>Pembimbing Pendamping/Pembantu (Tesis)</t>
  </si>
  <si>
    <t>SK Dekan FMIPA Unand No: 353/XIII/D/FMIPA-2019</t>
  </si>
  <si>
    <t>SK Dekan FMIPA Unand No:65/UN16.03.D/XIII/KPT/2020</t>
  </si>
  <si>
    <t>16/01/2020</t>
  </si>
  <si>
    <t>13/08/2019</t>
  </si>
  <si>
    <t>SK Dekan FMIPA Unand No:276/UN16.03.D/XIII/KPT/2020</t>
  </si>
  <si>
    <t>18/08/2020</t>
  </si>
  <si>
    <t>MIPA</t>
  </si>
  <si>
    <t>Biologi</t>
  </si>
  <si>
    <t>: MIPA</t>
  </si>
  <si>
    <t xml:space="preserve">Ditetapkan di : </t>
  </si>
  <si>
    <t>__________________________________</t>
  </si>
  <si>
    <t>Nomor :              /UN16.03.D/KP/2021</t>
  </si>
  <si>
    <t>2455-4758</t>
  </si>
  <si>
    <t>Dr. Wilson Novarino, M.Si</t>
  </si>
  <si>
    <t>197402212005012001</t>
  </si>
  <si>
    <t>19711103 199802 1 001</t>
  </si>
  <si>
    <t>NIP. 19711103 199802 1 001</t>
  </si>
  <si>
    <t>Biogenesis: Jurnal Ilmiah Biologi</t>
  </si>
  <si>
    <t>Ketua Jurusan Biologi</t>
  </si>
  <si>
    <t>15/07/2019</t>
  </si>
  <si>
    <t>SK Dekan FMIPA Unand No: 380/XIII/D/FMIPA-2018</t>
  </si>
  <si>
    <t>16/09/2019</t>
  </si>
  <si>
    <t>Pengurus Pusat Studi Alam Sumatera (Sumatera Nature Studi Center) Universitas Andalas Periode 2020 s/d 2024</t>
  </si>
  <si>
    <t>Penata Tk. I / III.d</t>
  </si>
  <si>
    <t>4. Semester Ganjil 2020/2021 (Agustus 2020 s/d Januari 2021)</t>
  </si>
  <si>
    <t>Lembar pengesahan Skripsi</t>
  </si>
  <si>
    <t>03/05/2019</t>
  </si>
  <si>
    <t>07/05/2019</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</si>
  <si>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</si>
  <si>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</si>
  <si>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Reviewer 1</t>
  </si>
  <si>
    <t>Reviewer 2</t>
  </si>
  <si>
    <t>Lektor Kepala</t>
  </si>
  <si>
    <t>Fisiologi Hewan</t>
  </si>
  <si>
    <t>≥ 40 %</t>
  </si>
  <si>
    <t>DISETUJUI/DIUSULKAN menjadi Lektor Kepala (700 Kum)</t>
  </si>
  <si>
    <t>DITOLAK DIUSULKAN menjadi Lektor Kepala (700 Kum) dengan alasan sbb:</t>
  </si>
  <si>
    <t>03/06/2021</t>
  </si>
  <si>
    <t>SK Dekan FMIPA Unand No: 182/UN16.03.D/XIII/KPT/2021</t>
  </si>
  <si>
    <t>Dekan Fakultas MIPA Universitas Andalas</t>
  </si>
  <si>
    <t>Prof. Dr. Syukri Arief, M.Eng</t>
  </si>
  <si>
    <t>NIP. 196609181991031005</t>
  </si>
  <si>
    <t>Padang, 6 Agustus 2021</t>
  </si>
  <si>
    <t>Padang, 30 September 2021</t>
  </si>
  <si>
    <t xml:space="preserve"> SKS</t>
  </si>
  <si>
    <t xml:space="preserve">  SKS</t>
  </si>
  <si>
    <t>Kuliah Teknik Biologi Lab. Dan Lapangan, Kls. A (3 pertemuan, 1 SKS)</t>
  </si>
  <si>
    <t>SK Dekan FMIPA Unand No.: 137/UN16.03.D/XIII/KPT/2021</t>
  </si>
  <si>
    <t>Semester Genap 2019/2020</t>
  </si>
  <si>
    <t>Semester Genap 2020/2021</t>
  </si>
  <si>
    <t>Dr. Aadrean, S.Si, M.Si</t>
  </si>
  <si>
    <t>198602042012121001/ 0004028601</t>
  </si>
  <si>
    <t>Padang, 4 Februari 1986</t>
  </si>
  <si>
    <t>Laki-Laki</t>
  </si>
  <si>
    <t>Doktor (S3) tahun 2017</t>
  </si>
  <si>
    <t>6 tahun 0 bulan</t>
  </si>
  <si>
    <t>Padang, 31 September 2021</t>
  </si>
  <si>
    <t>19860204 201212 1 001</t>
  </si>
  <si>
    <t>Lektor</t>
  </si>
  <si>
    <t>Lektor /1 Februari 2019</t>
  </si>
  <si>
    <t>1. Semester Genap 2018/2019 (Februari 2019 s/d Juli 2019)  maksimum 11  SKS per semester</t>
  </si>
  <si>
    <t>L 300</t>
  </si>
  <si>
    <t>1. Semester Ganjil 2019/2020 (Agustus 2019 s/d Januari 2020)</t>
  </si>
  <si>
    <t>2. Semester Genap 2019/2020 (Februari 2020 s/d Juli 2020)</t>
  </si>
  <si>
    <t>3. Semester Ganjil 2020/2021 (Agustus 2020 s/d Januari 2021)</t>
  </si>
  <si>
    <t>4. Semester Genap 2020/2021 (Februari 2021 s/d Juli 2021)</t>
  </si>
  <si>
    <t xml:space="preserve">Penasehat Akademik Smt. Ganjil T.A. 2019/2020
BP: 1810423001 - 1810423019 </t>
  </si>
  <si>
    <t xml:space="preserve">Penasehat Akademik Smt. Genap T.A. 2019/2020
BP: 1810423001 - 1810423019 </t>
  </si>
  <si>
    <t xml:space="preserve">Penasehat Akademik Smt. Ganjil T.A. 2020/2021
BP: 1810423001 - 1810423019 </t>
  </si>
  <si>
    <t xml:space="preserve">Penasehat Akademik Smt. Genap T.A. 2020/2021
BP: 1810423001 - 1810423019 </t>
  </si>
  <si>
    <t>SK Dekan FMIPA Unand No:62/UN16.03.D/XIII/KPT/2021</t>
  </si>
  <si>
    <t>26/02/2021</t>
  </si>
  <si>
    <t>SK Rektor Unand No: 86/UN16.R/KPT/2021</t>
  </si>
  <si>
    <t>Kuliah Ekologi Hewan, Kls. A (2 pertemuan, 2 SKS)</t>
  </si>
  <si>
    <t>Kuliah Ekologi Hewan, Kls. B (2 pertemuan, 2 SKS)</t>
  </si>
  <si>
    <t>Praktikum Ekologi Hewan, Kls. KBI (4 pertemuan, 1 SKS)</t>
  </si>
  <si>
    <t>Praktikum Ekologi Hewan, Kls. A (3 pertemuan, 1 SKS)</t>
  </si>
  <si>
    <t>Praktikum Ekologi Hewan, Kls. B (3 pertemuan, 1 SKS)</t>
  </si>
  <si>
    <t>Praktikum Ekologi Hewan, Kls. C (3 pertemuan, 1 SKS)</t>
  </si>
  <si>
    <t>Praktikum Ekologi Hewan, Kls. D (3 pertemuan, 1 SKS)</t>
  </si>
  <si>
    <t>Kuliah Sistem Informasi Geografis, Kls. A (9 pertemuan, 3 SKS)</t>
  </si>
  <si>
    <t>Kuliah Pemantauan dan Pengelolaan Habitat, S2 (7 pertemuan, 2 SKS)</t>
  </si>
  <si>
    <t>Kuliah Ekologi Lanskap, S2 (7 pertemuan, 2 SKS)</t>
  </si>
  <si>
    <t>2. Semester Ganjil 2019/2020 (Agustus 2019 s/d Januari 2020)  maksimum 11  SKS per semester</t>
  </si>
  <si>
    <t>Kuliah Teknik Biologi Lab. Dan Lapangan, Kls. KBI (3 pertemuan, 1 SKS)</t>
  </si>
  <si>
    <t>Kuliah Pengantar Biodiversitas, Kls. A (4 pertemuan, 2 SKS)</t>
  </si>
  <si>
    <t>Kuliah Pengantar Biodiversitas, Kls. A (3 pertemuan, 2 SKS)</t>
  </si>
  <si>
    <t>Kuliah Pengantar Biodiversitas, Kls. KBI (3 pertemuan, 2 SKS)</t>
  </si>
  <si>
    <t>Kuliah Pengantar Biodiversitas, Kls. B (3 pertemuan, 2 SKS)</t>
  </si>
  <si>
    <t>Kuliah Biokonservasi, Kls. A (4 pertemuan, 2 SKS)</t>
  </si>
  <si>
    <t>Kuliah Biokonservasi, Kls. B (4 pertemuan, 2 SKS)</t>
  </si>
  <si>
    <t>Kuliah Biokonservasi, Kls. KBI (4 pertemuan, 2 SKS)</t>
  </si>
  <si>
    <t>Praktikum Biokonservasi, Kls. A (3 pertemuan, 1 SKS)</t>
  </si>
  <si>
    <t>Praktikum Biokonservasi, Kls. B (3 pertemuan, 1 SKS)</t>
  </si>
  <si>
    <t>Praktikum Biokonservasi, Kls. KBI (3 pertemuan, 1 SKS)</t>
  </si>
  <si>
    <t>Kuliah Biokomputasi, Kls. A (5 pertemuan, 2 SKS)</t>
  </si>
  <si>
    <t>Kuliah Biokomputasi, Kls. B (5 pertemuan, 2 SKS)</t>
  </si>
  <si>
    <t>Kuliah Biokomputasi, Kls. KBI (5 pertemuan, 2 SKS)</t>
  </si>
  <si>
    <t>Praktikum Biokomputasi, Kls. A (4 pertemuan, 1 SKS)</t>
  </si>
  <si>
    <t>Praktikum Biokomputasi, Kls. B (4 pertemuan, 1 SKS)</t>
  </si>
  <si>
    <t>Praktikum Biokomputasi, Kls. KBI (4 pertemuan, 1 SKS)</t>
  </si>
  <si>
    <t>Kuliah Kopnservasi Satwa Liar, Kls. A (7 pertemuan, 3 SKS)</t>
  </si>
  <si>
    <t>Kuliah Sistem Informasi Geografis, Kls. A (7 pertemuan, 3 SKS)</t>
  </si>
  <si>
    <t>3. Semester Genap 2019/2020 (Februari 2020 s/d Juli 2020)  maksimum 11  SKS per semester</t>
  </si>
  <si>
    <t>Kuliah Ekologi Hewan, Kls. C (4 pertemuan, 2 SKS)</t>
  </si>
  <si>
    <t>Kuliah Ekologi Hewan, Kls. KBI (4 pertemuan, 2 SKS)</t>
  </si>
  <si>
    <t>Praktikum Ekologi Hewan, Kls. C (2 pertemuan, 1 SKS)</t>
  </si>
  <si>
    <t>Praktikum Ekologi Hewan, Kls. KBI (2 pertemuan, 1 SKS)</t>
  </si>
  <si>
    <t>Kuliah Konservasi Satwa Liar, Kls. A (14 pertemuan, 3 SKS)</t>
  </si>
  <si>
    <t>Kuliah Biokonservasi, Kls. A (3 pertemuan, 2 SKS)</t>
  </si>
  <si>
    <t>Kuliah Biokonservasi, Kls. B (3 pertemuan, 2 SKS)</t>
  </si>
  <si>
    <t>Kuliah Biokonservasi, Kls. C (3 pertemuan, 2 SKS)</t>
  </si>
  <si>
    <t>Kuliah Biokonservasi, Kls. KBI (3 pertemuan, 2 SKS)</t>
  </si>
  <si>
    <t>Kuliah Pengantar Biodiversitas, Kls. B (4 pertemuan, 2 SKS)</t>
  </si>
  <si>
    <t>Kuliah Pengantar Biodiversitas, Kls. KBI (4 pertemuan, 2 SKS)</t>
  </si>
  <si>
    <t>Praktikum Biomonitoring, Kls. C (6 pertemuan, 1 SKS)</t>
  </si>
  <si>
    <t>Praktikum Biokomputasi, Kls. C (4 pertemuan, 1 SKS)</t>
  </si>
  <si>
    <t>Praktikum Biokonservasi, Kls. C (2 pertemuan, 1 SKS)</t>
  </si>
  <si>
    <t>Praktikum Biokonservasi, Kls. B (2 pertemuan, 1 SKS)</t>
  </si>
  <si>
    <t>Praktikum Biokonservasi, Kls. A (2 pertemuan, 1 SKS)</t>
  </si>
  <si>
    <t>Kuliah Teknik Biologi Lab. Dan Lapangan, Kls. B (2 pertemuan, 2 SKS)</t>
  </si>
  <si>
    <t>Kuliah Teknik Biologi Lab. Dan Lapangan, Kls. KBI (2 pertemuan, 2 SKS)</t>
  </si>
  <si>
    <t>Kuliah Ekologi Lanskap, S2 (6 pertemuan, 2 SKS)</t>
  </si>
  <si>
    <t>4. Semester Ganjil 2020/2021 (Agustus 2020 s/d Januari 2021)  maksimum 11  SKS per semester</t>
  </si>
  <si>
    <t>5. Semester Genap 2020/2021 (Februari 2021 s/d Juli 2021)  maksimum 11  SKS per semester</t>
  </si>
  <si>
    <t>Praktikum Ekologi Hewan, Kls. A (2 pertemuan, 1 SKS)</t>
  </si>
  <si>
    <t>Praktikum Ekologi Hewan, Kls. B (2 pertemuan, 1 SKS)</t>
  </si>
  <si>
    <t>Kuliah Bioekologi, S2 (7 pertemuan, 2 SKS)</t>
  </si>
  <si>
    <t>Rini Simanjuntak, S1 (BP. 1510421036)</t>
  </si>
  <si>
    <t>26/06/2019</t>
  </si>
  <si>
    <t>1. Semester Genap 2018/2019 (Februari 2019 s/d Juli 2019)</t>
  </si>
  <si>
    <t>2. Semester Ganjil 2019/2020 (Agustus 2019 s/d Januari 2020)</t>
  </si>
  <si>
    <t>3. Semester Genap 2019/2020 (Februari 2020 s/d Juli 2020)</t>
  </si>
  <si>
    <t>5. Semester Genap 2020/2021 (Februari 2021 s/d Juli 2021)</t>
  </si>
  <si>
    <t>Fadila Mumtaziri, S1 (BP. 1510422006)</t>
  </si>
  <si>
    <t>04/12/2019</t>
  </si>
  <si>
    <t>Taufik Rahman, S1 (BP. 1610421012)</t>
  </si>
  <si>
    <t>09/03/2020</t>
  </si>
  <si>
    <t>Gresia Putri, S1 (BP. 1710422033)</t>
  </si>
  <si>
    <t>16/09/2021</t>
  </si>
  <si>
    <t>Thoriq Alfath Febriamansyah, S1 (BP. 1610422044)</t>
  </si>
  <si>
    <t>24/05/2021</t>
  </si>
  <si>
    <t>Rini Simanjuntak, S1 (BP.1510421036)</t>
  </si>
  <si>
    <t>12/07/2019</t>
  </si>
  <si>
    <t>Vika Widya Wati, S1 (BP.1610421037)</t>
  </si>
  <si>
    <t>23/02/2021</t>
  </si>
  <si>
    <t>1. Semester Genap 2020/2021 (Februari 2021 s/d Juli 2021)</t>
  </si>
  <si>
    <t>Giovani Anjasmara, S1 (BP.1410421043)</t>
  </si>
  <si>
    <t>Ummi Kurnia Putri, S1 (BP.1510422010)</t>
  </si>
  <si>
    <t>30/04/2019</t>
  </si>
  <si>
    <t>Yessica Rachmadina, S1 (BP.1510424012)</t>
  </si>
  <si>
    <t>Muhammad Anshari, S1 (BP.1510424017)</t>
  </si>
  <si>
    <t>21/07/2020</t>
  </si>
  <si>
    <t>Muhammad llham, S1 (BP.1310422045)</t>
  </si>
  <si>
    <t>Gusra Wahyudi, S1 (BP.1610421024)</t>
  </si>
  <si>
    <t>04/02/2021</t>
  </si>
  <si>
    <t>Meriani, S1 (BP.1610421038)</t>
  </si>
  <si>
    <t>18/02/2021</t>
  </si>
  <si>
    <t>Thoriq Alfath Febriamansyah, S1 (BP.1610422044)</t>
  </si>
  <si>
    <t>22/07/2021</t>
  </si>
  <si>
    <t>Penata / III.c</t>
  </si>
  <si>
    <t>Spatiotemporal patterns of latrine-site use by small-clawed otters
in a heterogeneous rice field landscape</t>
  </si>
  <si>
    <t>Mammal Study</t>
  </si>
  <si>
    <t>https://www.scimagojr.com/journalsearch.php?q=11600154147&amp;tip=sid&amp;clean=0</t>
  </si>
  <si>
    <r>
      <rPr>
        <b/>
        <sz val="10"/>
        <rFont val="Bookman Old Style"/>
        <family val="1"/>
      </rPr>
      <t>Aadrean*</t>
    </r>
    <r>
      <rPr>
        <sz val="10"/>
        <rFont val="Bookman Old Style"/>
        <family val="1"/>
      </rPr>
      <t xml:space="preserve"> and Nisikawa Usio</t>
    </r>
    <r>
      <rPr>
        <b/>
        <sz val="10"/>
        <rFont val="Bookman Old Style"/>
        <family val="1"/>
        <charset val="204"/>
      </rPr>
      <t xml:space="preserve"> </t>
    </r>
    <r>
      <rPr>
        <sz val="10"/>
        <rFont val="Bookman Old Style"/>
        <family val="1"/>
      </rPr>
      <t xml:space="preserve"> </t>
    </r>
  </si>
  <si>
    <t>Mammalogical Society of Japan</t>
  </si>
  <si>
    <t>Scopus, 028 (Q3)</t>
  </si>
  <si>
    <t>https://doi.org/10.3106/ms2019-0031</t>
  </si>
  <si>
    <t>https://bioone.org/journals/mammal-study/volume-45/issue-2/ms2019-0031/Spatiotemporal-Patterns-of-Latrine-Site-Use-by-Small-Clawed-Otters/10.3106/ms2019-0031.short</t>
  </si>
  <si>
    <t>103-110</t>
  </si>
  <si>
    <t>1343-4152, 1348-6160</t>
  </si>
  <si>
    <t xml:space="preserve">IUCN/SCC Otter Specialist Group Bulletin </t>
  </si>
  <si>
    <t>106-116</t>
  </si>
  <si>
    <t>https://www.scimagojr.com/journalsearch.php?q=21100246529&amp;tip=sid&amp;clean=0</t>
  </si>
  <si>
    <t>Relationship Between Temporal Environment Factors And Diet Composition Of Small-Clawed Otter (Aonyx cinereus) In Heterogeneous Paddy Fields Landscape In Sumatra, Indonesia</t>
  </si>
  <si>
    <t>https://iucnosgbull.org/Volume38/Andraska_et_al_2021.html</t>
  </si>
  <si>
    <t>https://iucnosgbull.org/Volume38/Andeska_et_al_2021.pdf</t>
  </si>
  <si>
    <t>Scopus, 034 (Q3)</t>
  </si>
  <si>
    <t>The status of the Japanese Paradise Flycatcher Terpsiphone atrocaudata and Chinese Paradise Flycatcher T. incei in Indonesia</t>
  </si>
  <si>
    <t>BirdingASIA</t>
  </si>
  <si>
    <t>65-72</t>
  </si>
  <si>
    <t>https://www.orientalbirdclub.org/birdingasia-32</t>
  </si>
  <si>
    <t>Oriental Bird Club</t>
  </si>
  <si>
    <t>1744-537X</t>
  </si>
  <si>
    <r>
      <t>Muhammad N. Janra*, Fangyuan Hua,</t>
    </r>
    <r>
      <rPr>
        <b/>
        <sz val="10"/>
        <rFont val="Bookman Old Style"/>
        <family val="1"/>
      </rPr>
      <t xml:space="preserve"> Aadrean</t>
    </r>
    <r>
      <rPr>
        <sz val="10"/>
        <rFont val="Bookman Old Style"/>
        <family val="1"/>
      </rPr>
      <t xml:space="preserve">, Liza M. Fitri, David Gusman &amp; Wilson Novarino   </t>
    </r>
  </si>
  <si>
    <r>
      <t>Muhammad Nazri Janra*,</t>
    </r>
    <r>
      <rPr>
        <b/>
        <sz val="10"/>
        <rFont val="Bookman Old Style"/>
        <family val="1"/>
      </rPr>
      <t xml:space="preserve"> Aadrean</t>
    </r>
    <r>
      <rPr>
        <sz val="10"/>
        <rFont val="Bookman Old Style"/>
        <family val="1"/>
      </rPr>
      <t>, Henny Herwina</t>
    </r>
  </si>
  <si>
    <t>https://doi.org/10.24252/bio.v8i2.12642</t>
  </si>
  <si>
    <t>133-137</t>
  </si>
  <si>
    <t>2302-1616, 2580-2909</t>
  </si>
  <si>
    <t>terakreditasi Sinta Peringkat 2</t>
  </si>
  <si>
    <t>https://sinta.ristekbrin.go.id/journals/detail?id=3612</t>
  </si>
  <si>
    <t>http://journal.uin-alauddin.ac.id/index.php/biogenesis/article/view/12642</t>
  </si>
  <si>
    <t>http://journal.uin-alauddin.ac.id/index.php/biogenesis/article/view/12642/pdf</t>
  </si>
  <si>
    <t xml:space="preserve">Jurusan Biologi Fakultas Sains dan Teknologi UIN Alauddin Makassar </t>
  </si>
  <si>
    <t>Lombok Journal of Science (LJS)</t>
  </si>
  <si>
    <t>47-56</t>
  </si>
  <si>
    <t>2721 - 3250</t>
  </si>
  <si>
    <t>Koleksi Spesimen Round-Skin Aves Di Museum Zoologi Universitas Andalas Padang: Passerine</t>
  </si>
  <si>
    <t>https://e-journal.unizar.ac.id/index.php/mathscience/article/view/253/204</t>
  </si>
  <si>
    <t>https://e-journal.unizar.ac.id/index.php/mathscience/article/view/253</t>
  </si>
  <si>
    <t>Universitas Islam Al-Azhar</t>
  </si>
  <si>
    <t>Hanif Aulia Defnur, S1 (BP.1510422003)</t>
  </si>
  <si>
    <t>Muhammad Ringga, S1 (BP.1410421010)</t>
  </si>
  <si>
    <t>Nanda Nelfitriza, S1 (BP.1510422034)</t>
  </si>
  <si>
    <t>27/01/2020</t>
  </si>
  <si>
    <t>Luthfy Fateh Mubarak, S1 (BP.1210423027)</t>
  </si>
  <si>
    <t>31/07/2019</t>
  </si>
  <si>
    <t>Muhammad Nur Allatif, S1 (BP.1510421032)</t>
  </si>
  <si>
    <t>05/08/2020</t>
  </si>
  <si>
    <t>Dwi Meryastuti, S1 (BP.1510421010)</t>
  </si>
  <si>
    <t>14/08/2020</t>
  </si>
  <si>
    <t>Pumama Esatria Nasri, S1 (BP.1610421018)</t>
  </si>
  <si>
    <t>21/01/2021</t>
  </si>
  <si>
    <t>Ramadani Fitra, S1 (BP.1610422034)</t>
  </si>
  <si>
    <t>13/01/2021</t>
  </si>
  <si>
    <t>Risda Afifi Nasution, S1 (BP.1510429001)</t>
  </si>
  <si>
    <t>07/08/2020</t>
  </si>
  <si>
    <t>Ferdi Andeska, S2 (BP.1710422012)</t>
  </si>
  <si>
    <t>09/09/2020</t>
  </si>
  <si>
    <t>Wandanil Putra, S2 (BP.1610422021)</t>
  </si>
  <si>
    <t>18/12/2020</t>
  </si>
  <si>
    <t>4. Semester Genap 2020/2021 (Februari 2020 s/d Juli 2021)</t>
  </si>
  <si>
    <t>Gresia Putri, S1 (BP.1710422033)</t>
  </si>
  <si>
    <t>Taufik Rahman, S1 (BP.1610421012)</t>
  </si>
  <si>
    <t>11/02/2021</t>
  </si>
  <si>
    <t>Rachmad Hidayat, S2 (BP.1920422003)</t>
  </si>
  <si>
    <t>21/06/2021</t>
  </si>
  <si>
    <t>5. Semester Ganjil 2021/2022 (Agustus 2021 s/d Januari 2022)</t>
  </si>
  <si>
    <t>Aqil Fadhlullah, S1 (BP.1610422009)</t>
  </si>
  <si>
    <t>Mutiara Shidra Pohan, S2 (BP.1920422018)</t>
  </si>
  <si>
    <t>30/12/2021</t>
  </si>
  <si>
    <t>30/08/2021</t>
  </si>
  <si>
    <t>Syafitri Dwiana Sayutri, S2 (BP.1920422009)</t>
  </si>
  <si>
    <t>1) Ketua Prodi S1 Jurusan Biologi Fakultas MIPA Universitas Andalas Periode 2021-2025</t>
  </si>
  <si>
    <r>
      <t xml:space="preserve">Ferdi Andeska, Wilson Novarino, Jabang Nurdin, </t>
    </r>
    <r>
      <rPr>
        <b/>
        <sz val="10"/>
        <rFont val="Bookman Old Style"/>
        <family val="1"/>
      </rPr>
      <t>Aadrean*</t>
    </r>
  </si>
  <si>
    <t>First Provincial Record of Black-crowned Night heron (Nycticorax nycticorax) in West Sumatra and the Summary of Its Sumatran Records</t>
  </si>
  <si>
    <t>Pengolahan Koran Bekas Menjadi Produk-Produk Bernilai Jual Tinggi di Villa Anggrek Bulan, Koto Baru, Kel. Limau Manis Selatan</t>
  </si>
  <si>
    <t>Sosialisasi Siaga Covid-19 Di Grup Whatsapp Alumni Sman 1 Lubuk Alung Angkatan 2004</t>
  </si>
  <si>
    <t>Tahun</t>
  </si>
  <si>
    <t>Pengelola/Editor Jurnal Biologi Universitas Andalas (JBIOUA) terakreditasi Sinta 4 tahun 2020</t>
  </si>
  <si>
    <t>Pengelola/Editor Jurnal Biologi Universitas Andalas (JBIOUA) terakreditasi Sinta 4 tahun 2021</t>
  </si>
  <si>
    <t>Wakil Ketua - Panitia Seminar Nasional Biologi BioETl 5 dan lnternational Wildlife Symposium 5 Jurusan Biologi Fakultas MIPA Universitas Andalas Tahun 2019</t>
  </si>
  <si>
    <t>SK Dekan FMIPA Unand No: 472/XIII/D/FMIPA/2019</t>
  </si>
  <si>
    <t>Wakil Ketua - Panitia MIPA Net School Jurusan Biologi Fakultas MIPA Universitas Andalas Tahun 2021</t>
  </si>
  <si>
    <t>23/04/2021</t>
  </si>
  <si>
    <t>Tim Peer Reviewer Karya llmiah lndeks Kesamaan Hasil Skripsi Mahasiswa Fakultas MIPA Universitas Andalas Tahun 2019</t>
  </si>
  <si>
    <t>28/06/2019</t>
  </si>
  <si>
    <t>SK Dekan FMIPA Unand No: 310/XIII/D/FMIPA-2019</t>
  </si>
  <si>
    <t>15/08/2019</t>
  </si>
  <si>
    <t>SK Dekan FMIPA Unand No: 352/XIII/D/FMIPA-2019</t>
  </si>
  <si>
    <t>SK Dekan FMIPA Unand No: 516/XIII/D/FMIPA/2016</t>
  </si>
  <si>
    <t>12/08/2020, 12/08/2021 (2 tahun)</t>
  </si>
  <si>
    <t>Tim Ad-Hoc Pengembangan Kurikulum Prodi S1 Jurusan Biologi Fakultas MIPA Universitas Andalas tahun 2021</t>
  </si>
  <si>
    <t>Panitia Pelaksana Bimbingan Aktivitas Kemahasiswaan Dalam Tradisi IImiah (BAKTI) Fakultas MIPA Universitas Andalas Tahun 2021</t>
  </si>
  <si>
    <t>09/08/2021</t>
  </si>
  <si>
    <t>SK Dekan FMIPA Unand No: 188/UN16.03.D/XIII/KPT/2021</t>
  </si>
  <si>
    <t>Panitia Dies Natalis Ke 66 Fakultas MIPA
Universitas Andalas tahun 2021</t>
  </si>
  <si>
    <t>SK Dekan FMIPA Unand No: 209/XIII/D/FMIPA-2021</t>
  </si>
  <si>
    <t>09/12/2019</t>
  </si>
  <si>
    <t>7 tahun 10 bulan</t>
  </si>
  <si>
    <r>
      <t xml:space="preserve">DAPAT DIPERTIMBANGKAN UNTUK DIANGKAT/DINAIKKAN DALAM 
JABATAN AKADEMIK </t>
    </r>
    <r>
      <rPr>
        <b/>
        <sz val="11"/>
        <rFont val="Bookman Old Style"/>
        <family val="1"/>
      </rPr>
      <t xml:space="preserve">LEKTOR </t>
    </r>
    <r>
      <rPr>
        <sz val="11"/>
        <rFont val="Bookman Old Style"/>
        <family val="1"/>
      </rPr>
      <t xml:space="preserve">/ PANGKAT </t>
    </r>
    <r>
      <rPr>
        <b/>
        <sz val="11"/>
        <rFont val="Bookman Old Style"/>
        <family val="1"/>
      </rPr>
      <t>PENATA (III.c)</t>
    </r>
    <r>
      <rPr>
        <sz val="11"/>
        <rFont val="Bookman Old Style"/>
        <family val="1"/>
      </rPr>
      <t xml:space="preserve">, DALAM MATA KULIAH </t>
    </r>
    <r>
      <rPr>
        <b/>
        <sz val="11"/>
        <rFont val="Bookman Old Style"/>
        <family val="1"/>
      </rPr>
      <t>EKOLOGI HEWAN</t>
    </r>
    <r>
      <rPr>
        <sz val="11"/>
        <rFont val="Bookman Old Style"/>
        <family val="1"/>
      </rPr>
      <t>, TMT ……………….</t>
    </r>
  </si>
  <si>
    <r>
      <t xml:space="preserve">Muhammad N. Janra*, </t>
    </r>
    <r>
      <rPr>
        <b/>
        <sz val="10"/>
        <rFont val="Bookman Old Style"/>
        <family val="1"/>
      </rPr>
      <t>Aadrean</t>
    </r>
    <r>
      <rPr>
        <sz val="10"/>
        <rFont val="Bookman Old Style"/>
        <family val="1"/>
      </rPr>
      <t>, Heru Handika, Ahmad Mursyid</t>
    </r>
  </si>
  <si>
    <t>https://drive.google.com/file/d/1dG3Bqlk-IZrqFy8yoFHiv6dA6hIDpqEH/view?usp=sharing</t>
  </si>
  <si>
    <t>https://drive.google.com/file/d/1dYlRnEqRxfoYl1ONlU0Bv2x7W_v-dEhG/view?usp=sharing</t>
  </si>
  <si>
    <t>https://drive.google.com/file/d/1Sn5IevxPt0Kv4wXl3CJ2j2oLQ9dR6ynM/view?usp=sharing</t>
  </si>
  <si>
    <t>https://drive.google.com/file/d/1uwWJ3ldU0RCpMqqgbAgqi1qmM1QhYwIM/view?usp=sharing</t>
  </si>
  <si>
    <t>https://drive.google.com/file/d/1HPQi7b6tA7RFKBnLG7jJ_UwSwMmAdui8/view?usp=sharing</t>
  </si>
  <si>
    <t>https://drive.google.com/file/d/11iiej8glqcgCl7Nj141YLf5InPsImv-x/view?usp=sharing</t>
  </si>
  <si>
    <t>https://drive.google.com/file/d/1xBNupcaBo5-850cyh1J7u-ulIHPMlmp_/view?usp=sharing</t>
  </si>
  <si>
    <t>https://drive.google.com/file/d/1QaQvpK02uhVKHBFTqVQb7g37ppHTGkz6/view?usp=sharing</t>
  </si>
  <si>
    <t>https://drive.google.com/file/d/1avWlGd6_ARBVF_0J5qmN_6dbZiaeWD_A/view?usp=sharing</t>
  </si>
  <si>
    <t xml:space="preserve">Program Berkelanjutan Membantu Mitra Kelompok Tani Hutan Cirubuih Indah Nan Jaya Untuk Tumbuh Kembang Dengan Usaha Ekowisata Desa Wisata Kopi Di Nagari Sirukam Kecamatan Payung Sekaki Kabupaten Solok 
</t>
  </si>
  <si>
    <t xml:space="preserve">FGD Dengan Stakeholder Terkait Untuk Rencana Aksi Lanjutan Ekowisata Desa Wisata Kopi Di Nagari Sirukam Kecamatan Payung Sekaki Kabupaten Solok </t>
  </si>
  <si>
    <t>https://drive.google.com/file/d/1MtfypLIDTQTkqYLJRrx_AMZ9qZYn-ntv/view?usp=sharing</t>
  </si>
  <si>
    <t>https://drive.google.com/file/d/1l92o_s_zmHjr3dwwYi-xyhA54DLdaP4F/view?usp=sharing</t>
  </si>
  <si>
    <t>https://drive.google.com/file/d/1LbXpoSjkwdE4KExvsi8-Cbha2BaCUZWv/view?usp=sharing</t>
  </si>
  <si>
    <t>https://drive.google.com/file/d/1MBwyr1soERPzZAJkNFmhlw8fUDmbznea/view?usp=sharing</t>
  </si>
  <si>
    <t>https://drive.google.com/file/d/1JF2x6F-B-m2ls9earRsI7yJ3G3Tf0rFU/view?usp=sharing</t>
  </si>
  <si>
    <t>https://drive.google.com/file/d/1xl2V08BMehEnFLExANcChS56fGxeIzXB/view?usp=sharing</t>
  </si>
  <si>
    <t>Tim Pewawancara Seleksi Calon Mahasiswa
Kelas Bahasa Inggris (KBI) Prodi Sl Biologi Fakultas MIPA Universitas Andalas Tahun 2019</t>
  </si>
  <si>
    <t>Panitia Visitasi Perjanjian Keriasama Sekolah llmu dan Teknologi Hayati - lnstitut Teknologi Bandung dan Jurusan Biologi Fakultas MIPA Universitas Andalas dengan Pemerintah Daerah Kabupaten Kepulauan Mentawai Tahun 2019</t>
  </si>
  <si>
    <t>https://drive.google.com/file/d/15JQ5NHxmw_VsLr79v3HsmpphFpCv7O3F/view?usp=sharing</t>
  </si>
  <si>
    <t>https://drive.google.com/file/d/1LWGAYd6Vy0KzjqQwCNJEYurieCxtwyCm/view?usp=sharing</t>
  </si>
  <si>
    <t>SK Dekan FMIPA Unand No: 163/UN16.03.D/XIII/KPT/2020</t>
  </si>
  <si>
    <t>https://drive.google.com/file/d/1eQ9tyfGbIzvXoaUpHIQURun14FOTxrd4/view?usp=sharing</t>
  </si>
  <si>
    <t>https://drive.google.com/file/d/1zj6cBvikfohludWDgmo0UR8w6XKMR3Rb/view?usp=sharing</t>
  </si>
  <si>
    <t>https://drive.google.com/file/d/14PamTcofCMXV5UJAbbrWF9bF3-GQUa89/view?usp=sharing</t>
  </si>
  <si>
    <t>https://drive.google.com/file/d/1-RZnXa7aIjqDSLBlakPPVC1O41unsEtV/view?usp=sharing</t>
  </si>
  <si>
    <t>https://drive.google.com/file/d/1KVJblgY_FqN70oghdPh3OlFxtjCgZbli/view?usp=sharing</t>
  </si>
  <si>
    <t>https://drive.google.com/file/d/1h85ILLKRfmpnXgjPq6IJY69ccwqqlTxB/view?usp=sharing</t>
  </si>
  <si>
    <t>https://drive.google.com/file/d/1Kv_i7RiDYN3qyHYVlBzwRUHojn6MAJuH/view?usp=sharing</t>
  </si>
  <si>
    <t>https://drive.google.com/file/d/1LxRzR-kxmhiVr6D8d23ki6GYXSjAafjB/view?usp=sharing</t>
  </si>
  <si>
    <t>https://drive.google.com/file/d/1FTXpcrJOkSRdwvsUfsn58OufIesvlyOH/view?usp=sharing</t>
  </si>
  <si>
    <t>https://drive.google.com/file/d/1T3PXcJ_nOHWGHWj44MW0aLm4JWQ7WhXj/view?usp=sharing</t>
  </si>
  <si>
    <t>https://drive.google.com/file/d/1_-zCUdC4PbJJHGdPs9pxBlwgY1LdkRTr/view?usp=sharing</t>
  </si>
  <si>
    <t>https://drive.google.com/file/d/1aoWZRH5RKtlVbr3y5VnxtI1745t5ar7_/view?usp=sharing</t>
  </si>
  <si>
    <t>https://drive.google.com/file/d/1DpcH7BgDL3_CsIDT1geRBRlAFzF_yB4K/view?usp=sharing</t>
  </si>
  <si>
    <t>https://drive.google.com/file/d/1w8DmbHjIYQzvnwlsrjicsC11VbZa2lKd/view?usp=sharing</t>
  </si>
  <si>
    <t>https://drive.google.com/file/d/1KkLmjXC8jbXjQa3EKqUPZ0kvQ2eYBnAW/view?usp=sharing</t>
  </si>
  <si>
    <t>https://drive.google.com/file/d/1UYKzvLOm8JxJEokml_eY1SVqgfQhRpOM/view?usp=sharing</t>
  </si>
  <si>
    <t>https://drive.google.com/file/d/1TRiU6XvPtjBkFmo5Jtx8sIap-AtZF0T2/view?usp=sharing</t>
  </si>
  <si>
    <t>https://drive.google.com/file/d/10CPBUn2vpQok00X7erxA2OSJ6XNg_x3V/view?usp=sharing</t>
  </si>
  <si>
    <t>https://drive.google.com/file/d/1tKaYuJfLSNzy2p4SghfxIam55udJ7I1R/view?usp=sharing</t>
  </si>
  <si>
    <t>https://drive.google.com/file/d/1pXLJIiKeNIWXrBdaCiahnBli-VgDGi5y/view?usp=sharing</t>
  </si>
  <si>
    <t>https://drive.google.com/file/d/1m_Nt17cnb62iptEayMAP1i8jDA3MNNIX/view?usp=sharing</t>
  </si>
  <si>
    <t>https://drive.google.com/file/d/14y-NsxyEyJuGOe8Mb9eVQujzq0_ZuHfa/view?usp=sharing</t>
  </si>
  <si>
    <t>https://drive.google.com/file/d/1JEgR5DuWtIP1jkOcuN7GNe0McBBMGBF-/view?usp=sharing</t>
  </si>
  <si>
    <t>https://drive.google.com/file/d/1e9lFq_9vYKqV_B0sMfnR-xFPbXHr4BjG/view?usp=sharing</t>
  </si>
  <si>
    <t>https://drive.google.com/file/d/14FJru7jJ452btInJ0dTs0wgSaS71CARd/view?usp=sharing</t>
  </si>
  <si>
    <t>https://drive.google.com/file/d/1H9RPkMumMHYNCGt9q0ql1sRjpLI3oXCT/view?usp=sharing</t>
  </si>
  <si>
    <t>https://drive.google.com/file/d/1hGzUHsMEfWt0ezfd7SXYCWSfdH7iNVhI/view?usp=sharing</t>
  </si>
  <si>
    <t>https://drive.google.com/file/d/105sPfxY0de9RJK5hmjYJNVKiscNfk7-w/view?usp=sharing</t>
  </si>
  <si>
    <t>https://drive.google.com/file/d/1v8LYj0HZ43FaNMAPzPUqoHa-o5fgF_uC/view?usp=sharing</t>
  </si>
  <si>
    <t>https://drive.google.com/file/d/1Ctm6HJSFzCBDsmnSldmux5pg5F9QeeJ2/view?usp=sharing</t>
  </si>
  <si>
    <t>https://drive.google.com/file/d/1G-mSwE8qM_jsG5nAjjLsAeOCY39ZpHQD/view?usp=sharing</t>
  </si>
  <si>
    <t>https://drive.google.com/file/d/1sJIEKYYHOseOBwHJDnCDAsJN6ZaaHucX/view?usp=sharing</t>
  </si>
  <si>
    <t>https://drive.google.com/file/d/1QbKTGHmf4GEQi-auW7Jx7oZiE_WU7RGT/view?usp=sharing</t>
  </si>
  <si>
    <t>https://drive.google.com/file/d/1Jrge2HJpwW4GN9b4j7YNZgF_udwkjAkc/view?usp=sharing</t>
  </si>
  <si>
    <t>https://drive.google.com/file/d/1zvxm3jZT0DHmistvt85MPmTIRWOBlIXo/view?usp=sharing</t>
  </si>
  <si>
    <t>https://drive.google.com/file/d/1CspRmjqPWo_R4zYSLu86eZZdCq7Gw4dR/view?usp=sharing</t>
  </si>
  <si>
    <t>https://drive.google.com/file/d/13AfC8GhB9RalbBurX5O9pqpQ2aKzRDO-/view?usp=sharing</t>
  </si>
  <si>
    <t>https://drive.google.com/file/d/1KlUM6hx6u3RU464K0SKRAxGaLcWx_kiM/view?usp=sharing</t>
  </si>
  <si>
    <t>https://drive.google.com/file/d/1jSc3i0DGhGkiavyzgAV8bri1aUBrCmQ-/view?usp=sharing</t>
  </si>
  <si>
    <t>https://drive.google.com/file/d/1NR5wEDb9lUo8MyxlvZW55QZsdIxQirf5/view?usp=sharing</t>
  </si>
  <si>
    <t>https://drive.google.com/file/d/1Pcm-Us1viqE01oBW1F2Yc2wWv_54uThY/view?usp=sharing</t>
  </si>
  <si>
    <t>https://drive.google.com/file/d/1liTKAIf8G1fwp3JiGAYw-wXRRdkeo2zS/view?usp=sharing</t>
  </si>
  <si>
    <t>https://drive.google.com/file/d/1Rq4ttrjXULSvbIPMJoGjiWVG32riP5q_/view?usp=sharing</t>
  </si>
  <si>
    <t>https://drive.google.com/file/d/1Kb6HSzSPxACsAS8sKmQuHehpxX-NIBrn/view?usp=sharing</t>
  </si>
  <si>
    <t>https://drive.google.com/file/d/10fYlsLTrxtUh76gQQpb9nV74X0jhxmdx/view?usp=sharing</t>
  </si>
  <si>
    <t>https://drive.google.com/file/d/1TITmjJiGlB3CRLIeiye2aGnscaa-DalE/view?usp=sharing</t>
  </si>
  <si>
    <t>https://drive.google.com/file/d/1CGmUwY6CSvs2DiN414Lg-hhbMtJcFyf9/view?usp=sharing</t>
  </si>
  <si>
    <t>https://drive.google.com/file/d/1R7WxVKjMzDtX1C4IG393R9yViV-VUSIi/view?usp=sharing</t>
  </si>
  <si>
    <t>28/01/2021 s/d 28/07/2021 
(1 semester)</t>
  </si>
  <si>
    <t>https://drive.google.com/file/d/10NQLYThdLV0emyqh2CeaCC_jSxc5yfVP/view?usp=sharing</t>
  </si>
  <si>
    <t>https://drive.google.com/file/d/1ae5Hen3dSfA0OrEwhvn2CKEA-UU9Y6_g/view?usp=sharing</t>
  </si>
  <si>
    <t>http://repo.unand.ac.id/id/eprint/43989</t>
  </si>
  <si>
    <t>http://repo.unand.ac.id/id/eprint/43990</t>
  </si>
  <si>
    <t>https://drive.google.com/file/d/12qGPCrZGHqNRl6XnUaOXzu-Q3LGfVLZg/view?usp=sharing</t>
  </si>
  <si>
    <t>https://drive.google.com/file/d/1rAzzBk5zLYk3rVirQycsoXbY9m_SmW89/view?usp=sharing</t>
  </si>
  <si>
    <t>https://drive.google.com/file/d/1Ej-I6-jp9QVW5qR3s6kn9zP7oQiVlVWL/view?usp=sharing</t>
  </si>
  <si>
    <t>https://drive.google.com/file/d/1gnowFWV68pAMUFnM5I5L09wkOQHVQTOQ/view?usp=sharing</t>
  </si>
  <si>
    <t>https://drive.google.com/file/d/1wdnBy4Z9eJSYRkww6s4rmKBhy0QjwT5S/view?usp=sharing</t>
  </si>
  <si>
    <t>Penata, III.c / 1 Oktober 2020</t>
  </si>
  <si>
    <t>https://drive.google.com/file/d/1HaB_8KYiO53poRLgjE7UOnfzp2w-3L2v/view?usp=sharing</t>
  </si>
  <si>
    <t>A 00003034</t>
  </si>
  <si>
    <t>Ya</t>
  </si>
  <si>
    <t>2 Februari 2019 s/d 30 November 2021</t>
  </si>
  <si>
    <t>Sosialisasi Keragaman dan Potensi Tanaman Anggrek eksotik Mentawai (Orchidaceae) pada masyarakat desa Maileppet Siberut Selatan Mentawai</t>
  </si>
  <si>
    <t>Peningkatan Kesehatan Lingkungan di Kecamatan Siberut Selatan Melalui Pelatihan Pengolahan Limbah, Sanitasi Lingkungan dan Pemanfaatan Sampah Anorganik Kepada Siswa SMP</t>
  </si>
  <si>
    <t>https://drive.google.com/file/d/1ZN9n_BmvAP3M2I7zR4pqLYzOAgHsSbhu/view?usp=sharing</t>
  </si>
  <si>
    <t>https://drive.google.com/file/d/1gy3lHAsNv7RXjIfHCfOdLSJYSm_0bO8c/view?usp=sharing</t>
  </si>
  <si>
    <t>Nilai TPJA Unand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</si>
</sst>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quot;Rp&quot;* #,##0_-;\-&quot;Rp&quot;* #,##0_-;_-&quot;Rp&quot;* &quot;-&quot;_-;_-@_-"/>
    <numFmt numFmtId="165" formatCode="_-* #,##0_-;\-* #,##0_-;_-* &quot;-&quot;_-;_-@_-"/>
    <numFmt numFmtId="166" formatCode="_-* #,##0.00_-;\-* #,##0.00_-;_-* &quot;-&quot;??_-;_-@_-"/>
    <numFmt numFmtId="167" formatCode="_(* #,##0.000_);_(* \(#,##0.000\);_(* &quot;-&quot;???_);_(@_)"/>
    <numFmt numFmtId="168" formatCode="0_)"/>
    <numFmt numFmtId="169" formatCode="0."/>
    <numFmt numFmtId="170" formatCode="0.0"/>
    <numFmt numFmtId="171" formatCode="[$-409]d\-mmm\-yy;@"/>
    <numFmt numFmtId="172" formatCode="_-* #,##0_-;\-* #,##0_-;_-* &quot;-&quot;??_-;_-@_-"/>
    <numFmt numFmtId="173" formatCode="_-* #,##0.000_-;\-* #,##0.000_-;_-* &quot;-&quot;??_-;_-@_-"/>
  </numFmts>
  <fonts count="59">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0"/>
      <color theme="1"/>
      <name val="Bookman Old Style"/>
      <family val="1"/>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b/>
      <sz val="10"/>
      <color theme="1"/>
      <name val="Bookman Old Style"/>
      <family val="1"/>
    </font>
    <font>
      <u/>
      <sz val="11"/>
      <color rgb="FF0000FF"/>
      <name val="Calibri"/>
      <family val="2"/>
      <scheme val="minor"/>
    </font>
    <font>
      <sz val="12"/>
      <name val="Bookman Old Style"/>
      <family val="1"/>
    </font>
    <font>
      <sz val="12"/>
      <name val="Trebuchet MS"/>
      <family val="2"/>
    </font>
    <font>
      <sz val="10"/>
      <color rgb="FF000000"/>
      <name val="Bookman Old Style"/>
      <family val="1"/>
    </font>
    <font>
      <b/>
      <sz val="10"/>
      <color indexed="8"/>
      <name val="Bookman Old Style"/>
      <family val="1"/>
    </font>
    <font>
      <sz val="10"/>
      <color theme="1"/>
      <name val="Calibri"/>
      <family val="2"/>
      <scheme val="minor"/>
    </font>
    <font>
      <sz val="10"/>
      <color indexed="8"/>
      <name val="Bookman Old Style"/>
      <family val="1"/>
    </font>
    <font>
      <sz val="10"/>
      <color indexed="10"/>
      <name val="Bookman Old Style"/>
      <family val="1"/>
    </font>
    <font>
      <b/>
      <i/>
      <u/>
      <sz val="10"/>
      <color indexed="8"/>
      <name val="Bookman Old Style"/>
      <family val="1"/>
    </font>
    <font>
      <b/>
      <i/>
      <sz val="10"/>
      <name val="Bookman Old Style"/>
      <family val="1"/>
    </font>
    <font>
      <i/>
      <sz val="8"/>
      <name val="Times New Roman"/>
      <family val="1"/>
    </font>
    <font>
      <i/>
      <sz val="8"/>
      <name val="Arial"/>
      <family val="2"/>
    </font>
    <font>
      <sz val="8"/>
      <color theme="1"/>
      <name val="Calibri"/>
      <family val="2"/>
      <scheme val="minor"/>
    </font>
    <font>
      <sz val="8"/>
      <name val="Arial"/>
      <family val="2"/>
    </font>
    <font>
      <b/>
      <sz val="10"/>
      <name val="Bookman Old Style"/>
      <family val="1"/>
      <charset val="204"/>
    </font>
    <font>
      <sz val="10"/>
      <name val="Bookman Old Style"/>
      <family val="1"/>
      <charset val="204"/>
    </font>
    <font>
      <b/>
      <sz val="9"/>
      <name val="Bookman Old Style"/>
      <family val="1"/>
    </font>
    <font>
      <b/>
      <sz val="11"/>
      <name val="Bookman Old Style"/>
      <family val="1"/>
      <charset val="204"/>
    </font>
    <font>
      <sz val="10"/>
      <color rgb="FFFF0000"/>
      <name val="Bookman Old Style"/>
      <family val="1"/>
    </font>
    <font>
      <b/>
      <sz val="10"/>
      <color rgb="FFFF0000"/>
      <name val="Bookman Old Style"/>
      <family val="1"/>
    </font>
    <font>
      <sz val="7.5"/>
      <color rgb="FFFF0000"/>
      <name val="Bookman Old Style"/>
      <family val="1"/>
    </font>
    <font>
      <sz val="7.5"/>
      <name val="Bookman Old Style"/>
      <family val="1"/>
    </font>
    <font>
      <b/>
      <sz val="7.5"/>
      <name val="Bookman Old Style"/>
      <family val="1"/>
    </font>
    <font>
      <b/>
      <sz val="10"/>
      <color theme="1"/>
      <name val="Bookman Old Style"/>
      <family val="1"/>
      <charset val="204"/>
    </font>
    <font>
      <u/>
      <sz val="7.7"/>
      <name val="Calibri"/>
      <family val="2"/>
    </font>
    <font>
      <u/>
      <sz val="7.5"/>
      <name val="Calibri"/>
      <family val="2"/>
    </font>
    <font>
      <u/>
      <sz val="10"/>
      <color theme="10"/>
      <name val="Bookman Old Style"/>
      <family val="1"/>
    </font>
    <font>
      <u/>
      <sz val="11"/>
      <name val="Bookman Old Style"/>
      <family val="1"/>
      <charset val="204"/>
    </font>
    <font>
      <u/>
      <sz val="11"/>
      <name val="Bookman Old Style"/>
      <family val="1"/>
    </font>
    <font>
      <b/>
      <u/>
      <sz val="11"/>
      <name val="Bookman Old Style"/>
      <family val="1"/>
    </font>
    <font>
      <sz val="7.7"/>
      <name val="Calibri"/>
      <family val="2"/>
    </font>
    <font>
      <u/>
      <sz val="11"/>
      <color theme="10"/>
      <name val="Bookman Old Style"/>
      <family val="1"/>
    </font>
    <font>
      <sz val="9"/>
      <name val="Bookman Old Style"/>
      <family val="1"/>
    </font>
    <font>
      <b/>
      <sz val="10"/>
      <color indexed="8"/>
      <name val="Bookman Old Style"/>
      <family val="1"/>
      <charset val="204"/>
    </font>
    <font>
      <sz val="11"/>
      <color theme="1"/>
      <name val="Calibri"/>
      <charset val="134"/>
      <scheme val="minor"/>
    </font>
    <font>
      <b/>
      <sz val="11"/>
      <name val="Bookman Old Style"/>
      <charset val="134"/>
    </font>
    <font>
      <u/>
      <sz val="7.7"/>
      <color theme="10"/>
      <name val="Calibri"/>
      <charset val="134"/>
    </font>
    <font>
      <sz val="11"/>
      <color indexed="8"/>
      <name val="Calibri"/>
      <charset val="134"/>
    </font>
    <font>
      <sz val="11"/>
      <color theme="1"/>
      <name val="Calibri"/>
      <scheme val="minor"/>
    </font>
    <font>
      <sz val="10"/>
      <name val="Arial"/>
      <charset val="134"/>
    </font>
    <font>
      <u/>
      <sz val="11"/>
      <color rgb="FF0000FF"/>
      <name val="Calibri"/>
      <charset val="134"/>
      <scheme val="minor"/>
    </font>
  </fonts>
  <fills count="1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221">
    <xf numFmtId="0" fontId="0" fillId="0" borderId="0"/>
    <xf numFmtId="41" fontId="2" fillId="0" borderId="0" applyFont="0" applyFill="0" applyBorder="0" applyAlignment="0" applyProtection="0"/>
    <xf numFmtId="0" fontId="1" fillId="0" borderId="0"/>
    <xf numFmtId="0" fontId="5" fillId="0" borderId="0"/>
    <xf numFmtId="0" fontId="1" fillId="0" borderId="0"/>
    <xf numFmtId="0" fontId="16" fillId="0" borderId="0" applyNumberFormat="0" applyFill="0" applyBorder="0" applyAlignment="0" applyProtection="0">
      <alignment vertical="top"/>
      <protection locked="0"/>
    </xf>
    <xf numFmtId="166" fontId="5" fillId="0" borderId="0" applyFont="0" applyFill="0" applyBorder="0" applyAlignment="0" applyProtection="0"/>
    <xf numFmtId="0" fontId="5" fillId="0" borderId="0"/>
    <xf numFmtId="165"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8" fillId="0" borderId="0" applyNumberFormat="0" applyFill="0" applyBorder="0" applyAlignment="0" applyProtection="0">
      <alignment vertical="center"/>
    </xf>
    <xf numFmtId="0" fontId="1" fillId="0" borderId="0">
      <alignment vertical="center"/>
    </xf>
    <xf numFmtId="0" fontId="2" fillId="0" borderId="0">
      <alignment vertical="center"/>
    </xf>
    <xf numFmtId="0" fontId="52" fillId="0" borderId="0"/>
    <xf numFmtId="43" fontId="55" fillId="0" borderId="0" applyFont="0" applyFill="0" applyBorder="0" applyAlignment="0" applyProtection="0"/>
    <xf numFmtId="166" fontId="5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1"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4" fillId="0" borderId="0" applyNumberFormat="0" applyFill="0" applyBorder="0" applyAlignment="0" applyProtection="0">
      <alignment vertical="top"/>
      <protection locked="0"/>
    </xf>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5" fontId="55" fillId="0" borderId="0" applyFont="0" applyFill="0" applyBorder="0" applyAlignment="0" applyProtection="0">
      <alignment vertical="center"/>
    </xf>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5" fontId="55" fillId="0" borderId="0" applyFont="0" applyFill="0" applyBorder="0" applyAlignment="0" applyProtection="0">
      <alignment vertical="center"/>
    </xf>
    <xf numFmtId="41"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7"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4" fillId="0" borderId="0" applyNumberFormat="0" applyFill="0" applyBorder="0" applyAlignment="0" applyProtection="0">
      <alignment vertical="top"/>
      <protection locked="0"/>
    </xf>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6" fontId="52"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4" fontId="55" fillId="0" borderId="0" applyFont="0" applyFill="0" applyBorder="0" applyAlignment="0" applyProtection="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7" fillId="0" borderId="0">
      <alignment vertical="center"/>
    </xf>
    <xf numFmtId="0" fontId="57" fillId="0" borderId="0">
      <alignment vertical="center"/>
    </xf>
    <xf numFmtId="0" fontId="57" fillId="0" borderId="0"/>
    <xf numFmtId="0" fontId="56" fillId="0" borderId="0"/>
    <xf numFmtId="0" fontId="55" fillId="0" borderId="0">
      <alignment vertical="center"/>
    </xf>
    <xf numFmtId="0" fontId="55" fillId="0" borderId="0">
      <alignment vertical="center"/>
    </xf>
    <xf numFmtId="0" fontId="52" fillId="0" borderId="0"/>
    <xf numFmtId="0" fontId="52" fillId="0" borderId="0"/>
    <xf numFmtId="0"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8" fillId="0" borderId="0" applyNumberFormat="0" applyFill="0" applyBorder="0" applyAlignment="0" applyProtection="0">
      <alignment vertical="center"/>
    </xf>
    <xf numFmtId="0" fontId="1" fillId="0" borderId="0">
      <alignment vertical="center"/>
    </xf>
    <xf numFmtId="0" fontId="1" fillId="0" borderId="0"/>
    <xf numFmtId="0" fontId="2" fillId="0" borderId="0">
      <alignment vertical="center"/>
    </xf>
    <xf numFmtId="0" fontId="5" fillId="0" borderId="0"/>
    <xf numFmtId="0" fontId="5" fillId="0" borderId="0"/>
    <xf numFmtId="0" fontId="5" fillId="0" borderId="0"/>
  </cellStyleXfs>
  <cellXfs count="1203">
    <xf numFmtId="0" fontId="0" fillId="0" borderId="0" xfId="0"/>
    <xf numFmtId="0" fontId="3" fillId="0" borderId="0" xfId="0" applyFont="1" applyAlignment="1">
      <alignment vertical="center"/>
    </xf>
    <xf numFmtId="0" fontId="6" fillId="0" borderId="0" xfId="0" applyFont="1"/>
    <xf numFmtId="0" fontId="6" fillId="0" borderId="0" xfId="0" applyFont="1" applyAlignment="1">
      <alignment vertical="center"/>
    </xf>
    <xf numFmtId="0" fontId="4" fillId="0" borderId="46" xfId="0" applyFont="1" applyBorder="1" applyAlignment="1">
      <alignment vertical="center"/>
    </xf>
    <xf numFmtId="0" fontId="3" fillId="0" borderId="0" xfId="0" applyFont="1" applyAlignment="1">
      <alignment vertical="center" wrapText="1"/>
    </xf>
    <xf numFmtId="0" fontId="3" fillId="0" borderId="0" xfId="0" applyFont="1" applyAlignment="1"/>
    <xf numFmtId="0" fontId="10" fillId="0" borderId="0" xfId="0" applyFont="1" applyAlignment="1">
      <alignment horizontal="left"/>
    </xf>
    <xf numFmtId="0" fontId="10" fillId="0" borderId="0" xfId="0" applyFont="1" applyAlignment="1">
      <alignment horizontal="center"/>
    </xf>
    <xf numFmtId="0" fontId="9" fillId="0" borderId="0" xfId="0" applyFont="1" applyAlignment="1">
      <alignment horizontal="center"/>
    </xf>
    <xf numFmtId="0" fontId="10" fillId="0" borderId="0" xfId="0" applyFont="1"/>
    <xf numFmtId="0" fontId="13" fillId="0" borderId="0" xfId="0" applyFont="1"/>
    <xf numFmtId="0" fontId="12" fillId="0" borderId="1" xfId="0" applyFont="1" applyBorder="1"/>
    <xf numFmtId="0" fontId="0" fillId="0" borderId="1" xfId="0" applyBorder="1"/>
    <xf numFmtId="0" fontId="12" fillId="0" borderId="4" xfId="0" applyFont="1" applyBorder="1" applyAlignment="1">
      <alignment horizontal="center"/>
    </xf>
    <xf numFmtId="0" fontId="12" fillId="0" borderId="8" xfId="0" applyFont="1" applyBorder="1" applyAlignment="1">
      <alignment horizontal="center"/>
    </xf>
    <xf numFmtId="0" fontId="14" fillId="0" borderId="9" xfId="0" applyFont="1" applyBorder="1" applyAlignment="1">
      <alignment horizontal="center" vertical="top"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14" fillId="0" borderId="4" xfId="0" applyFont="1" applyBorder="1" applyAlignment="1">
      <alignment horizontal="center" vertical="top" wrapText="1"/>
    </xf>
    <xf numFmtId="0" fontId="12" fillId="0" borderId="4" xfId="0" applyNumberFormat="1" applyFont="1" applyBorder="1" applyAlignment="1">
      <alignment horizontal="center" vertical="top" wrapText="1"/>
    </xf>
    <xf numFmtId="0" fontId="12" fillId="6" borderId="4" xfId="0" applyNumberFormat="1" applyFont="1" applyFill="1" applyBorder="1" applyAlignment="1">
      <alignment horizontal="center" vertical="top" wrapText="1"/>
    </xf>
    <xf numFmtId="0" fontId="12" fillId="0" borderId="9" xfId="0" applyNumberFormat="1" applyFont="1" applyFill="1" applyBorder="1" applyAlignment="1">
      <alignment horizontal="center" vertical="top" wrapText="1"/>
    </xf>
    <xf numFmtId="0" fontId="12" fillId="0" borderId="8" xfId="0" applyNumberFormat="1" applyFont="1" applyBorder="1" applyAlignment="1">
      <alignment horizontal="center" vertical="center" wrapText="1"/>
    </xf>
    <xf numFmtId="0" fontId="12" fillId="0" borderId="0" xfId="0" applyNumberFormat="1" applyFont="1"/>
    <xf numFmtId="0" fontId="12" fillId="7" borderId="6"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6" borderId="6"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0" xfId="0" applyNumberFormat="1" applyFont="1" applyAlignment="1">
      <alignment horizontal="center" vertical="center"/>
    </xf>
    <xf numFmtId="0" fontId="12" fillId="0" borderId="6" xfId="0" applyNumberFormat="1" applyFont="1" applyBorder="1" applyAlignment="1">
      <alignment horizontal="center" vertical="center"/>
    </xf>
    <xf numFmtId="0" fontId="14" fillId="0" borderId="9" xfId="0" applyFont="1" applyBorder="1" applyAlignment="1">
      <alignment horizontal="center"/>
    </xf>
    <xf numFmtId="0" fontId="12" fillId="0" borderId="15" xfId="0" applyFont="1" applyBorder="1" applyAlignment="1">
      <alignment vertical="top" wrapText="1"/>
    </xf>
    <xf numFmtId="0" fontId="14" fillId="0" borderId="9" xfId="0" applyFont="1" applyBorder="1" applyAlignment="1">
      <alignment horizontal="center" wrapText="1"/>
    </xf>
    <xf numFmtId="0" fontId="12" fillId="0" borderId="13" xfId="0" applyFont="1" applyBorder="1" applyAlignment="1">
      <alignment vertical="top" wrapText="1"/>
    </xf>
    <xf numFmtId="0" fontId="12" fillId="0" borderId="19" xfId="0" applyFont="1" applyBorder="1" applyAlignment="1">
      <alignmen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5" fillId="0" borderId="9" xfId="0" applyFont="1" applyBorder="1" applyAlignment="1">
      <alignment horizontal="center"/>
    </xf>
    <xf numFmtId="0" fontId="12" fillId="0" borderId="6" xfId="0" applyFont="1" applyBorder="1" applyAlignment="1">
      <alignment horizontal="left" wrapText="1"/>
    </xf>
    <xf numFmtId="0" fontId="12" fillId="0" borderId="0" xfId="0" applyFont="1" applyBorder="1" applyAlignment="1">
      <alignment wrapText="1"/>
    </xf>
    <xf numFmtId="0" fontId="14" fillId="0" borderId="0" xfId="0" applyFont="1" applyBorder="1" applyAlignment="1">
      <alignment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3" fillId="0" borderId="0" xfId="0" applyFont="1" applyBorder="1" applyAlignment="1">
      <alignment horizontal="left" vertical="center"/>
    </xf>
    <xf numFmtId="0" fontId="8" fillId="7" borderId="4" xfId="0" applyNumberFormat="1" applyFont="1" applyFill="1" applyBorder="1" applyAlignment="1">
      <alignment horizontal="center" vertical="center"/>
    </xf>
    <xf numFmtId="0" fontId="4" fillId="0" borderId="22" xfId="0" applyFont="1" applyBorder="1" applyAlignment="1">
      <alignment horizontal="center" vertical="center"/>
    </xf>
    <xf numFmtId="0" fontId="3" fillId="0" borderId="4" xfId="0" applyNumberFormat="1" applyFont="1" applyBorder="1" applyAlignment="1">
      <alignment horizontal="right" vertical="center" indent="1"/>
    </xf>
    <xf numFmtId="2" fontId="3" fillId="0" borderId="4" xfId="0" applyNumberFormat="1" applyFont="1" applyBorder="1" applyAlignment="1">
      <alignment horizontal="right" vertical="center" indent="1"/>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19" fillId="0" borderId="0" xfId="0" applyFont="1" applyAlignment="1">
      <alignment vertical="center"/>
    </xf>
    <xf numFmtId="0" fontId="20" fillId="0" borderId="0" xfId="0" applyFont="1" applyAlignment="1">
      <alignment vertical="center"/>
    </xf>
    <xf numFmtId="0" fontId="17" fillId="0" borderId="0" xfId="0" applyFont="1"/>
    <xf numFmtId="0" fontId="17" fillId="0" borderId="0" xfId="0" applyFont="1" applyAlignment="1">
      <alignment vertical="center"/>
    </xf>
    <xf numFmtId="0" fontId="14" fillId="0" borderId="0" xfId="0" applyFont="1" applyBorder="1" applyAlignment="1">
      <alignment horizontal="center" wrapText="1"/>
    </xf>
    <xf numFmtId="0" fontId="14" fillId="0" borderId="11" xfId="0" applyFont="1" applyBorder="1" applyAlignment="1">
      <alignment horizont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4" fillId="0" borderId="4" xfId="0" applyNumberFormat="1" applyFont="1" applyFill="1" applyBorder="1" applyAlignment="1">
      <alignment horizontal="right" vertical="center" indent="1"/>
    </xf>
    <xf numFmtId="0" fontId="4" fillId="0" borderId="8" xfId="0" applyNumberFormat="1" applyFont="1" applyFill="1" applyBorder="1" applyAlignment="1">
      <alignment horizontal="right" vertical="center" indent="1"/>
    </xf>
    <xf numFmtId="0" fontId="6" fillId="0" borderId="0" xfId="0" applyFont="1" applyBorder="1" applyAlignment="1">
      <alignment horizontal="center"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left" vertical="center"/>
    </xf>
    <xf numFmtId="0" fontId="21" fillId="0" borderId="0" xfId="0" applyFont="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horizontal="center" vertical="center"/>
    </xf>
    <xf numFmtId="0" fontId="22" fillId="0" borderId="8" xfId="0" applyFont="1" applyBorder="1" applyAlignment="1">
      <alignment horizontal="center" vertical="center"/>
    </xf>
    <xf numFmtId="1"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xf>
    <xf numFmtId="0" fontId="7" fillId="0" borderId="0" xfId="0" applyFont="1" applyFill="1" applyAlignment="1">
      <alignment horizontal="center"/>
    </xf>
    <xf numFmtId="0" fontId="7" fillId="0" borderId="9" xfId="0" applyFont="1" applyFill="1" applyBorder="1" applyAlignment="1">
      <alignment horizontal="center" vertical="center"/>
    </xf>
    <xf numFmtId="0" fontId="24" fillId="0" borderId="8" xfId="0" applyFont="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6" fillId="0" borderId="9"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24" fillId="0" borderId="4" xfId="0" applyFont="1" applyBorder="1" applyAlignment="1">
      <alignment horizontal="center" vertical="center"/>
    </xf>
    <xf numFmtId="0" fontId="6" fillId="0" borderId="4" xfId="0" applyFont="1" applyBorder="1"/>
    <xf numFmtId="0" fontId="6" fillId="0" borderId="9" xfId="0" applyFont="1" applyBorder="1" applyAlignment="1">
      <alignment horizontal="center" vertical="center"/>
    </xf>
    <xf numFmtId="0" fontId="6" fillId="0" borderId="19" xfId="0" applyFont="1" applyBorder="1" applyAlignment="1">
      <alignment vertical="center" wrapText="1"/>
    </xf>
    <xf numFmtId="0" fontId="6" fillId="0" borderId="5"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alignment horizontal="center" vertical="center" wrapText="1"/>
    </xf>
    <xf numFmtId="0" fontId="8" fillId="0" borderId="9" xfId="0" applyFont="1" applyBorder="1" applyAlignment="1">
      <alignment horizontal="center" vertical="center"/>
    </xf>
    <xf numFmtId="0" fontId="22"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xf numFmtId="0" fontId="7" fillId="0" borderId="9" xfId="0" applyFont="1" applyBorder="1" applyAlignment="1">
      <alignment horizontal="center" vertical="top"/>
    </xf>
    <xf numFmtId="0" fontId="7" fillId="0" borderId="8" xfId="0" applyFont="1" applyBorder="1" applyAlignment="1">
      <alignment horizontal="center" vertical="top" wrapText="1"/>
    </xf>
    <xf numFmtId="0" fontId="6" fillId="0" borderId="7" xfId="0" applyFont="1" applyBorder="1" applyAlignment="1">
      <alignment horizontal="center" vertical="center" wrapText="1"/>
    </xf>
    <xf numFmtId="0" fontId="7" fillId="0" borderId="6" xfId="0" applyFont="1" applyBorder="1" applyAlignment="1">
      <alignment horizontal="center" vertical="top" wrapText="1"/>
    </xf>
    <xf numFmtId="0" fontId="21" fillId="0" borderId="5" xfId="0" applyFont="1" applyBorder="1" applyAlignment="1">
      <alignment vertical="top"/>
    </xf>
    <xf numFmtId="0" fontId="21" fillId="0" borderId="4"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25" fillId="2" borderId="9" xfId="0" applyFont="1" applyFill="1" applyBorder="1" applyAlignment="1">
      <alignment horizontal="center" vertical="top" wrapText="1"/>
    </xf>
    <xf numFmtId="0" fontId="7" fillId="0" borderId="9" xfId="0" applyFont="1" applyBorder="1" applyAlignment="1">
      <alignment horizontal="center" vertical="top" wrapText="1"/>
    </xf>
    <xf numFmtId="0" fontId="24" fillId="2" borderId="4" xfId="0" applyFont="1" applyFill="1" applyBorder="1" applyAlignment="1">
      <alignment horizontal="center" vertical="center" wrapText="1"/>
    </xf>
    <xf numFmtId="0" fontId="24" fillId="2" borderId="9"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horizontal="center" vertical="center" wrapText="1"/>
    </xf>
    <xf numFmtId="0" fontId="24" fillId="2" borderId="9" xfId="0" applyFont="1" applyFill="1" applyBorder="1" applyAlignment="1">
      <alignment vertical="center" wrapText="1"/>
    </xf>
    <xf numFmtId="0" fontId="7" fillId="0" borderId="6" xfId="0" applyFont="1" applyBorder="1" applyAlignment="1">
      <alignment vertical="center" wrapText="1"/>
    </xf>
    <xf numFmtId="0" fontId="24" fillId="2" borderId="5" xfId="0" applyFont="1" applyFill="1" applyBorder="1" applyAlignment="1">
      <alignment vertical="center" wrapText="1"/>
    </xf>
    <xf numFmtId="0" fontId="24" fillId="2" borderId="4" xfId="0" applyFont="1" applyFill="1" applyBorder="1" applyAlignment="1">
      <alignment vertical="center" wrapText="1"/>
    </xf>
    <xf numFmtId="0" fontId="7" fillId="0" borderId="5" xfId="0" applyFont="1" applyFill="1" applyBorder="1" applyAlignment="1">
      <alignment vertical="center"/>
    </xf>
    <xf numFmtId="0" fontId="7" fillId="0" borderId="4" xfId="0" applyFont="1" applyFill="1" applyBorder="1" applyAlignment="1">
      <alignment vertical="center"/>
    </xf>
    <xf numFmtId="0" fontId="24" fillId="2" borderId="9" xfId="0" applyFont="1" applyFill="1" applyBorder="1" applyAlignment="1">
      <alignment horizontal="center" vertical="top"/>
    </xf>
    <xf numFmtId="0" fontId="24"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top" wrapText="1"/>
    </xf>
    <xf numFmtId="0" fontId="6" fillId="0" borderId="4" xfId="0" applyFont="1" applyBorder="1" applyAlignment="1">
      <alignment horizontal="center" vertical="top" wrapText="1"/>
    </xf>
    <xf numFmtId="0" fontId="24" fillId="0" borderId="4" xfId="0" applyFont="1" applyBorder="1" applyAlignment="1">
      <alignment horizontal="center" vertical="top"/>
    </xf>
    <xf numFmtId="0" fontId="6" fillId="0" borderId="4" xfId="0" applyFont="1" applyBorder="1" applyAlignment="1">
      <alignment vertical="top"/>
    </xf>
    <xf numFmtId="0" fontId="24" fillId="2" borderId="9" xfId="0" quotePrefix="1" applyFont="1" applyFill="1" applyBorder="1" applyAlignment="1">
      <alignment horizontal="center" vertical="top" wrapText="1"/>
    </xf>
    <xf numFmtId="0" fontId="7" fillId="2"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xf numFmtId="0" fontId="7" fillId="2" borderId="5" xfId="0" applyFont="1" applyFill="1" applyBorder="1" applyAlignment="1">
      <alignment horizontal="center" vertical="center" wrapText="1"/>
    </xf>
    <xf numFmtId="0" fontId="24" fillId="2" borderId="6" xfId="0" quotePrefix="1" applyFont="1" applyFill="1" applyBorder="1" applyAlignment="1">
      <alignment horizontal="center" vertical="top" wrapText="1"/>
    </xf>
    <xf numFmtId="0" fontId="24" fillId="2" borderId="8"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6" fillId="0" borderId="6" xfId="0" applyFont="1" applyBorder="1" applyAlignment="1">
      <alignment horizontal="center" vertical="center" wrapText="1"/>
    </xf>
    <xf numFmtId="0" fontId="24" fillId="0" borderId="6" xfId="0" applyFont="1" applyBorder="1" applyAlignment="1">
      <alignment horizontal="center" vertical="center"/>
    </xf>
    <xf numFmtId="0" fontId="6" fillId="0" borderId="6" xfId="0" applyFont="1" applyBorder="1"/>
    <xf numFmtId="0" fontId="24" fillId="2" borderId="9" xfId="0" applyFont="1" applyFill="1" applyBorder="1" applyAlignment="1">
      <alignment horizontal="center" vertical="center" wrapText="1"/>
    </xf>
    <xf numFmtId="0" fontId="7" fillId="0" borderId="4" xfId="0" quotePrefix="1" applyFont="1" applyBorder="1" applyAlignment="1">
      <alignment horizontal="center" vertical="center"/>
    </xf>
    <xf numFmtId="0" fontId="24" fillId="2" borderId="9" xfId="0" quotePrefix="1"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0" borderId="8" xfId="0" applyFont="1" applyBorder="1" applyAlignment="1">
      <alignment horizontal="center" vertical="center"/>
    </xf>
    <xf numFmtId="0" fontId="22" fillId="2" borderId="5"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9" xfId="0" applyFont="1" applyBorder="1" applyAlignment="1">
      <alignment horizontal="center" vertical="center"/>
    </xf>
    <xf numFmtId="0" fontId="7" fillId="0" borderId="8" xfId="0" applyNumberFormat="1" applyFont="1" applyBorder="1" applyAlignment="1">
      <alignment horizontal="center" vertical="top"/>
    </xf>
    <xf numFmtId="0" fontId="6" fillId="0" borderId="4" xfId="0" applyFont="1" applyBorder="1" applyAlignment="1">
      <alignment vertical="center"/>
    </xf>
    <xf numFmtId="0" fontId="7" fillId="0" borderId="8" xfId="0" applyFont="1" applyBorder="1" applyAlignment="1">
      <alignment horizontal="center" vertical="top"/>
    </xf>
    <xf numFmtId="0" fontId="7" fillId="0" borderId="5" xfId="0" applyFont="1" applyBorder="1" applyAlignment="1">
      <alignment vertical="center" wrapText="1"/>
    </xf>
    <xf numFmtId="0" fontId="7" fillId="0" borderId="6" xfId="0" applyFont="1" applyBorder="1" applyAlignment="1">
      <alignment horizontal="center" vertical="center"/>
    </xf>
    <xf numFmtId="0" fontId="7"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NumberFormat="1" applyFont="1" applyBorder="1" applyAlignment="1">
      <alignment horizontal="center" vertical="center"/>
    </xf>
    <xf numFmtId="1" fontId="22" fillId="2" borderId="5" xfId="0" applyNumberFormat="1" applyFont="1" applyFill="1" applyBorder="1" applyAlignment="1">
      <alignment horizontal="center" vertical="center" wrapText="1"/>
    </xf>
    <xf numFmtId="1" fontId="22" fillId="0" borderId="4" xfId="0" applyNumberFormat="1" applyFont="1" applyBorder="1" applyAlignment="1">
      <alignment horizontal="center" vertical="center"/>
    </xf>
    <xf numFmtId="0" fontId="17" fillId="0" borderId="4" xfId="0" applyFont="1" applyBorder="1" applyAlignment="1">
      <alignment vertical="center"/>
    </xf>
    <xf numFmtId="0" fontId="24" fillId="2" borderId="14" xfId="0" applyFont="1" applyFill="1" applyBorder="1" applyAlignment="1">
      <alignment horizontal="center" vertical="center" wrapText="1"/>
    </xf>
    <xf numFmtId="0" fontId="24" fillId="2" borderId="6" xfId="0" applyFont="1" applyFill="1" applyBorder="1" applyAlignment="1">
      <alignment horizontal="center" vertical="top" wrapText="1"/>
    </xf>
    <xf numFmtId="0" fontId="7" fillId="0" borderId="9" xfId="0" applyNumberFormat="1" applyFont="1" applyBorder="1" applyAlignment="1">
      <alignment vertical="center" wrapText="1"/>
    </xf>
    <xf numFmtId="0" fontId="7" fillId="0" borderId="4" xfId="0" applyFont="1" applyBorder="1" applyAlignment="1">
      <alignment vertical="center"/>
    </xf>
    <xf numFmtId="0" fontId="7" fillId="0" borderId="9"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22" fillId="2" borderId="6" xfId="0" applyFont="1" applyFill="1" applyBorder="1" applyAlignment="1">
      <alignment horizontal="center" vertical="top" wrapText="1"/>
    </xf>
    <xf numFmtId="1" fontId="8" fillId="2" borderId="5" xfId="0" applyNumberFormat="1" applyFont="1" applyFill="1" applyBorder="1" applyAlignment="1">
      <alignment horizontal="center" vertical="center" wrapText="1"/>
    </xf>
    <xf numFmtId="0" fontId="24" fillId="0" borderId="5" xfId="0" applyFont="1" applyBorder="1" applyAlignment="1">
      <alignment horizontal="center" vertical="center"/>
    </xf>
    <xf numFmtId="0" fontId="7" fillId="0" borderId="7" xfId="0" applyFont="1" applyBorder="1" applyAlignment="1">
      <alignment vertical="center" wrapText="1"/>
    </xf>
    <xf numFmtId="0" fontId="24" fillId="0" borderId="9"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0" xfId="0" applyFont="1" applyFill="1"/>
    <xf numFmtId="0" fontId="7" fillId="0" borderId="6" xfId="0" applyFont="1" applyFill="1" applyBorder="1" applyAlignment="1">
      <alignment horizontal="center" vertical="center"/>
    </xf>
    <xf numFmtId="0" fontId="7" fillId="0" borderId="7" xfId="0" applyFont="1" applyFill="1" applyBorder="1" applyAlignment="1">
      <alignment vertical="center" wrapText="1"/>
    </xf>
    <xf numFmtId="1" fontId="8"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17" fillId="0" borderId="0" xfId="0" applyFont="1" applyBorder="1" applyAlignment="1">
      <alignment horizontal="center" vertical="center"/>
    </xf>
    <xf numFmtId="0" fontId="6" fillId="0" borderId="1" xfId="0" applyFont="1" applyBorder="1" applyAlignment="1">
      <alignment horizontal="center" vertical="top"/>
    </xf>
    <xf numFmtId="0" fontId="24" fillId="0" borderId="1" xfId="0" applyFont="1" applyBorder="1"/>
    <xf numFmtId="0" fontId="24" fillId="0" borderId="1" xfId="0" applyFont="1" applyBorder="1" applyAlignment="1">
      <alignment horizontal="center" vertical="top"/>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4" fillId="0" borderId="1" xfId="0" applyFont="1" applyBorder="1" applyAlignment="1">
      <alignment horizontal="center"/>
    </xf>
    <xf numFmtId="0" fontId="6" fillId="0" borderId="1" xfId="0" applyFont="1" applyBorder="1"/>
    <xf numFmtId="168" fontId="22" fillId="0" borderId="16" xfId="0" applyNumberFormat="1" applyFont="1" applyFill="1" applyBorder="1" applyAlignment="1" applyProtection="1">
      <alignment horizontal="center" vertical="center"/>
    </xf>
    <xf numFmtId="168" fontId="22" fillId="0" borderId="17" xfId="0" applyNumberFormat="1" applyFont="1" applyFill="1" applyBorder="1" applyAlignment="1" applyProtection="1">
      <alignment vertical="center"/>
    </xf>
    <xf numFmtId="168" fontId="26" fillId="0" borderId="2" xfId="0" applyNumberFormat="1" applyFont="1" applyFill="1" applyBorder="1" applyAlignment="1" applyProtection="1">
      <alignment vertical="center"/>
    </xf>
    <xf numFmtId="168" fontId="24" fillId="0" borderId="2" xfId="0" applyNumberFormat="1" applyFont="1" applyFill="1" applyBorder="1" applyAlignment="1" applyProtection="1">
      <alignment horizontal="left" vertical="center"/>
    </xf>
    <xf numFmtId="168" fontId="24"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168" fontId="24" fillId="0" borderId="18" xfId="0" applyNumberFormat="1" applyFont="1" applyFill="1" applyBorder="1" applyAlignment="1" applyProtection="1">
      <alignment horizontal="center" vertical="top"/>
    </xf>
    <xf numFmtId="168" fontId="24" fillId="0" borderId="10" xfId="0" applyNumberFormat="1" applyFont="1" applyFill="1" applyBorder="1" applyAlignment="1" applyProtection="1">
      <alignment horizontal="center" vertical="top"/>
    </xf>
    <xf numFmtId="168" fontId="24" fillId="0" borderId="11"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lignment horizontal="left" vertical="top"/>
    </xf>
    <xf numFmtId="0" fontId="7" fillId="0" borderId="19" xfId="0" applyFont="1" applyFill="1" applyBorder="1" applyAlignment="1">
      <alignment horizontal="left" vertical="top"/>
    </xf>
    <xf numFmtId="0" fontId="7" fillId="0" borderId="0" xfId="0" applyFont="1" applyFill="1" applyBorder="1" applyAlignment="1">
      <alignment vertical="top"/>
    </xf>
    <xf numFmtId="168" fontId="24" fillId="0" borderId="10" xfId="0" applyNumberFormat="1" applyFont="1" applyFill="1" applyBorder="1" applyAlignment="1" applyProtection="1">
      <alignment horizontal="center" vertical="center"/>
    </xf>
    <xf numFmtId="168" fontId="24" fillId="0" borderId="0" xfId="0" applyNumberFormat="1" applyFont="1" applyFill="1" applyBorder="1" applyAlignment="1" applyProtection="1">
      <alignment vertical="top"/>
    </xf>
    <xf numFmtId="0" fontId="7" fillId="0" borderId="0" xfId="0" applyFont="1" applyFill="1" applyBorder="1" applyAlignment="1">
      <alignment horizontal="center" vertical="top"/>
    </xf>
    <xf numFmtId="0" fontId="7" fillId="0" borderId="19" xfId="0" applyFont="1" applyFill="1" applyBorder="1" applyAlignment="1">
      <alignment vertical="top"/>
    </xf>
    <xf numFmtId="168" fontId="24" fillId="0" borderId="0" xfId="0" applyNumberFormat="1" applyFont="1" applyFill="1" applyBorder="1" applyAlignment="1" applyProtection="1">
      <alignment horizontal="left" vertical="center"/>
    </xf>
    <xf numFmtId="168" fontId="24" fillId="0" borderId="0" xfId="0" applyNumberFormat="1" applyFont="1" applyFill="1" applyBorder="1" applyAlignment="1" applyProtection="1">
      <alignment vertical="center"/>
    </xf>
    <xf numFmtId="168" fontId="24" fillId="0" borderId="11" xfId="0" applyNumberFormat="1" applyFont="1" applyFill="1" applyBorder="1" applyAlignment="1" applyProtection="1">
      <alignment vertical="center"/>
    </xf>
    <xf numFmtId="168" fontId="24" fillId="0" borderId="0" xfId="0" applyNumberFormat="1" applyFont="1" applyFill="1" applyBorder="1" applyAlignment="1" applyProtection="1">
      <alignment horizontal="left" vertical="top"/>
    </xf>
    <xf numFmtId="168" fontId="24" fillId="0" borderId="11" xfId="0" applyNumberFormat="1" applyFont="1" applyFill="1" applyBorder="1" applyAlignment="1" applyProtection="1">
      <alignment vertical="top"/>
    </xf>
    <xf numFmtId="0" fontId="7" fillId="0" borderId="19" xfId="0" applyFont="1" applyFill="1" applyBorder="1"/>
    <xf numFmtId="0" fontId="7" fillId="0" borderId="19" xfId="0" quotePrefix="1" applyFont="1" applyFill="1" applyBorder="1" applyAlignment="1">
      <alignment vertical="top"/>
    </xf>
    <xf numFmtId="0" fontId="7" fillId="0" borderId="0" xfId="0" quotePrefix="1" applyFont="1" applyFill="1" applyBorder="1" applyAlignment="1">
      <alignment vertical="top"/>
    </xf>
    <xf numFmtId="168" fontId="24" fillId="0" borderId="10" xfId="0" applyNumberFormat="1" applyFont="1" applyFill="1" applyBorder="1" applyAlignment="1" applyProtection="1">
      <alignment vertical="top"/>
    </xf>
    <xf numFmtId="168" fontId="24" fillId="0" borderId="20" xfId="0" applyNumberFormat="1" applyFont="1" applyFill="1" applyBorder="1" applyAlignment="1" applyProtection="1">
      <alignment horizontal="center" vertical="top"/>
    </xf>
    <xf numFmtId="168" fontId="24" fillId="0" borderId="21" xfId="0" applyNumberFormat="1" applyFont="1" applyFill="1" applyBorder="1" applyAlignment="1" applyProtection="1">
      <alignment vertical="top"/>
    </xf>
    <xf numFmtId="168" fontId="24" fillId="0" borderId="1" xfId="0" applyNumberFormat="1" applyFont="1" applyFill="1" applyBorder="1" applyAlignment="1" applyProtection="1">
      <alignment vertical="top"/>
    </xf>
    <xf numFmtId="168" fontId="24" fillId="0" borderId="1" xfId="0" applyNumberFormat="1" applyFont="1" applyFill="1" applyBorder="1" applyAlignment="1" applyProtection="1">
      <alignment horizontal="left" vertical="top"/>
    </xf>
    <xf numFmtId="168" fontId="24" fillId="0" borderId="12" xfId="0" applyNumberFormat="1" applyFont="1" applyFill="1" applyBorder="1" applyAlignment="1" applyProtection="1">
      <alignment vertical="top"/>
    </xf>
    <xf numFmtId="0" fontId="7" fillId="0" borderId="1" xfId="0" applyFont="1" applyFill="1" applyBorder="1" applyAlignment="1" applyProtection="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xf>
    <xf numFmtId="0" fontId="7" fillId="0" borderId="13" xfId="0" applyFont="1" applyFill="1" applyBorder="1" applyAlignment="1">
      <alignment vertical="top"/>
    </xf>
    <xf numFmtId="168" fontId="22" fillId="0" borderId="20" xfId="0" applyNumberFormat="1" applyFont="1" applyFill="1" applyBorder="1" applyAlignment="1" applyProtection="1">
      <alignment horizontal="center" vertical="center"/>
    </xf>
    <xf numFmtId="168" fontId="22" fillId="0" borderId="21" xfId="0" applyNumberFormat="1" applyFont="1" applyFill="1" applyBorder="1" applyAlignment="1" applyProtection="1">
      <alignment vertical="center"/>
    </xf>
    <xf numFmtId="168" fontId="26" fillId="0" borderId="1" xfId="0" applyNumberFormat="1" applyFont="1" applyFill="1" applyBorder="1" applyAlignment="1" applyProtection="1">
      <alignment vertical="top"/>
    </xf>
    <xf numFmtId="168" fontId="22" fillId="0" borderId="1" xfId="0" applyNumberFormat="1" applyFont="1" applyFill="1" applyBorder="1" applyAlignment="1" applyProtection="1">
      <alignment horizontal="left" vertical="top"/>
    </xf>
    <xf numFmtId="168" fontId="22" fillId="0" borderId="1" xfId="0" applyNumberFormat="1" applyFont="1" applyFill="1" applyBorder="1" applyAlignment="1" applyProtection="1">
      <alignment vertical="top"/>
    </xf>
    <xf numFmtId="0" fontId="8" fillId="0" borderId="1" xfId="0" applyFont="1" applyFill="1" applyBorder="1" applyAlignment="1" applyProtection="1">
      <alignment vertical="top"/>
    </xf>
    <xf numFmtId="0" fontId="8" fillId="0" borderId="1" xfId="0" applyFont="1" applyFill="1" applyBorder="1" applyAlignment="1">
      <alignment horizontal="center" vertical="top"/>
    </xf>
    <xf numFmtId="0" fontId="8" fillId="0" borderId="1" xfId="0" applyFont="1" applyFill="1" applyBorder="1" applyAlignment="1">
      <alignment vertical="top"/>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xf numFmtId="168" fontId="24" fillId="0" borderId="0" xfId="0" quotePrefix="1" applyNumberFormat="1" applyFont="1" applyFill="1" applyBorder="1" applyAlignment="1" applyProtection="1">
      <alignment horizontal="left" vertical="center"/>
    </xf>
    <xf numFmtId="0" fontId="7" fillId="0" borderId="0" xfId="0" applyFont="1" applyFill="1" applyBorder="1" applyAlignment="1" applyProtection="1">
      <alignment vertical="top"/>
    </xf>
    <xf numFmtId="0" fontId="7" fillId="0" borderId="1" xfId="0" applyFont="1" applyFill="1" applyBorder="1"/>
    <xf numFmtId="168" fontId="26" fillId="0" borderId="2" xfId="0" applyNumberFormat="1" applyFont="1" applyFill="1" applyBorder="1" applyAlignment="1" applyProtection="1">
      <alignment vertical="top"/>
    </xf>
    <xf numFmtId="168" fontId="22" fillId="0" borderId="2" xfId="0" applyNumberFormat="1" applyFont="1" applyFill="1" applyBorder="1" applyAlignment="1" applyProtection="1">
      <alignment horizontal="left" vertical="top"/>
    </xf>
    <xf numFmtId="168" fontId="22" fillId="0" borderId="2" xfId="0" applyNumberFormat="1" applyFont="1" applyFill="1" applyBorder="1" applyAlignment="1" applyProtection="1">
      <alignment vertical="top"/>
    </xf>
    <xf numFmtId="0" fontId="8" fillId="0" borderId="2" xfId="0" applyFont="1" applyFill="1" applyBorder="1" applyAlignment="1" applyProtection="1">
      <alignment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8" fillId="0" borderId="7" xfId="0" applyFont="1" applyFill="1" applyBorder="1" applyAlignment="1">
      <alignment vertical="top"/>
    </xf>
    <xf numFmtId="0" fontId="7" fillId="0" borderId="11" xfId="0" applyFont="1" applyFill="1" applyBorder="1" applyAlignment="1">
      <alignment vertical="top"/>
    </xf>
    <xf numFmtId="168" fontId="24" fillId="0" borderId="0" xfId="0" quotePrefix="1" applyNumberFormat="1" applyFont="1" applyFill="1" applyBorder="1" applyAlignment="1" applyProtection="1">
      <alignment vertical="top"/>
    </xf>
    <xf numFmtId="0" fontId="7" fillId="0" borderId="0" xfId="0" quotePrefix="1" applyFont="1" applyFill="1" applyBorder="1" applyAlignment="1">
      <alignment horizontal="center" vertical="top"/>
    </xf>
    <xf numFmtId="0" fontId="7" fillId="0" borderId="19" xfId="0" quotePrefix="1" applyFont="1" applyFill="1" applyBorder="1" applyAlignment="1">
      <alignment horizontal="center" vertical="top"/>
    </xf>
    <xf numFmtId="168" fontId="24" fillId="0" borderId="9" xfId="0" applyNumberFormat="1" applyFont="1" applyFill="1" applyBorder="1" applyAlignment="1" applyProtection="1">
      <alignment horizontal="center" vertical="top"/>
    </xf>
    <xf numFmtId="168" fontId="24" fillId="0" borderId="6" xfId="0" applyNumberFormat="1" applyFont="1" applyFill="1" applyBorder="1" applyAlignment="1" applyProtection="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xf>
    <xf numFmtId="49" fontId="8" fillId="7" borderId="4" xfId="0" applyNumberFormat="1" applyFont="1" applyFill="1" applyBorder="1" applyAlignment="1">
      <alignment horizontal="center" vertical="center" wrapText="1"/>
    </xf>
    <xf numFmtId="0" fontId="24" fillId="7" borderId="4" xfId="0" applyFont="1" applyFill="1" applyBorder="1" applyAlignment="1">
      <alignment horizontal="center" vertical="center"/>
    </xf>
    <xf numFmtId="0" fontId="22"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0" borderId="9" xfId="0" applyFont="1" applyBorder="1" applyAlignment="1">
      <alignment horizontal="center" vertical="center" wrapText="1"/>
    </xf>
    <xf numFmtId="0" fontId="6"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170" fontId="27" fillId="0" borderId="4" xfId="0" applyNumberFormat="1" applyFont="1" applyBorder="1" applyAlignment="1">
      <alignment horizontal="center" vertical="center"/>
    </xf>
    <xf numFmtId="0" fontId="6" fillId="0" borderId="0" xfId="0" applyFont="1" applyBorder="1" applyAlignment="1">
      <alignment horizontal="center" vertical="center"/>
    </xf>
    <xf numFmtId="0" fontId="8" fillId="12" borderId="4" xfId="0" applyFont="1" applyFill="1" applyBorder="1" applyAlignment="1">
      <alignment horizontal="center" vertical="center" wrapText="1"/>
    </xf>
    <xf numFmtId="0" fontId="8" fillId="0" borderId="0" xfId="0" applyFont="1" applyBorder="1" applyAlignment="1">
      <alignmen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0" fontId="22" fillId="2" borderId="9" xfId="0" applyFont="1" applyFill="1" applyBorder="1" applyAlignment="1">
      <alignment horizontal="center" vertical="top" wrapText="1"/>
    </xf>
    <xf numFmtId="0" fontId="8" fillId="6" borderId="5" xfId="0" applyFont="1" applyFill="1" applyBorder="1" applyAlignment="1">
      <alignment vertical="center"/>
    </xf>
    <xf numFmtId="0" fontId="17" fillId="6" borderId="4" xfId="0" applyFont="1" applyFill="1" applyBorder="1" applyAlignment="1">
      <alignment horizontal="center" vertical="center" wrapText="1"/>
    </xf>
    <xf numFmtId="0" fontId="22" fillId="6" borderId="4" xfId="0" applyFont="1" applyFill="1" applyBorder="1" applyAlignment="1">
      <alignment horizontal="center" vertical="center"/>
    </xf>
    <xf numFmtId="0" fontId="8" fillId="0" borderId="9" xfId="0" applyFont="1" applyBorder="1" applyAlignment="1">
      <alignment vertical="center" wrapText="1"/>
    </xf>
    <xf numFmtId="49" fontId="8" fillId="7" borderId="8" xfId="0" applyNumberFormat="1" applyFont="1" applyFill="1" applyBorder="1" applyAlignment="1">
      <alignment horizontal="center" vertical="center"/>
    </xf>
    <xf numFmtId="0" fontId="8" fillId="7" borderId="5" xfId="0" applyFont="1" applyFill="1" applyBorder="1" applyAlignment="1">
      <alignment vertical="center" wrapText="1"/>
    </xf>
    <xf numFmtId="0" fontId="17" fillId="7" borderId="4"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2" borderId="9" xfId="0" applyFont="1" applyFill="1" applyBorder="1" applyAlignment="1">
      <alignment horizontal="center" vertical="center" wrapText="1"/>
    </xf>
    <xf numFmtId="49" fontId="8" fillId="0" borderId="9" xfId="0" applyNumberFormat="1" applyFont="1" applyBorder="1" applyAlignment="1">
      <alignment horizontal="center" vertical="center"/>
    </xf>
    <xf numFmtId="0" fontId="8" fillId="3" borderId="5" xfId="0" applyFont="1" applyFill="1" applyBorder="1" applyAlignment="1">
      <alignment vertical="center" wrapText="1"/>
    </xf>
    <xf numFmtId="0" fontId="17" fillId="3" borderId="4" xfId="0" applyFont="1" applyFill="1" applyBorder="1" applyAlignment="1">
      <alignment vertical="center" wrapText="1"/>
    </xf>
    <xf numFmtId="49" fontId="7" fillId="0" borderId="9" xfId="0" applyNumberFormat="1" applyFont="1" applyBorder="1" applyAlignment="1">
      <alignment horizontal="center" vertical="center"/>
    </xf>
    <xf numFmtId="0" fontId="17" fillId="3" borderId="4" xfId="0" applyFont="1" applyFill="1" applyBorder="1" applyAlignment="1">
      <alignment horizontal="center" vertical="center" wrapText="1"/>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center" wrapText="1"/>
    </xf>
    <xf numFmtId="0" fontId="22" fillId="2" borderId="9" xfId="0" applyFont="1" applyFill="1" applyBorder="1" applyAlignment="1">
      <alignment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vertical="center" wrapText="1"/>
    </xf>
    <xf numFmtId="0" fontId="22" fillId="10" borderId="4" xfId="0" applyFont="1" applyFill="1" applyBorder="1" applyAlignment="1">
      <alignment vertical="center" wrapText="1"/>
    </xf>
    <xf numFmtId="49" fontId="8" fillId="7" borderId="9" xfId="0" applyNumberFormat="1" applyFont="1" applyFill="1" applyBorder="1" applyAlignment="1">
      <alignment horizontal="center" vertical="center" wrapText="1"/>
    </xf>
    <xf numFmtId="0" fontId="8" fillId="7" borderId="4" xfId="0" applyFont="1" applyFill="1" applyBorder="1" applyAlignment="1">
      <alignment vertical="center"/>
    </xf>
    <xf numFmtId="0" fontId="8" fillId="3" borderId="5" xfId="0" applyFont="1" applyFill="1" applyBorder="1" applyAlignment="1">
      <alignment vertical="center"/>
    </xf>
    <xf numFmtId="0" fontId="8" fillId="3" borderId="2" xfId="0" applyFont="1" applyFill="1" applyBorder="1" applyAlignment="1">
      <alignment vertical="center"/>
    </xf>
    <xf numFmtId="0" fontId="17" fillId="3" borderId="7" xfId="0" applyFont="1" applyFill="1" applyBorder="1"/>
    <xf numFmtId="0" fontId="8" fillId="3"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vertical="center"/>
    </xf>
    <xf numFmtId="0" fontId="17" fillId="3" borderId="2" xfId="0" applyFont="1" applyFill="1" applyBorder="1" applyAlignment="1">
      <alignment vertical="center"/>
    </xf>
    <xf numFmtId="0" fontId="17" fillId="3" borderId="7" xfId="0" applyFont="1" applyFill="1" applyBorder="1" applyAlignment="1">
      <alignment vertical="center"/>
    </xf>
    <xf numFmtId="0" fontId="8" fillId="3" borderId="5" xfId="0" applyFont="1" applyFill="1" applyBorder="1" applyAlignment="1">
      <alignment horizontal="center" vertical="center"/>
    </xf>
    <xf numFmtId="0" fontId="17" fillId="0" borderId="6" xfId="0" applyFont="1" applyBorder="1" applyAlignment="1">
      <alignment horizontal="left" vertical="center" wrapText="1"/>
    </xf>
    <xf numFmtId="49" fontId="17" fillId="7" borderId="4" xfId="0" applyNumberFormat="1" applyFont="1" applyFill="1" applyBorder="1" applyAlignment="1">
      <alignment horizontal="center" vertical="center"/>
    </xf>
    <xf numFmtId="0" fontId="17" fillId="11" borderId="4" xfId="0" applyFont="1" applyFill="1" applyBorder="1" applyAlignment="1">
      <alignment horizontal="center" vertical="center"/>
    </xf>
    <xf numFmtId="0" fontId="8" fillId="11" borderId="5" xfId="0" applyFont="1" applyFill="1" applyBorder="1" applyAlignment="1">
      <alignment vertical="center" wrapText="1"/>
    </xf>
    <xf numFmtId="0" fontId="17" fillId="11" borderId="4" xfId="0" applyFont="1" applyFill="1" applyBorder="1" applyAlignment="1">
      <alignment horizontal="center" vertical="center" wrapText="1"/>
    </xf>
    <xf numFmtId="0" fontId="22" fillId="11" borderId="4" xfId="0" applyFont="1" applyFill="1" applyBorder="1" applyAlignment="1">
      <alignment horizontal="center" vertical="center"/>
    </xf>
    <xf numFmtId="0" fontId="8" fillId="6" borderId="8" xfId="0" applyFont="1" applyFill="1" applyBorder="1" applyAlignment="1">
      <alignment horizontal="center" vertical="center" wrapText="1"/>
    </xf>
    <xf numFmtId="0" fontId="7" fillId="7" borderId="5" xfId="0" applyFont="1" applyFill="1" applyBorder="1" applyAlignment="1">
      <alignment vertical="center"/>
    </xf>
    <xf numFmtId="0" fontId="6" fillId="7" borderId="4" xfId="0" applyFont="1" applyFill="1" applyBorder="1" applyAlignment="1">
      <alignment horizontal="center" vertical="center" wrapText="1"/>
    </xf>
    <xf numFmtId="0" fontId="7" fillId="0" borderId="8" xfId="0" applyFont="1" applyBorder="1" applyAlignment="1">
      <alignment vertical="center" wrapText="1"/>
    </xf>
    <xf numFmtId="0" fontId="8" fillId="6" borderId="5" xfId="0" applyFont="1" applyFill="1" applyBorder="1" applyAlignment="1">
      <alignment vertical="center" wrapText="1"/>
    </xf>
    <xf numFmtId="0" fontId="8" fillId="7" borderId="4" xfId="0" applyFont="1" applyFill="1" applyBorder="1" applyAlignment="1">
      <alignment horizontal="center" vertical="center"/>
    </xf>
    <xf numFmtId="0" fontId="8" fillId="7" borderId="5" xfId="0" applyFont="1" applyFill="1" applyBorder="1" applyAlignment="1">
      <alignment vertical="center"/>
    </xf>
    <xf numFmtId="0" fontId="24" fillId="2" borderId="11" xfId="0" applyFont="1" applyFill="1" applyBorder="1" applyAlignment="1">
      <alignment horizontal="center" vertical="top" wrapText="1"/>
    </xf>
    <xf numFmtId="0"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2" xfId="0" applyFont="1" applyBorder="1" applyAlignment="1">
      <alignment vertical="center"/>
    </xf>
    <xf numFmtId="0" fontId="24" fillId="0" borderId="7" xfId="0" applyFont="1" applyBorder="1" applyAlignment="1">
      <alignment horizontal="center" vertical="center"/>
    </xf>
    <xf numFmtId="0" fontId="6" fillId="0" borderId="12" xfId="0" applyFont="1" applyBorder="1" applyAlignment="1">
      <alignment vertical="center"/>
    </xf>
    <xf numFmtId="49" fontId="8" fillId="0" borderId="0" xfId="0" applyNumberFormat="1" applyFont="1" applyBorder="1" applyAlignment="1">
      <alignment horizontal="center" vertical="center"/>
    </xf>
    <xf numFmtId="170" fontId="27"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xf>
    <xf numFmtId="0" fontId="28" fillId="0" borderId="0" xfId="0" applyFont="1" applyBorder="1"/>
    <xf numFmtId="0" fontId="29" fillId="0" borderId="0" xfId="0" applyFont="1" applyBorder="1"/>
    <xf numFmtId="0" fontId="29" fillId="0" borderId="0" xfId="0" applyFont="1"/>
    <xf numFmtId="0" fontId="30" fillId="0" borderId="0" xfId="0" applyFont="1"/>
    <xf numFmtId="0" fontId="31" fillId="8" borderId="0" xfId="0" applyFont="1" applyFill="1"/>
    <xf numFmtId="0" fontId="28" fillId="0" borderId="0" xfId="0" applyFont="1" applyBorder="1" applyAlignment="1">
      <alignment horizontal="left" vertical="center"/>
    </xf>
    <xf numFmtId="0" fontId="28" fillId="0" borderId="0" xfId="0" applyFont="1" applyBorder="1" applyAlignment="1">
      <alignment vertical="center" wrapText="1"/>
    </xf>
    <xf numFmtId="0" fontId="31" fillId="7" borderId="0" xfId="0" applyFont="1" applyFill="1"/>
    <xf numFmtId="0" fontId="7" fillId="0" borderId="7" xfId="0" applyFont="1" applyBorder="1" applyAlignment="1">
      <alignment horizontal="left" vertical="center" wrapText="1"/>
    </xf>
    <xf numFmtId="0" fontId="7" fillId="0" borderId="4"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7" fillId="0" borderId="19" xfId="0" applyFont="1" applyFill="1" applyBorder="1" applyAlignment="1"/>
    <xf numFmtId="168" fontId="24" fillId="0" borderId="19" xfId="0" applyNumberFormat="1" applyFont="1" applyFill="1" applyBorder="1" applyAlignment="1" applyProtection="1">
      <alignment vertical="top"/>
    </xf>
    <xf numFmtId="0" fontId="7" fillId="0" borderId="19" xfId="0" quotePrefix="1" applyFont="1" applyFill="1" applyBorder="1" applyAlignment="1">
      <alignment horizontal="left" vertical="top"/>
    </xf>
    <xf numFmtId="0" fontId="6"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13" borderId="8" xfId="0" applyFont="1" applyFill="1" applyBorder="1" applyAlignment="1">
      <alignment horizontal="center" vertical="center"/>
    </xf>
    <xf numFmtId="0" fontId="8" fillId="13" borderId="5" xfId="0" applyFont="1" applyFill="1" applyBorder="1" applyAlignment="1">
      <alignment vertical="center"/>
    </xf>
    <xf numFmtId="0" fontId="17" fillId="13" borderId="4" xfId="0" applyFont="1" applyFill="1" applyBorder="1" applyAlignment="1">
      <alignment horizontal="center" vertical="center" wrapText="1"/>
    </xf>
    <xf numFmtId="0" fontId="22" fillId="13" borderId="4" xfId="0" applyFont="1" applyFill="1" applyBorder="1" applyAlignment="1">
      <alignment horizontal="center" vertical="center"/>
    </xf>
    <xf numFmtId="0" fontId="8" fillId="11" borderId="8" xfId="0" applyNumberFormat="1" applyFont="1" applyFill="1" applyBorder="1" applyAlignment="1">
      <alignment horizontal="center" vertical="center"/>
    </xf>
    <xf numFmtId="0" fontId="8" fillId="11" borderId="5" xfId="0" applyFont="1" applyFill="1" applyBorder="1" applyAlignment="1">
      <alignment vertical="center"/>
    </xf>
    <xf numFmtId="2" fontId="17" fillId="3" borderId="4" xfId="0" applyNumberFormat="1" applyFont="1" applyFill="1" applyBorder="1" applyAlignment="1">
      <alignment horizontal="center" vertical="center"/>
    </xf>
    <xf numFmtId="0" fontId="33" fillId="0" borderId="0" xfId="0" applyFont="1" applyBorder="1" applyAlignment="1">
      <alignment vertical="center"/>
    </xf>
    <xf numFmtId="2" fontId="6" fillId="0" borderId="4" xfId="0" applyNumberFormat="1" applyFont="1" applyBorder="1" applyAlignment="1">
      <alignment horizontal="center" vertical="center" wrapText="1"/>
    </xf>
    <xf numFmtId="0" fontId="34" fillId="12" borderId="4" xfId="0" applyFont="1" applyFill="1" applyBorder="1" applyAlignment="1">
      <alignment horizontal="center" vertical="center"/>
    </xf>
    <xf numFmtId="0" fontId="34" fillId="12"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7" borderId="12" xfId="0" applyFont="1" applyFill="1" applyBorder="1" applyAlignment="1">
      <alignment vertical="center" wrapText="1"/>
    </xf>
    <xf numFmtId="0" fontId="8" fillId="7" borderId="6" xfId="0" applyFont="1" applyFill="1" applyBorder="1" applyAlignment="1">
      <alignment vertical="center"/>
    </xf>
    <xf numFmtId="0" fontId="8" fillId="3" borderId="6" xfId="0" applyFont="1" applyFill="1" applyBorder="1" applyAlignment="1">
      <alignment horizontal="center"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4" fillId="0" borderId="0" xfId="0" applyFont="1" applyBorder="1" applyAlignment="1">
      <alignment horizontal="center" wrapText="1"/>
    </xf>
    <xf numFmtId="1" fontId="6" fillId="0" borderId="7" xfId="0" applyNumberFormat="1" applyFont="1" applyBorder="1" applyAlignment="1">
      <alignment horizontal="center" vertical="center" wrapText="1"/>
    </xf>
    <xf numFmtId="1" fontId="7" fillId="0" borderId="4" xfId="0" applyNumberFormat="1" applyFont="1" applyFill="1" applyBorder="1" applyAlignment="1">
      <alignment horizontal="center" vertical="center"/>
    </xf>
    <xf numFmtId="1" fontId="6" fillId="0" borderId="4" xfId="0" applyNumberFormat="1" applyFont="1" applyBorder="1" applyAlignment="1">
      <alignment horizontal="center" vertical="center" wrapText="1"/>
    </xf>
    <xf numFmtId="2" fontId="12" fillId="6" borderId="4" xfId="0" applyNumberFormat="1" applyFont="1" applyFill="1" applyBorder="1" applyAlignment="1">
      <alignment horizontal="center" vertical="top" wrapText="1"/>
    </xf>
    <xf numFmtId="2" fontId="12" fillId="0" borderId="8" xfId="0" applyNumberFormat="1" applyFont="1" applyBorder="1" applyAlignment="1">
      <alignment horizontal="center" vertical="center" wrapText="1"/>
    </xf>
    <xf numFmtId="2" fontId="12" fillId="0" borderId="8" xfId="1"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0" fillId="0" borderId="0" xfId="0" applyFont="1" applyFill="1"/>
    <xf numFmtId="15" fontId="10" fillId="0" borderId="0" xfId="0" applyNumberFormat="1" applyFont="1" applyFill="1"/>
    <xf numFmtId="1" fontId="3" fillId="0" borderId="4" xfId="0" applyNumberFormat="1" applyFont="1" applyBorder="1" applyAlignment="1">
      <alignment horizontal="right" vertical="center" indent="1"/>
    </xf>
    <xf numFmtId="0" fontId="4" fillId="0" borderId="0" xfId="0" applyFont="1" applyBorder="1" applyAlignment="1">
      <alignment horizontal="left" vertical="center"/>
    </xf>
    <xf numFmtId="0" fontId="3" fillId="0" borderId="0" xfId="0" applyFont="1" applyAlignment="1">
      <alignment horizontal="left" vertical="center" wrapText="1"/>
    </xf>
    <xf numFmtId="0" fontId="4" fillId="0" borderId="7" xfId="0" applyFont="1" applyBorder="1" applyAlignment="1">
      <alignment horizontal="center" vertical="center"/>
    </xf>
    <xf numFmtId="0" fontId="3" fillId="0" borderId="4" xfId="0" applyFont="1" applyFill="1" applyBorder="1" applyAlignment="1">
      <alignment horizontal="left" vertical="center"/>
    </xf>
    <xf numFmtId="0" fontId="36" fillId="0" borderId="0" xfId="0" applyFont="1" applyAlignment="1">
      <alignment vertical="center"/>
    </xf>
    <xf numFmtId="0" fontId="36" fillId="0" borderId="0" xfId="0" applyFont="1"/>
    <xf numFmtId="0" fontId="36" fillId="0" borderId="0" xfId="0" applyFont="1" applyAlignment="1">
      <alignment horizontal="center" vertical="center"/>
    </xf>
    <xf numFmtId="0" fontId="36" fillId="0" borderId="0" xfId="0" applyFont="1" applyAlignment="1">
      <alignment horizontal="center" vertical="center" wrapText="1"/>
    </xf>
    <xf numFmtId="49" fontId="36" fillId="0" borderId="0" xfId="0" applyNumberFormat="1" applyFont="1" applyFill="1" applyAlignment="1">
      <alignment vertical="center"/>
    </xf>
    <xf numFmtId="49" fontId="38" fillId="0" borderId="0" xfId="0" applyNumberFormat="1" applyFont="1" applyFill="1" applyAlignment="1">
      <alignment vertical="center" wrapText="1"/>
    </xf>
    <xf numFmtId="0" fontId="36" fillId="0" borderId="0" xfId="0" applyFont="1" applyBorder="1" applyAlignment="1">
      <alignment vertical="center"/>
    </xf>
    <xf numFmtId="0" fontId="36" fillId="0" borderId="0" xfId="0" applyFont="1" applyFill="1" applyAlignment="1">
      <alignment horizontal="center"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6" fillId="0" borderId="9" xfId="0" applyFont="1" applyBorder="1" applyAlignment="1">
      <alignment vertical="center"/>
    </xf>
    <xf numFmtId="0" fontId="36" fillId="0" borderId="9" xfId="0" applyFont="1" applyBorder="1" applyAlignment="1">
      <alignment horizontal="center" vertical="center"/>
    </xf>
    <xf numFmtId="0" fontId="36" fillId="0" borderId="4" xfId="0" applyFont="1" applyBorder="1" applyAlignment="1">
      <alignment vertical="center"/>
    </xf>
    <xf numFmtId="0" fontId="36" fillId="2" borderId="9" xfId="0" applyFont="1" applyFill="1" applyBorder="1" applyAlignment="1">
      <alignment horizontal="center" vertical="center" wrapText="1"/>
    </xf>
    <xf numFmtId="0" fontId="36" fillId="2" borderId="9" xfId="0" applyFont="1" applyFill="1" applyBorder="1" applyAlignment="1">
      <alignment horizontal="center" vertical="top" wrapText="1"/>
    </xf>
    <xf numFmtId="0" fontId="36" fillId="2" borderId="0" xfId="0" applyFont="1" applyFill="1" applyBorder="1" applyAlignment="1">
      <alignment horizontal="center" vertical="center" wrapText="1"/>
    </xf>
    <xf numFmtId="0" fontId="36" fillId="0" borderId="0" xfId="4" applyFont="1" applyBorder="1"/>
    <xf numFmtId="0" fontId="36" fillId="0" borderId="0" xfId="0" quotePrefix="1" applyFont="1" applyFill="1" applyBorder="1" applyAlignment="1">
      <alignment horizontal="left" vertical="top"/>
    </xf>
    <xf numFmtId="49" fontId="36" fillId="0" borderId="0" xfId="0" quotePrefix="1" applyNumberFormat="1" applyFont="1" applyFill="1" applyBorder="1" applyAlignment="1">
      <alignment horizontal="left" vertical="top"/>
    </xf>
    <xf numFmtId="49" fontId="38" fillId="0" borderId="0" xfId="0" quotePrefix="1" applyNumberFormat="1" applyFont="1" applyFill="1" applyBorder="1" applyAlignment="1">
      <alignment horizontal="left" vertical="top"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49" fontId="36" fillId="0" borderId="0" xfId="0" applyNumberFormat="1" applyFont="1" applyFill="1"/>
    <xf numFmtId="49" fontId="38" fillId="0" borderId="0" xfId="0" applyNumberFormat="1" applyFont="1" applyFill="1" applyAlignment="1">
      <alignment wrapText="1"/>
    </xf>
    <xf numFmtId="0" fontId="36" fillId="0" borderId="0" xfId="0" applyFont="1" applyAlignment="1">
      <alignment horizontal="center"/>
    </xf>
    <xf numFmtId="49" fontId="38" fillId="7" borderId="0" xfId="0" applyNumberFormat="1" applyFont="1" applyFill="1" applyAlignment="1">
      <alignment wrapText="1"/>
    </xf>
    <xf numFmtId="0" fontId="36" fillId="0" borderId="4" xfId="0" applyFont="1" applyFill="1" applyBorder="1" applyAlignment="1">
      <alignment vertical="center" wrapText="1"/>
    </xf>
    <xf numFmtId="0" fontId="36" fillId="0" borderId="0" xfId="4" applyFont="1" applyAlignment="1">
      <alignment horizontal="left"/>
    </xf>
    <xf numFmtId="0" fontId="36" fillId="0" borderId="0" xfId="0" applyFont="1" applyAlignment="1">
      <alignment wrapText="1"/>
    </xf>
    <xf numFmtId="0" fontId="3" fillId="0" borderId="0" xfId="0" applyFont="1"/>
    <xf numFmtId="0" fontId="3" fillId="0" borderId="0" xfId="0" applyFont="1" applyFill="1"/>
    <xf numFmtId="0" fontId="3" fillId="0" borderId="26" xfId="0" applyFont="1" applyBorder="1" applyAlignment="1">
      <alignment horizontal="center" vertical="center"/>
    </xf>
    <xf numFmtId="0" fontId="3" fillId="0" borderId="7" xfId="0" applyFont="1" applyBorder="1" applyAlignment="1">
      <alignment vertical="center"/>
    </xf>
    <xf numFmtId="0" fontId="3" fillId="0" borderId="29"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 xfId="0" applyNumberFormat="1" applyFont="1" applyFill="1" applyBorder="1" applyAlignment="1">
      <alignment vertical="center"/>
    </xf>
    <xf numFmtId="0" fontId="3" fillId="0" borderId="4" xfId="0" applyNumberFormat="1" applyFont="1" applyBorder="1" applyAlignment="1">
      <alignment vertical="center"/>
    </xf>
    <xf numFmtId="0" fontId="3" fillId="0" borderId="28" xfId="0" applyNumberFormat="1" applyFont="1" applyBorder="1" applyAlignment="1">
      <alignment vertical="center"/>
    </xf>
    <xf numFmtId="172" fontId="3" fillId="0" borderId="0" xfId="6" applyNumberFormat="1" applyFont="1" applyAlignment="1">
      <alignment vertical="center"/>
    </xf>
    <xf numFmtId="173" fontId="3" fillId="0" borderId="0" xfId="0" applyNumberFormat="1" applyFont="1" applyAlignment="1">
      <alignment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 xfId="0" applyNumberFormat="1" applyFont="1" applyFill="1" applyBorder="1" applyAlignment="1">
      <alignment horizontal="right" vertical="center" indent="1"/>
    </xf>
    <xf numFmtId="0" fontId="3" fillId="0" borderId="28" xfId="0" applyNumberFormat="1" applyFont="1" applyBorder="1" applyAlignment="1">
      <alignment horizontal="right" vertical="center" indent="1"/>
    </xf>
    <xf numFmtId="0" fontId="3" fillId="0" borderId="9" xfId="0" applyFont="1" applyBorder="1" applyAlignment="1">
      <alignment horizontal="center" vertical="center"/>
    </xf>
    <xf numFmtId="0" fontId="3" fillId="0" borderId="4" xfId="0" applyFont="1" applyBorder="1" applyAlignment="1">
      <alignment horizontal="center" vertical="center"/>
    </xf>
    <xf numFmtId="2" fontId="3" fillId="0" borderId="28" xfId="0" applyNumberFormat="1" applyFont="1" applyBorder="1" applyAlignment="1">
      <alignment horizontal="right" vertical="center" indent="1"/>
    </xf>
    <xf numFmtId="172" fontId="3" fillId="0" borderId="0" xfId="0" applyNumberFormat="1" applyFont="1" applyAlignment="1">
      <alignment vertical="center"/>
    </xf>
    <xf numFmtId="0" fontId="3" fillId="0" borderId="44" xfId="0" applyFont="1" applyBorder="1" applyAlignment="1">
      <alignment horizontal="center" vertical="center"/>
    </xf>
    <xf numFmtId="1" fontId="3" fillId="0" borderId="28" xfId="0" applyNumberFormat="1" applyFont="1" applyBorder="1" applyAlignment="1">
      <alignment horizontal="right" vertical="center" indent="1"/>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left" vertical="center"/>
    </xf>
    <xf numFmtId="0" fontId="35" fillId="0" borderId="0" xfId="0" applyFont="1" applyFill="1" applyAlignment="1">
      <alignment horizontal="left" vertical="center"/>
    </xf>
    <xf numFmtId="0" fontId="35" fillId="0" borderId="0" xfId="0" quotePrefix="1" applyFont="1" applyFill="1" applyAlignment="1">
      <alignment vertical="center"/>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center" vertical="center" wrapText="1"/>
    </xf>
    <xf numFmtId="0" fontId="33" fillId="0" borderId="5" xfId="0" applyFont="1" applyBorder="1" applyAlignment="1">
      <alignment horizontal="left" vertical="center" wrapText="1"/>
    </xf>
    <xf numFmtId="0" fontId="7" fillId="0" borderId="0" xfId="0" applyFont="1" applyAlignment="1">
      <alignment horizontal="center" vertical="center"/>
    </xf>
    <xf numFmtId="49" fontId="7" fillId="0" borderId="0" xfId="0" applyNumberFormat="1" applyFont="1" applyFill="1" applyAlignment="1">
      <alignment vertical="center"/>
    </xf>
    <xf numFmtId="49" fontId="39" fillId="0" borderId="0" xfId="0" applyNumberFormat="1" applyFont="1" applyFill="1" applyAlignment="1">
      <alignment vertical="center" wrapText="1"/>
    </xf>
    <xf numFmtId="0" fontId="39" fillId="0" borderId="0" xfId="0" applyFont="1" applyFill="1" applyBorder="1" applyAlignment="1">
      <alignment vertical="center" wrapText="1"/>
    </xf>
    <xf numFmtId="0" fontId="7" fillId="0" borderId="0" xfId="0" applyFont="1" applyBorder="1" applyAlignment="1">
      <alignment horizontal="center" vertical="center"/>
    </xf>
    <xf numFmtId="0" fontId="7" fillId="0" borderId="0" xfId="0" applyFont="1"/>
    <xf numFmtId="49" fontId="7" fillId="0" borderId="0" xfId="0" applyNumberFormat="1" applyFont="1" applyFill="1" applyBorder="1" applyAlignment="1">
      <alignment horizontal="left" vertical="center"/>
    </xf>
    <xf numFmtId="49" fontId="39"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49" fontId="40" fillId="0" borderId="0" xfId="0" applyNumberFormat="1" applyFont="1" applyFill="1" applyBorder="1" applyAlignment="1">
      <alignment horizontal="left" vertical="center" wrapText="1"/>
    </xf>
    <xf numFmtId="170" fontId="6" fillId="0" borderId="0" xfId="0" applyNumberFormat="1" applyFont="1" applyAlignment="1">
      <alignment horizontal="center" vertical="center"/>
    </xf>
    <xf numFmtId="170" fontId="8" fillId="0" borderId="0" xfId="0" applyNumberFormat="1" applyFont="1" applyBorder="1" applyAlignment="1">
      <alignment vertical="center"/>
    </xf>
    <xf numFmtId="170" fontId="6" fillId="0" borderId="0" xfId="0" applyNumberFormat="1" applyFont="1" applyAlignment="1">
      <alignment horizontal="left" vertical="center"/>
    </xf>
    <xf numFmtId="170" fontId="34" fillId="12" borderId="4" xfId="0" applyNumberFormat="1" applyFont="1" applyFill="1" applyBorder="1" applyAlignment="1">
      <alignment horizontal="center" vertical="center" wrapText="1"/>
    </xf>
    <xf numFmtId="170" fontId="17" fillId="3" borderId="4" xfId="0" applyNumberFormat="1" applyFont="1" applyFill="1" applyBorder="1" applyAlignment="1">
      <alignment horizontal="center" vertical="center"/>
    </xf>
    <xf numFmtId="170" fontId="8" fillId="3" borderId="4" xfId="0" applyNumberFormat="1" applyFont="1" applyFill="1" applyBorder="1" applyAlignment="1">
      <alignment horizontal="center" vertical="center"/>
    </xf>
    <xf numFmtId="170" fontId="6" fillId="0" borderId="4" xfId="0" applyNumberFormat="1" applyFont="1" applyBorder="1" applyAlignment="1">
      <alignment horizontal="center" vertical="center"/>
    </xf>
    <xf numFmtId="170" fontId="6" fillId="0" borderId="0" xfId="0" applyNumberFormat="1" applyFont="1"/>
    <xf numFmtId="170" fontId="7" fillId="0" borderId="0" xfId="4" applyNumberFormat="1" applyFont="1" applyBorder="1" applyAlignment="1">
      <alignment horizontal="left"/>
    </xf>
    <xf numFmtId="170" fontId="6" fillId="0" borderId="4" xfId="0" applyNumberFormat="1" applyFont="1" applyBorder="1" applyAlignment="1">
      <alignment vertical="center"/>
    </xf>
    <xf numFmtId="170" fontId="17" fillId="13" borderId="4" xfId="0" applyNumberFormat="1" applyFont="1" applyFill="1" applyBorder="1" applyAlignment="1">
      <alignment vertical="center"/>
    </xf>
    <xf numFmtId="170" fontId="17" fillId="11" borderId="4" xfId="0" applyNumberFormat="1" applyFont="1" applyFill="1" applyBorder="1" applyAlignment="1">
      <alignment vertical="center"/>
    </xf>
    <xf numFmtId="170" fontId="17" fillId="7" borderId="4" xfId="0" applyNumberFormat="1" applyFont="1" applyFill="1" applyBorder="1" applyAlignment="1">
      <alignment vertical="center"/>
    </xf>
    <xf numFmtId="170" fontId="17" fillId="3" borderId="4" xfId="0" applyNumberFormat="1" applyFont="1" applyFill="1" applyBorder="1" applyAlignment="1">
      <alignment vertical="center"/>
    </xf>
    <xf numFmtId="170" fontId="17" fillId="7" borderId="4" xfId="0" applyNumberFormat="1" applyFont="1" applyFill="1" applyBorder="1" applyAlignment="1">
      <alignment horizontal="right" vertical="center"/>
    </xf>
    <xf numFmtId="170" fontId="22" fillId="10" borderId="4" xfId="0" applyNumberFormat="1" applyFont="1" applyFill="1" applyBorder="1" applyAlignment="1">
      <alignment horizontal="right" vertical="center" wrapText="1"/>
    </xf>
    <xf numFmtId="170" fontId="8" fillId="7" borderId="4" xfId="0" applyNumberFormat="1" applyFont="1" applyFill="1" applyBorder="1" applyAlignment="1">
      <alignment vertical="center"/>
    </xf>
    <xf numFmtId="170" fontId="8" fillId="3" borderId="4" xfId="0" applyNumberFormat="1" applyFont="1" applyFill="1" applyBorder="1" applyAlignment="1">
      <alignment vertical="center"/>
    </xf>
    <xf numFmtId="170" fontId="8" fillId="3" borderId="8" xfId="0" applyNumberFormat="1" applyFont="1" applyFill="1" applyBorder="1" applyAlignment="1">
      <alignment horizontal="center" vertical="center"/>
    </xf>
    <xf numFmtId="170" fontId="8" fillId="7" borderId="6" xfId="0" applyNumberFormat="1" applyFont="1" applyFill="1" applyBorder="1" applyAlignment="1">
      <alignment vertical="center"/>
    </xf>
    <xf numFmtId="170" fontId="17" fillId="11" borderId="4" xfId="0" applyNumberFormat="1" applyFont="1" applyFill="1" applyBorder="1" applyAlignment="1">
      <alignment horizontal="right" vertical="center"/>
    </xf>
    <xf numFmtId="170" fontId="17" fillId="6" borderId="4" xfId="0" applyNumberFormat="1" applyFont="1" applyFill="1" applyBorder="1" applyAlignment="1">
      <alignment vertical="center"/>
    </xf>
    <xf numFmtId="170" fontId="6" fillId="7" borderId="4" xfId="0" applyNumberFormat="1" applyFont="1" applyFill="1" applyBorder="1" applyAlignment="1">
      <alignment vertical="center"/>
    </xf>
    <xf numFmtId="0" fontId="41" fillId="0" borderId="0" xfId="0" applyFont="1"/>
    <xf numFmtId="0" fontId="7" fillId="0" borderId="5" xfId="0" applyFont="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2"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8" fillId="7" borderId="4" xfId="0" applyFont="1" applyFill="1" applyBorder="1" applyAlignment="1">
      <alignment horizontal="center" vertical="center" wrapText="1"/>
    </xf>
    <xf numFmtId="0" fontId="8" fillId="12" borderId="4" xfId="0" applyFont="1" applyFill="1" applyBorder="1" applyAlignment="1">
      <alignment horizontal="center" vertical="center"/>
    </xf>
    <xf numFmtId="1" fontId="8" fillId="0" borderId="4" xfId="0" applyNumberFormat="1" applyFont="1" applyBorder="1" applyAlignment="1">
      <alignment horizontal="center" vertical="center"/>
    </xf>
    <xf numFmtId="0" fontId="7" fillId="0" borderId="4" xfId="0" applyFont="1" applyBorder="1"/>
    <xf numFmtId="0" fontId="7" fillId="0" borderId="4" xfId="0" applyFont="1" applyFill="1" applyBorder="1"/>
    <xf numFmtId="0" fontId="7" fillId="2" borderId="9" xfId="0" applyFont="1" applyFill="1" applyBorder="1" applyAlignment="1">
      <alignment horizontal="center" vertical="top" wrapText="1"/>
    </xf>
    <xf numFmtId="0" fontId="8" fillId="0" borderId="4" xfId="0" applyFont="1" applyBorder="1" applyAlignment="1">
      <alignment horizontal="center" vertical="center"/>
    </xf>
    <xf numFmtId="0" fontId="8" fillId="0" borderId="8" xfId="0" applyFont="1" applyBorder="1" applyAlignment="1">
      <alignment horizontal="center" vertical="top" wrapText="1"/>
    </xf>
    <xf numFmtId="0" fontId="7" fillId="0" borderId="8" xfId="0" applyFont="1" applyBorder="1" applyAlignment="1">
      <alignment vertical="center"/>
    </xf>
    <xf numFmtId="0" fontId="7" fillId="0" borderId="8" xfId="0" applyFont="1" applyBorder="1"/>
    <xf numFmtId="0" fontId="7" fillId="0" borderId="8" xfId="0" applyFont="1" applyFill="1" applyBorder="1"/>
    <xf numFmtId="0" fontId="7" fillId="0" borderId="9" xfId="0" applyFont="1" applyFill="1" applyBorder="1" applyAlignment="1">
      <alignment horizontal="center" vertical="top" wrapText="1"/>
    </xf>
    <xf numFmtId="0" fontId="8" fillId="0" borderId="8" xfId="0" applyFont="1" applyFill="1" applyBorder="1" applyAlignment="1">
      <alignment horizontal="center" vertical="top" wrapText="1"/>
    </xf>
    <xf numFmtId="0" fontId="7" fillId="0" borderId="5" xfId="0" applyFont="1" applyFill="1" applyBorder="1" applyAlignment="1">
      <alignment horizontal="center" vertical="center" wrapText="1"/>
    </xf>
    <xf numFmtId="0" fontId="7" fillId="0" borderId="1" xfId="0" applyFont="1" applyBorder="1" applyAlignment="1">
      <alignment vertical="center"/>
    </xf>
    <xf numFmtId="0" fontId="7" fillId="0" borderId="13" xfId="0" applyFont="1" applyBorder="1"/>
    <xf numFmtId="0" fontId="7" fillId="0" borderId="7" xfId="0" applyFont="1" applyBorder="1"/>
    <xf numFmtId="0" fontId="7" fillId="2" borderId="9" xfId="0" applyFont="1" applyFill="1" applyBorder="1" applyAlignment="1">
      <alignment horizontal="center" vertical="center" wrapText="1"/>
    </xf>
    <xf numFmtId="0" fontId="7" fillId="0" borderId="4" xfId="0" applyNumberFormat="1" applyFont="1" applyBorder="1" applyAlignment="1">
      <alignment horizontal="left" vertical="center" wrapText="1"/>
    </xf>
    <xf numFmtId="0" fontId="8" fillId="0" borderId="0" xfId="0" applyFont="1" applyFill="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7" fillId="0" borderId="4" xfId="0" applyFont="1" applyBorder="1" applyAlignment="1">
      <alignment horizontal="center" vertical="top"/>
    </xf>
    <xf numFmtId="0" fontId="42" fillId="0" borderId="4" xfId="5" applyFont="1" applyFill="1" applyBorder="1" applyAlignment="1" applyProtection="1"/>
    <xf numFmtId="0" fontId="8" fillId="2"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xf>
    <xf numFmtId="0" fontId="7" fillId="0" borderId="6" xfId="0" applyFont="1" applyBorder="1" applyAlignment="1">
      <alignment vertical="center"/>
    </xf>
    <xf numFmtId="0" fontId="7" fillId="0" borderId="6" xfId="0" applyFont="1" applyBorder="1"/>
    <xf numFmtId="0" fontId="42" fillId="0" borderId="6" xfId="5" applyFont="1" applyFill="1" applyBorder="1" applyAlignment="1" applyProtection="1"/>
    <xf numFmtId="0" fontId="8"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vertical="center"/>
    </xf>
    <xf numFmtId="0" fontId="7" fillId="0" borderId="6" xfId="0" applyFont="1" applyFill="1" applyBorder="1"/>
    <xf numFmtId="0" fontId="42" fillId="0" borderId="4" xfId="5" applyFont="1" applyFill="1" applyBorder="1" applyAlignment="1" applyProtection="1">
      <alignment vertical="center"/>
    </xf>
    <xf numFmtId="0" fontId="7" fillId="0" borderId="0" xfId="4" applyFont="1" applyBorder="1" applyAlignment="1">
      <alignment horizontal="left" indent="5"/>
    </xf>
    <xf numFmtId="0" fontId="7" fillId="0" borderId="0" xfId="0" quotePrefix="1" applyFont="1" applyFill="1" applyBorder="1" applyAlignment="1">
      <alignment horizontal="left" vertical="top"/>
    </xf>
    <xf numFmtId="0" fontId="8" fillId="0" borderId="0" xfId="4" applyFont="1" applyAlignment="1">
      <alignment horizontal="left" indent="5"/>
    </xf>
    <xf numFmtId="0" fontId="7" fillId="0" borderId="0" xfId="0" applyFont="1" applyAlignment="1">
      <alignment vertical="center" wrapText="1"/>
    </xf>
    <xf numFmtId="0" fontId="7" fillId="0" borderId="0" xfId="0" applyFont="1" applyFill="1" applyBorder="1" applyAlignment="1">
      <alignment horizontal="left" vertical="center" wrapText="1"/>
    </xf>
    <xf numFmtId="14" fontId="24" fillId="0" borderId="5" xfId="0" applyNumberFormat="1" applyFont="1" applyFill="1" applyBorder="1" applyAlignment="1">
      <alignment horizontal="center" vertical="top" wrapText="1"/>
    </xf>
    <xf numFmtId="0" fontId="6" fillId="0" borderId="4" xfId="0" applyFont="1" applyFill="1" applyBorder="1" applyAlignment="1">
      <alignment horizontal="left" vertical="top" wrapText="1"/>
    </xf>
    <xf numFmtId="14" fontId="24" fillId="0" borderId="5" xfId="0" quotePrefix="1" applyNumberFormat="1" applyFont="1" applyFill="1" applyBorder="1" applyAlignment="1">
      <alignment horizontal="center" vertical="top" wrapText="1"/>
    </xf>
    <xf numFmtId="0" fontId="7" fillId="0" borderId="4" xfId="0" applyFont="1" applyBorder="1" applyAlignment="1">
      <alignment vertical="top"/>
    </xf>
    <xf numFmtId="14" fontId="7" fillId="0" borderId="5" xfId="0" quotePrefix="1" applyNumberFormat="1" applyFont="1" applyFill="1" applyBorder="1" applyAlignment="1">
      <alignment horizontal="center" vertical="top" wrapText="1"/>
    </xf>
    <xf numFmtId="167" fontId="7" fillId="0" borderId="6" xfId="0" applyNumberFormat="1" applyFont="1" applyBorder="1" applyAlignment="1">
      <alignment horizontal="center" vertical="top" wrapText="1"/>
    </xf>
    <xf numFmtId="0" fontId="7" fillId="0" borderId="4" xfId="0" applyFont="1" applyFill="1" applyBorder="1" applyAlignment="1">
      <alignment horizontal="center" vertical="top"/>
    </xf>
    <xf numFmtId="0" fontId="7" fillId="0" borderId="4" xfId="0" applyFont="1" applyFill="1" applyBorder="1" applyAlignment="1">
      <alignment vertical="center" wrapText="1"/>
    </xf>
    <xf numFmtId="0" fontId="7" fillId="2" borderId="9" xfId="0" applyFont="1" applyFill="1" applyBorder="1" applyAlignment="1">
      <alignment vertical="center" wrapText="1"/>
    </xf>
    <xf numFmtId="0" fontId="7" fillId="2" borderId="5" xfId="0" applyFont="1" applyFill="1" applyBorder="1" applyAlignment="1">
      <alignment vertical="center" wrapText="1"/>
    </xf>
    <xf numFmtId="0" fontId="7" fillId="2" borderId="4" xfId="0" applyFont="1" applyFill="1" applyBorder="1" applyAlignment="1">
      <alignment vertical="center" wrapText="1"/>
    </xf>
    <xf numFmtId="167" fontId="7" fillId="0" borderId="4" xfId="0" applyNumberFormat="1" applyFont="1" applyBorder="1" applyAlignment="1">
      <alignment horizontal="center" vertical="center" wrapText="1"/>
    </xf>
    <xf numFmtId="167" fontId="7" fillId="0" borderId="8" xfId="0" applyNumberFormat="1" applyFont="1" applyBorder="1" applyAlignment="1">
      <alignment horizontal="center" vertical="center" wrapText="1"/>
    </xf>
    <xf numFmtId="0" fontId="7" fillId="0" borderId="8" xfId="0" applyFont="1" applyFill="1" applyBorder="1" applyAlignment="1">
      <alignment vertical="center" wrapText="1"/>
    </xf>
    <xf numFmtId="0" fontId="7" fillId="2" borderId="9" xfId="0" quotePrefix="1" applyFont="1" applyFill="1" applyBorder="1" applyAlignment="1">
      <alignment horizontal="center" vertical="center" wrapText="1"/>
    </xf>
    <xf numFmtId="167" fontId="7" fillId="0" borderId="4" xfId="1" applyNumberFormat="1" applyFont="1" applyBorder="1" applyAlignment="1">
      <alignment horizontal="center" vertical="center" wrapText="1"/>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vertical="center"/>
    </xf>
    <xf numFmtId="0" fontId="7" fillId="0" borderId="6" xfId="0" applyFont="1" applyFill="1" applyBorder="1" applyAlignment="1">
      <alignment vertical="center" wrapText="1"/>
    </xf>
    <xf numFmtId="167" fontId="7" fillId="0" borderId="4"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Fill="1" applyBorder="1" applyAlignment="1">
      <alignment vertical="center" wrapText="1"/>
    </xf>
    <xf numFmtId="0" fontId="7" fillId="0" borderId="0" xfId="0" applyFont="1" applyBorder="1" applyAlignment="1">
      <alignment vertical="center" wrapText="1"/>
    </xf>
    <xf numFmtId="0" fontId="7" fillId="0" borderId="0" xfId="0" quotePrefix="1" applyFont="1" applyFill="1" applyBorder="1" applyAlignment="1">
      <alignment horizontal="left" vertical="top" wrapText="1"/>
    </xf>
    <xf numFmtId="0" fontId="7" fillId="2" borderId="5" xfId="0" applyFont="1" applyFill="1" applyBorder="1" applyAlignment="1">
      <alignment horizontal="center" vertical="top" wrapText="1"/>
    </xf>
    <xf numFmtId="0" fontId="7" fillId="0" borderId="9" xfId="0" applyFont="1" applyBorder="1" applyAlignment="1">
      <alignment vertical="center"/>
    </xf>
    <xf numFmtId="0" fontId="7" fillId="0" borderId="9" xfId="0" applyFont="1" applyBorder="1" applyAlignment="1">
      <alignment horizontal="center" vertical="center" wrapText="1"/>
    </xf>
    <xf numFmtId="0" fontId="33" fillId="0" borderId="2" xfId="0" applyFont="1" applyBorder="1" applyAlignment="1">
      <alignment horizontal="left" vertical="center" wrapText="1"/>
    </xf>
    <xf numFmtId="0" fontId="7" fillId="5" borderId="2" xfId="0" applyFont="1" applyFill="1" applyBorder="1" applyAlignment="1">
      <alignment vertical="top"/>
    </xf>
    <xf numFmtId="0" fontId="7" fillId="5" borderId="7" xfId="0" applyFont="1" applyFill="1" applyBorder="1" applyAlignment="1">
      <alignment vertical="top"/>
    </xf>
    <xf numFmtId="0" fontId="7" fillId="5" borderId="12" xfId="0" applyFont="1" applyFill="1" applyBorder="1" applyAlignment="1">
      <alignment vertical="top"/>
    </xf>
    <xf numFmtId="0" fontId="7" fillId="0" borderId="4" xfId="0" applyFont="1" applyFill="1" applyBorder="1" applyAlignment="1">
      <alignment horizontal="center" vertical="center"/>
    </xf>
    <xf numFmtId="0" fontId="7" fillId="0" borderId="4" xfId="0" applyFont="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4" xfId="0" applyFont="1" applyBorder="1" applyAlignment="1">
      <alignment horizontal="center" vertical="center"/>
    </xf>
    <xf numFmtId="49" fontId="8" fillId="12" borderId="4" xfId="0" applyNumberFormat="1" applyFont="1" applyFill="1" applyBorder="1" applyAlignment="1">
      <alignment horizontal="center" vertical="center" wrapText="1"/>
    </xf>
    <xf numFmtId="49" fontId="8" fillId="12" borderId="4" xfId="0" applyNumberFormat="1" applyFont="1" applyFill="1" applyBorder="1" applyAlignment="1">
      <alignment horizontal="center" vertical="center"/>
    </xf>
    <xf numFmtId="0" fontId="8" fillId="0" borderId="5" xfId="0" applyFont="1" applyBorder="1" applyAlignment="1">
      <alignment vertical="center"/>
    </xf>
    <xf numFmtId="0" fontId="7" fillId="0" borderId="7" xfId="0" applyFont="1" applyBorder="1" applyAlignment="1">
      <alignment horizontal="center" vertical="center"/>
    </xf>
    <xf numFmtId="49" fontId="7" fillId="0" borderId="4" xfId="0" applyNumberFormat="1" applyFont="1" applyFill="1" applyBorder="1" applyAlignment="1">
      <alignment horizontal="center"/>
    </xf>
    <xf numFmtId="49" fontId="39" fillId="0" borderId="4" xfId="0" applyNumberFormat="1" applyFont="1" applyFill="1" applyBorder="1" applyAlignment="1">
      <alignment horizontal="center" wrapText="1"/>
    </xf>
    <xf numFmtId="49" fontId="7" fillId="0" borderId="4"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wrapText="1"/>
    </xf>
    <xf numFmtId="171" fontId="7" fillId="4" borderId="4" xfId="0" quotePrefix="1" applyNumberFormat="1" applyFont="1" applyFill="1" applyBorder="1" applyAlignment="1">
      <alignment horizontal="center" vertical="center" wrapText="1"/>
    </xf>
    <xf numFmtId="49" fontId="7" fillId="0" borderId="4" xfId="0" applyNumberFormat="1" applyFont="1" applyFill="1" applyBorder="1" applyAlignment="1">
      <alignment vertical="center" wrapText="1"/>
    </xf>
    <xf numFmtId="0" fontId="7" fillId="0" borderId="19" xfId="0" applyFont="1" applyBorder="1" applyAlignment="1">
      <alignment vertical="center"/>
    </xf>
    <xf numFmtId="49" fontId="7" fillId="0" borderId="4" xfId="0" applyNumberFormat="1" applyFont="1" applyFill="1" applyBorder="1" applyAlignment="1">
      <alignment vertical="center"/>
    </xf>
    <xf numFmtId="49" fontId="39" fillId="0" borderId="4" xfId="0" applyNumberFormat="1" applyFont="1" applyFill="1" applyBorder="1" applyAlignment="1">
      <alignment vertical="center" wrapText="1"/>
    </xf>
    <xf numFmtId="0" fontId="8" fillId="0" borderId="2" xfId="0" applyFont="1" applyBorder="1" applyAlignment="1">
      <alignment horizontal="center" vertical="center" wrapText="1"/>
    </xf>
    <xf numFmtId="0" fontId="7" fillId="3" borderId="9" xfId="0" applyFont="1" applyFill="1" applyBorder="1" applyAlignment="1">
      <alignment horizontal="center" vertical="center"/>
    </xf>
    <xf numFmtId="0" fontId="8" fillId="0" borderId="4" xfId="0" applyFont="1" applyBorder="1" applyAlignment="1">
      <alignment horizontal="center" vertical="top" wrapText="1"/>
    </xf>
    <xf numFmtId="49" fontId="43" fillId="0" borderId="4" xfId="5" applyNumberFormat="1" applyFont="1" applyFill="1" applyBorder="1" applyAlignment="1" applyProtection="1">
      <alignment vertical="center" wrapText="1"/>
    </xf>
    <xf numFmtId="0" fontId="7" fillId="0" borderId="7" xfId="0" applyFont="1" applyBorder="1" applyAlignment="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49" fontId="7" fillId="0" borderId="8" xfId="0" applyNumberFormat="1" applyFont="1" applyFill="1" applyBorder="1" applyAlignment="1">
      <alignment vertical="center" wrapText="1"/>
    </xf>
    <xf numFmtId="49" fontId="39" fillId="0" borderId="8" xfId="0" applyNumberFormat="1" applyFont="1" applyFill="1" applyBorder="1" applyAlignment="1">
      <alignment vertical="center" wrapText="1"/>
    </xf>
    <xf numFmtId="0" fontId="7" fillId="7" borderId="0" xfId="0" applyFont="1" applyFill="1" applyAlignment="1">
      <alignment vertical="center"/>
    </xf>
    <xf numFmtId="0" fontId="8" fillId="5" borderId="11" xfId="0" applyFont="1" applyFill="1" applyBorder="1" applyAlignment="1">
      <alignment horizontal="center" vertical="center"/>
    </xf>
    <xf numFmtId="49" fontId="7" fillId="0" borderId="4" xfId="5" applyNumberFormat="1" applyFont="1" applyFill="1" applyBorder="1" applyAlignment="1" applyProtection="1">
      <alignment vertical="center" wrapText="1"/>
    </xf>
    <xf numFmtId="1" fontId="8" fillId="3" borderId="4" xfId="0" applyNumberFormat="1" applyFont="1" applyFill="1" applyBorder="1" applyAlignment="1">
      <alignment horizontal="center" vertical="center" wrapText="1"/>
    </xf>
    <xf numFmtId="0" fontId="7" fillId="0" borderId="11" xfId="0" applyFont="1" applyBorder="1" applyAlignment="1">
      <alignment vertical="center"/>
    </xf>
    <xf numFmtId="0" fontId="8" fillId="4" borderId="4" xfId="0" applyFont="1" applyFill="1" applyBorder="1" applyAlignment="1">
      <alignment vertical="center" wrapText="1"/>
    </xf>
    <xf numFmtId="0" fontId="40" fillId="4" borderId="7" xfId="0" applyFont="1" applyFill="1" applyBorder="1" applyAlignment="1">
      <alignment vertical="center" wrapText="1"/>
    </xf>
    <xf numFmtId="49" fontId="40" fillId="0" borderId="4" xfId="0" applyNumberFormat="1" applyFont="1" applyFill="1" applyBorder="1" applyAlignment="1">
      <alignment vertical="center" wrapText="1"/>
    </xf>
    <xf numFmtId="0" fontId="7" fillId="3"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0" xfId="0" applyFont="1" applyFill="1"/>
    <xf numFmtId="0" fontId="7" fillId="5" borderId="4" xfId="0" applyFont="1" applyFill="1" applyBorder="1" applyAlignment="1">
      <alignment horizontal="center" vertical="center"/>
    </xf>
    <xf numFmtId="0" fontId="8" fillId="4" borderId="11" xfId="0" applyFont="1" applyFill="1" applyBorder="1" applyAlignment="1">
      <alignment vertical="center" wrapText="1"/>
    </xf>
    <xf numFmtId="0" fontId="7" fillId="7" borderId="9" xfId="0" applyFont="1" applyFill="1" applyBorder="1" applyAlignment="1">
      <alignment horizontal="center" vertical="top" wrapText="1"/>
    </xf>
    <xf numFmtId="0" fontId="7" fillId="7" borderId="8" xfId="0" applyFont="1" applyFill="1" applyBorder="1" applyAlignment="1">
      <alignment horizontal="center" vertical="center" wrapText="1"/>
    </xf>
    <xf numFmtId="49" fontId="8" fillId="0" borderId="4" xfId="0" applyNumberFormat="1" applyFont="1" applyFill="1" applyBorder="1" applyAlignment="1">
      <alignment vertical="center" wrapText="1"/>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11" xfId="0" applyFont="1" applyFill="1" applyBorder="1" applyAlignment="1">
      <alignment vertical="center" wrapText="1"/>
    </xf>
    <xf numFmtId="0" fontId="8" fillId="7" borderId="11" xfId="0" applyFont="1" applyFill="1" applyBorder="1" applyAlignment="1">
      <alignment vertical="center" wrapText="1"/>
    </xf>
    <xf numFmtId="0" fontId="8" fillId="7" borderId="6" xfId="0" applyFont="1" applyFill="1" applyBorder="1" applyAlignment="1">
      <alignment vertical="center" wrapText="1"/>
    </xf>
    <xf numFmtId="0" fontId="8" fillId="4" borderId="9" xfId="0" applyFont="1" applyFill="1" applyBorder="1" applyAlignment="1">
      <alignment horizontal="center" vertical="center" wrapText="1"/>
    </xf>
    <xf numFmtId="0" fontId="7" fillId="0" borderId="7" xfId="0" applyFont="1" applyBorder="1" applyAlignment="1">
      <alignment horizontal="center" vertical="center" wrapText="1"/>
    </xf>
    <xf numFmtId="0" fontId="8" fillId="7" borderId="9" xfId="0" applyFont="1" applyFill="1" applyBorder="1" applyAlignment="1">
      <alignment vertical="center" wrapText="1"/>
    </xf>
    <xf numFmtId="0" fontId="8" fillId="4" borderId="9" xfId="0" applyFont="1" applyFill="1" applyBorder="1" applyAlignment="1">
      <alignment vertical="center" wrapText="1"/>
    </xf>
    <xf numFmtId="0" fontId="8" fillId="4" borderId="11" xfId="0" applyFont="1" applyFill="1" applyBorder="1" applyAlignment="1">
      <alignment horizontal="center" vertical="center" wrapText="1"/>
    </xf>
    <xf numFmtId="0" fontId="7" fillId="4" borderId="9" xfId="0" applyFont="1" applyFill="1" applyBorder="1" applyAlignment="1">
      <alignment vertical="center" wrapText="1"/>
    </xf>
    <xf numFmtId="0" fontId="7" fillId="4"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4" borderId="9" xfId="0" quotePrefix="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2" borderId="11" xfId="0" quotePrefix="1" applyFont="1" applyFill="1" applyBorder="1" applyAlignment="1">
      <alignment horizontal="center" vertical="top" wrapText="1"/>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horizontal="center" vertical="center"/>
    </xf>
    <xf numFmtId="49" fontId="7" fillId="0" borderId="6" xfId="0" applyNumberFormat="1" applyFont="1" applyFill="1" applyBorder="1" applyAlignment="1">
      <alignment vertical="center"/>
    </xf>
    <xf numFmtId="49" fontId="39" fillId="0" borderId="6" xfId="0" applyNumberFormat="1" applyFont="1" applyFill="1" applyBorder="1" applyAlignment="1">
      <alignment vertical="center" wrapText="1"/>
    </xf>
    <xf numFmtId="0" fontId="7" fillId="2" borderId="9" xfId="0" quotePrefix="1" applyFont="1" applyFill="1" applyBorder="1" applyAlignment="1">
      <alignment horizontal="center" vertical="top" wrapText="1"/>
    </xf>
    <xf numFmtId="0" fontId="7" fillId="2" borderId="12" xfId="0" quotePrefix="1" applyFont="1" applyFill="1" applyBorder="1" applyAlignment="1">
      <alignment horizontal="center" vertical="center" wrapText="1"/>
    </xf>
    <xf numFmtId="0" fontId="7" fillId="3" borderId="9" xfId="0" applyFont="1" applyFill="1" applyBorder="1" applyAlignment="1">
      <alignment horizontal="center" vertical="top" wrapText="1"/>
    </xf>
    <xf numFmtId="49" fontId="7" fillId="0" borderId="8" xfId="0" applyNumberFormat="1" applyFont="1" applyFill="1" applyBorder="1" applyAlignment="1">
      <alignment vertical="center"/>
    </xf>
    <xf numFmtId="0" fontId="7" fillId="3" borderId="11" xfId="0" applyFont="1" applyFill="1" applyBorder="1" applyAlignment="1">
      <alignment vertical="center"/>
    </xf>
    <xf numFmtId="49" fontId="7" fillId="0" borderId="6" xfId="0" applyNumberFormat="1" applyFont="1" applyFill="1" applyBorder="1"/>
    <xf numFmtId="49" fontId="39" fillId="0" borderId="6" xfId="0" applyNumberFormat="1" applyFont="1" applyFill="1" applyBorder="1" applyAlignment="1">
      <alignment wrapText="1"/>
    </xf>
    <xf numFmtId="0" fontId="7" fillId="0" borderId="7" xfId="0" quotePrefix="1" applyFont="1" applyBorder="1" applyAlignment="1">
      <alignment horizontal="center" vertical="center"/>
    </xf>
    <xf numFmtId="49" fontId="7" fillId="0" borderId="4" xfId="0" applyNumberFormat="1" applyFont="1" applyFill="1" applyBorder="1"/>
    <xf numFmtId="49" fontId="39" fillId="0" borderId="4" xfId="0" applyNumberFormat="1" applyFont="1" applyFill="1" applyBorder="1" applyAlignment="1">
      <alignment wrapText="1"/>
    </xf>
    <xf numFmtId="0" fontId="7" fillId="0" borderId="4" xfId="0" quotePrefix="1" applyFont="1" applyFill="1" applyBorder="1" applyAlignment="1">
      <alignment horizontal="center" vertical="center"/>
    </xf>
    <xf numFmtId="0" fontId="7" fillId="0" borderId="11" xfId="0" applyFont="1" applyBorder="1"/>
    <xf numFmtId="0" fontId="7" fillId="0" borderId="12" xfId="0" applyFont="1" applyBorder="1"/>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49" fontId="7" fillId="0" borderId="4" xfId="0" applyNumberFormat="1" applyFont="1" applyFill="1" applyBorder="1" applyAlignment="1"/>
    <xf numFmtId="0" fontId="8" fillId="7" borderId="5" xfId="0" applyFont="1" applyFill="1" applyBorder="1" applyAlignment="1">
      <alignment horizontal="center" vertical="center" wrapText="1"/>
    </xf>
    <xf numFmtId="0" fontId="8" fillId="7" borderId="4" xfId="0" applyFont="1" applyFill="1" applyBorder="1" applyAlignment="1">
      <alignment vertical="center" wrapText="1"/>
    </xf>
    <xf numFmtId="1" fontId="7" fillId="7" borderId="5"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2" fontId="8" fillId="0" borderId="4" xfId="0" applyNumberFormat="1" applyFont="1" applyBorder="1" applyAlignment="1">
      <alignment horizontal="center" vertical="center"/>
    </xf>
    <xf numFmtId="2" fontId="17" fillId="0" borderId="4" xfId="0" applyNumberFormat="1" applyFont="1" applyBorder="1" applyAlignment="1">
      <alignment horizontal="center" vertical="center"/>
    </xf>
    <xf numFmtId="2" fontId="17" fillId="13" borderId="4" xfId="0" applyNumberFormat="1" applyFont="1" applyFill="1" applyBorder="1" applyAlignment="1">
      <alignment horizontal="center" vertical="center"/>
    </xf>
    <xf numFmtId="2" fontId="17" fillId="11" borderId="4" xfId="0" applyNumberFormat="1" applyFont="1" applyFill="1" applyBorder="1" applyAlignment="1">
      <alignment horizontal="center" vertical="center"/>
    </xf>
    <xf numFmtId="2" fontId="17" fillId="7" borderId="4" xfId="0" applyNumberFormat="1" applyFont="1" applyFill="1" applyBorder="1" applyAlignment="1">
      <alignment horizontal="center" vertical="center"/>
    </xf>
    <xf numFmtId="0" fontId="3" fillId="0" borderId="0" xfId="7" applyFont="1" applyAlignment="1">
      <alignment vertical="center"/>
    </xf>
    <xf numFmtId="0" fontId="3" fillId="0" borderId="0" xfId="7" applyFont="1" applyAlignment="1">
      <alignment vertical="center" wrapText="1"/>
    </xf>
    <xf numFmtId="0" fontId="3" fillId="0" borderId="0" xfId="7" applyFont="1" applyAlignment="1">
      <alignment horizontal="center"/>
    </xf>
    <xf numFmtId="0" fontId="3" fillId="0" borderId="0" xfId="7" applyFont="1" applyAlignment="1">
      <alignment horizontal="left" wrapText="1"/>
    </xf>
    <xf numFmtId="0" fontId="3" fillId="0" borderId="0" xfId="7" applyFont="1"/>
    <xf numFmtId="0" fontId="4" fillId="0" borderId="0" xfId="7" applyFont="1" applyAlignment="1">
      <alignment horizontal="center" vertical="center"/>
    </xf>
    <xf numFmtId="0" fontId="4" fillId="0" borderId="0" xfId="7" applyFont="1" applyAlignment="1">
      <alignment horizontal="left" vertical="center"/>
    </xf>
    <xf numFmtId="0" fontId="4" fillId="0" borderId="4" xfId="7" applyFont="1" applyBorder="1" applyAlignment="1">
      <alignment horizontal="center" vertical="center"/>
    </xf>
    <xf numFmtId="0" fontId="4" fillId="0" borderId="4" xfId="7" applyFont="1" applyBorder="1" applyAlignment="1">
      <alignment horizontal="center" vertical="center" wrapText="1"/>
    </xf>
    <xf numFmtId="0" fontId="4" fillId="0" borderId="11" xfId="7" applyFont="1" applyBorder="1" applyAlignment="1">
      <alignment vertical="center"/>
    </xf>
    <xf numFmtId="0" fontId="4" fillId="0" borderId="0" xfId="7" applyFont="1" applyBorder="1" applyAlignment="1">
      <alignment vertical="center"/>
    </xf>
    <xf numFmtId="0" fontId="3" fillId="0" borderId="4" xfId="7" applyFont="1" applyBorder="1" applyAlignment="1">
      <alignment horizontal="center" vertical="center"/>
    </xf>
    <xf numFmtId="0" fontId="3" fillId="0" borderId="4" xfId="7" applyFont="1" applyBorder="1" applyAlignment="1">
      <alignment vertical="center" wrapText="1"/>
    </xf>
    <xf numFmtId="0" fontId="3" fillId="0" borderId="5" xfId="5" applyFont="1" applyBorder="1" applyAlignment="1" applyProtection="1">
      <alignment horizontal="left" vertical="center" wrapText="1"/>
    </xf>
    <xf numFmtId="0" fontId="3" fillId="0" borderId="11" xfId="5" applyFont="1" applyBorder="1" applyAlignment="1" applyProtection="1">
      <alignment vertical="center" wrapText="1"/>
    </xf>
    <xf numFmtId="0" fontId="3" fillId="0" borderId="0" xfId="5" applyFont="1" applyBorder="1" applyAlignment="1" applyProtection="1">
      <alignment vertical="center" wrapText="1"/>
    </xf>
    <xf numFmtId="0" fontId="45" fillId="0" borderId="0" xfId="5" applyFont="1" applyAlignment="1" applyProtection="1">
      <alignment vertical="center"/>
    </xf>
    <xf numFmtId="0" fontId="45" fillId="0" borderId="4" xfId="5" applyFont="1" applyBorder="1" applyAlignment="1" applyProtection="1">
      <alignment horizontal="center" vertical="center"/>
    </xf>
    <xf numFmtId="0" fontId="3" fillId="0" borderId="4" xfId="7" applyFont="1" applyBorder="1" applyAlignment="1">
      <alignment horizontal="left" vertical="center" wrapText="1"/>
    </xf>
    <xf numFmtId="0" fontId="3" fillId="0" borderId="4" xfId="7" applyFont="1" applyBorder="1" applyAlignment="1">
      <alignment horizontal="center" vertical="top"/>
    </xf>
    <xf numFmtId="0" fontId="46" fillId="0" borderId="4" xfId="5" applyFont="1" applyBorder="1" applyAlignment="1" applyProtection="1">
      <alignment horizontal="left" vertical="center" wrapText="1"/>
    </xf>
    <xf numFmtId="0" fontId="3" fillId="0" borderId="4" xfId="5" applyFont="1" applyBorder="1" applyAlignment="1" applyProtection="1">
      <alignment horizontal="left" vertical="center" wrapText="1"/>
    </xf>
    <xf numFmtId="0" fontId="3" fillId="0" borderId="4" xfId="5" applyFont="1" applyBorder="1" applyAlignment="1" applyProtection="1">
      <alignment horizontal="center" vertical="center" wrapText="1"/>
    </xf>
    <xf numFmtId="0" fontId="46" fillId="0" borderId="4" xfId="5" applyFont="1" applyFill="1" applyBorder="1" applyAlignment="1" applyProtection="1">
      <alignment horizontal="left" vertical="center" wrapText="1"/>
    </xf>
    <xf numFmtId="0" fontId="3" fillId="0" borderId="4" xfId="5" applyFont="1" applyFill="1" applyBorder="1" applyAlignment="1" applyProtection="1">
      <alignment horizontal="left" vertical="center" wrapText="1"/>
    </xf>
    <xf numFmtId="0" fontId="3" fillId="0" borderId="4" xfId="5" applyFont="1" applyFill="1" applyBorder="1" applyAlignment="1" applyProtection="1">
      <alignment horizontal="center" vertical="center" wrapText="1"/>
    </xf>
    <xf numFmtId="0" fontId="4" fillId="3" borderId="4" xfId="7" applyFont="1" applyFill="1" applyBorder="1" applyAlignment="1">
      <alignment horizontal="center" vertical="center" wrapText="1"/>
    </xf>
    <xf numFmtId="0" fontId="47" fillId="3" borderId="4" xfId="5" applyFont="1" applyFill="1" applyBorder="1" applyAlignment="1" applyProtection="1">
      <alignment horizontal="left" vertical="center" wrapText="1"/>
    </xf>
    <xf numFmtId="0" fontId="4" fillId="3" borderId="4" xfId="5" applyFont="1" applyFill="1" applyBorder="1" applyAlignment="1" applyProtection="1">
      <alignment horizontal="left" vertical="center" wrapText="1"/>
    </xf>
    <xf numFmtId="0" fontId="4" fillId="3" borderId="4" xfId="5" applyFont="1" applyFill="1" applyBorder="1" applyAlignment="1" applyProtection="1">
      <alignment horizontal="center" vertical="center" wrapText="1"/>
    </xf>
    <xf numFmtId="0" fontId="3" fillId="0" borderId="0" xfId="7" applyFont="1" applyBorder="1" applyAlignment="1">
      <alignment horizontal="center" vertical="center"/>
    </xf>
    <xf numFmtId="0" fontId="3" fillId="0" borderId="0" xfId="7" applyFont="1" applyBorder="1" applyAlignment="1">
      <alignment vertical="center" wrapText="1"/>
    </xf>
    <xf numFmtId="0" fontId="42" fillId="0" borderId="0" xfId="5" applyFont="1" applyBorder="1" applyAlignment="1" applyProtection="1">
      <alignment horizontal="left" vertical="center" wrapText="1"/>
    </xf>
    <xf numFmtId="0" fontId="3" fillId="0" borderId="0" xfId="5" applyFont="1" applyBorder="1" applyAlignment="1" applyProtection="1">
      <alignment horizontal="left" vertical="center" wrapText="1"/>
    </xf>
    <xf numFmtId="0" fontId="48" fillId="0" borderId="0" xfId="5" applyFont="1" applyBorder="1" applyAlignment="1" applyProtection="1">
      <alignment horizontal="center" vertical="center" wrapText="1"/>
    </xf>
    <xf numFmtId="0" fontId="48" fillId="0" borderId="0" xfId="5" applyFont="1" applyBorder="1" applyAlignment="1" applyProtection="1">
      <alignment horizontal="left" vertical="center" wrapText="1"/>
    </xf>
    <xf numFmtId="1" fontId="34" fillId="12" borderId="4" xfId="0" applyNumberFormat="1" applyFont="1" applyFill="1" applyBorder="1" applyAlignment="1">
      <alignment horizontal="center" vertical="center"/>
    </xf>
    <xf numFmtId="0" fontId="50" fillId="0" borderId="5" xfId="0" applyFont="1" applyBorder="1" applyAlignment="1">
      <alignment horizontal="left" vertical="center" wrapText="1"/>
    </xf>
    <xf numFmtId="0" fontId="45" fillId="0" borderId="4" xfId="5" applyFont="1" applyFill="1" applyBorder="1" applyAlignment="1" applyProtection="1">
      <alignment vertical="center" wrapText="1"/>
    </xf>
    <xf numFmtId="0" fontId="3" fillId="0" borderId="4" xfId="5" applyFont="1" applyFill="1" applyBorder="1" applyAlignment="1" applyProtection="1">
      <alignment vertical="center" wrapText="1"/>
    </xf>
    <xf numFmtId="0" fontId="45" fillId="0" borderId="4" xfId="5" applyFont="1" applyFill="1" applyBorder="1" applyAlignment="1" applyProtection="1">
      <alignment horizontal="left" vertical="center" wrapText="1"/>
    </xf>
    <xf numFmtId="0" fontId="4" fillId="12" borderId="4" xfId="7" applyFont="1" applyFill="1" applyBorder="1" applyAlignment="1">
      <alignment horizontal="center" vertical="center"/>
    </xf>
    <xf numFmtId="0" fontId="4" fillId="12" borderId="4" xfId="7" applyFont="1" applyFill="1" applyBorder="1" applyAlignment="1">
      <alignment horizontal="center" vertical="center" wrapText="1"/>
    </xf>
    <xf numFmtId="0" fontId="4" fillId="12" borderId="5" xfId="7" applyFont="1" applyFill="1" applyBorder="1" applyAlignment="1">
      <alignment horizontal="center" vertical="center"/>
    </xf>
    <xf numFmtId="0" fontId="4" fillId="12" borderId="4" xfId="7" applyFont="1" applyFill="1" applyBorder="1" applyAlignment="1">
      <alignment horizontal="left" vertical="center" wrapText="1"/>
    </xf>
    <xf numFmtId="170" fontId="7" fillId="7" borderId="5"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quotePrefix="1" applyFont="1" applyFill="1" applyBorder="1" applyAlignment="1">
      <alignment vertical="center"/>
    </xf>
    <xf numFmtId="0" fontId="7" fillId="0" borderId="0" xfId="0" quotePrefix="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68" fontId="51" fillId="0" borderId="0" xfId="0" applyNumberFormat="1" applyFont="1" applyFill="1" applyBorder="1" applyAlignment="1" applyProtection="1">
      <alignment vertical="center"/>
    </xf>
    <xf numFmtId="0" fontId="7" fillId="0" borderId="0" xfId="0" quotePrefix="1" applyFont="1" applyFill="1" applyBorder="1" applyAlignment="1">
      <alignment horizontal="lef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1" xfId="0" applyFont="1" applyFill="1" applyBorder="1"/>
    <xf numFmtId="0" fontId="8" fillId="0" borderId="7" xfId="0" applyFont="1" applyFill="1" applyBorder="1" applyAlignment="1">
      <alignment vertical="center"/>
    </xf>
    <xf numFmtId="0" fontId="8" fillId="4" borderId="7" xfId="0" applyFont="1" applyFill="1" applyBorder="1" applyAlignment="1">
      <alignment vertical="center"/>
    </xf>
    <xf numFmtId="0" fontId="37" fillId="4" borderId="2"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Border="1" applyAlignment="1">
      <alignment horizontal="center" vertical="center" wrapText="1"/>
    </xf>
    <xf numFmtId="49" fontId="7" fillId="0" borderId="4" xfId="5" applyNumberFormat="1" applyFont="1" applyFill="1" applyBorder="1" applyAlignment="1" applyProtection="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4" xfId="0" quotePrefix="1"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15" xfId="0" applyFont="1" applyBorder="1" applyAlignment="1">
      <alignment horizontal="center" vertical="center"/>
    </xf>
    <xf numFmtId="2" fontId="8" fillId="3" borderId="4"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8" fillId="5" borderId="5" xfId="0" applyNumberFormat="1" applyFont="1" applyFill="1" applyBorder="1" applyAlignment="1">
      <alignment horizontal="center" vertical="center"/>
    </xf>
    <xf numFmtId="49" fontId="7" fillId="0" borderId="4" xfId="0"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5" borderId="5" xfId="0" applyFont="1" applyFill="1" applyBorder="1" applyAlignment="1">
      <alignment horizontal="center" vertical="center"/>
    </xf>
    <xf numFmtId="0" fontId="7" fillId="3" borderId="9" xfId="0" applyFont="1" applyFill="1" applyBorder="1" applyAlignment="1">
      <alignment vertical="center"/>
    </xf>
    <xf numFmtId="49" fontId="7" fillId="0" borderId="7" xfId="0" quotePrefix="1" applyNumberFormat="1" applyFont="1" applyFill="1" applyBorder="1" applyAlignment="1">
      <alignment horizontal="center" vertical="center" wrapText="1"/>
    </xf>
    <xf numFmtId="0" fontId="7" fillId="0" borderId="14" xfId="0" applyFont="1" applyBorder="1" applyAlignment="1">
      <alignment horizontal="center" vertical="center"/>
    </xf>
    <xf numFmtId="49" fontId="7" fillId="0" borderId="4" xfId="5" applyNumberFormat="1" applyFont="1" applyFill="1" applyBorder="1" applyAlignment="1" applyProtection="1">
      <alignment vertical="center"/>
    </xf>
    <xf numFmtId="49" fontId="8" fillId="0" borderId="4" xfId="0" applyNumberFormat="1" applyFont="1" applyFill="1" applyBorder="1" applyAlignment="1">
      <alignment vertical="center"/>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wrapText="1"/>
    </xf>
    <xf numFmtId="1" fontId="7" fillId="7" borderId="4" xfId="0" applyNumberFormat="1" applyFont="1" applyFill="1" applyBorder="1" applyAlignment="1">
      <alignment horizontal="center" vertical="center"/>
    </xf>
    <xf numFmtId="0" fontId="8" fillId="4" borderId="6" xfId="0" applyFont="1" applyFill="1" applyBorder="1" applyAlignment="1">
      <alignment vertical="center" wrapText="1"/>
    </xf>
    <xf numFmtId="49" fontId="7" fillId="4" borderId="7" xfId="0" quotePrefix="1"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Fill="1" applyBorder="1" applyAlignment="1">
      <alignment horizontal="left" vertical="top" wrapText="1"/>
    </xf>
    <xf numFmtId="0" fontId="8" fillId="4" borderId="2" xfId="0" applyFont="1" applyFill="1" applyBorder="1" applyAlignment="1">
      <alignment vertical="center" wrapText="1"/>
    </xf>
    <xf numFmtId="170" fontId="8" fillId="3"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top" wrapText="1"/>
    </xf>
    <xf numFmtId="0" fontId="7" fillId="0" borderId="4" xfId="5" applyFont="1" applyBorder="1" applyAlignment="1" applyProtection="1">
      <alignment horizontal="center" vertical="top" wrapText="1"/>
    </xf>
    <xf numFmtId="49" fontId="16" fillId="14" borderId="4" xfId="5" applyNumberFormat="1" applyFill="1" applyBorder="1" applyAlignment="1" applyProtection="1">
      <alignment vertical="center" wrapText="1"/>
    </xf>
    <xf numFmtId="170" fontId="17" fillId="7" borderId="4" xfId="0" applyNumberFormat="1" applyFont="1" applyFill="1" applyBorder="1" applyAlignment="1">
      <alignment horizontal="center" vertical="center"/>
    </xf>
    <xf numFmtId="1" fontId="22" fillId="10" borderId="4" xfId="0" applyNumberFormat="1" applyFont="1" applyFill="1" applyBorder="1" applyAlignment="1">
      <alignment horizontal="center" vertical="center" wrapText="1"/>
    </xf>
    <xf numFmtId="1" fontId="8" fillId="7" borderId="4"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1" fontId="8" fillId="7" borderId="6" xfId="0" applyNumberFormat="1" applyFont="1" applyFill="1" applyBorder="1" applyAlignment="1">
      <alignment horizontal="center" vertical="center"/>
    </xf>
    <xf numFmtId="1" fontId="17" fillId="7" borderId="4" xfId="0" applyNumberFormat="1" applyFont="1" applyFill="1" applyBorder="1" applyAlignment="1">
      <alignment horizontal="center" vertical="center"/>
    </xf>
    <xf numFmtId="1" fontId="17" fillId="11" borderId="4" xfId="0" applyNumberFormat="1" applyFont="1" applyFill="1" applyBorder="1" applyAlignment="1">
      <alignment horizontal="center" vertical="center"/>
    </xf>
    <xf numFmtId="1" fontId="17" fillId="6" borderId="4" xfId="0" applyNumberFormat="1" applyFont="1" applyFill="1" applyBorder="1" applyAlignment="1">
      <alignment horizontal="center" vertical="center"/>
    </xf>
    <xf numFmtId="1" fontId="6" fillId="7" borderId="4" xfId="0" applyNumberFormat="1" applyFont="1" applyFill="1" applyBorder="1" applyAlignment="1">
      <alignment horizontal="center" vertical="center"/>
    </xf>
    <xf numFmtId="0" fontId="16" fillId="14" borderId="4" xfId="5" applyFill="1" applyBorder="1" applyAlignment="1" applyProtection="1">
      <alignment vertical="center" wrapText="1"/>
    </xf>
    <xf numFmtId="0" fontId="16" fillId="14" borderId="4" xfId="5" applyFill="1" applyBorder="1" applyAlignment="1" applyProtection="1">
      <alignment horizontal="left" vertical="center" wrapText="1"/>
    </xf>
    <xf numFmtId="0" fontId="49" fillId="14" borderId="4" xfId="5" applyFont="1" applyFill="1" applyBorder="1" applyAlignment="1" applyProtection="1">
      <alignment horizontal="left" vertical="center" wrapText="1"/>
    </xf>
    <xf numFmtId="0" fontId="16" fillId="14" borderId="8" xfId="5" applyFill="1" applyBorder="1" applyAlignment="1" applyProtection="1">
      <alignment horizontal="left" vertical="center" wrapText="1"/>
    </xf>
    <xf numFmtId="49" fontId="16" fillId="14" borderId="4" xfId="5" applyNumberFormat="1" applyFill="1" applyBorder="1" applyAlignment="1" applyProtection="1">
      <alignment horizontal="left" vertical="center" wrapText="1"/>
    </xf>
    <xf numFmtId="49" fontId="16" fillId="14" borderId="7" xfId="5" applyNumberFormat="1" applyFill="1" applyBorder="1" applyAlignment="1" applyProtection="1">
      <alignment vertical="center" wrapText="1"/>
    </xf>
    <xf numFmtId="49" fontId="16" fillId="14" borderId="8" xfId="5" applyNumberFormat="1" applyFill="1" applyBorder="1" applyAlignment="1" applyProtection="1">
      <alignment horizontal="left" vertical="center" wrapText="1"/>
    </xf>
    <xf numFmtId="1" fontId="3" fillId="0" borderId="4" xfId="0" applyNumberFormat="1" applyFont="1" applyFill="1" applyBorder="1" applyAlignment="1">
      <alignment horizontal="right" vertical="center" indent="1"/>
    </xf>
    <xf numFmtId="1" fontId="4" fillId="0" borderId="4" xfId="0" applyNumberFormat="1" applyFont="1" applyFill="1" applyBorder="1" applyAlignment="1">
      <alignment horizontal="right" vertical="center" indent="1"/>
    </xf>
    <xf numFmtId="0" fontId="7" fillId="0" borderId="5" xfId="0" applyFont="1" applyBorder="1" applyAlignment="1">
      <alignment horizontal="left" vertical="center" wrapText="1"/>
    </xf>
    <xf numFmtId="0" fontId="36" fillId="0" borderId="2" xfId="0" applyFont="1" applyBorder="1" applyAlignment="1">
      <alignment horizontal="left" vertical="center" wrapText="1"/>
    </xf>
    <xf numFmtId="0" fontId="7" fillId="0" borderId="9" xfId="0" applyFont="1" applyBorder="1" applyAlignment="1">
      <alignment horizontal="center" vertical="center" wrapText="1"/>
    </xf>
    <xf numFmtId="0" fontId="3" fillId="0" borderId="8" xfId="5" applyFont="1" applyBorder="1" applyAlignment="1" applyProtection="1">
      <alignment horizontal="left" vertical="center" wrapText="1"/>
    </xf>
    <xf numFmtId="0" fontId="3" fillId="0" borderId="9" xfId="5" applyFont="1" applyBorder="1" applyAlignment="1" applyProtection="1">
      <alignment horizontal="left" vertical="center" wrapText="1"/>
    </xf>
    <xf numFmtId="0" fontId="3" fillId="0" borderId="6" xfId="5" applyFont="1" applyBorder="1" applyAlignment="1" applyProtection="1">
      <alignment horizontal="left" vertical="center" wrapText="1"/>
    </xf>
    <xf numFmtId="0" fontId="4" fillId="0" borderId="0" xfId="7" applyFont="1" applyAlignment="1">
      <alignment horizontal="center"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3" fillId="0" borderId="7" xfId="0" applyFont="1" applyBorder="1" applyAlignment="1">
      <alignmen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4"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22" fillId="0" borderId="7" xfId="0" applyFont="1" applyBorder="1" applyAlignment="1">
      <alignment vertical="center" wrapText="1"/>
    </xf>
    <xf numFmtId="0" fontId="23" fillId="0" borderId="4" xfId="0" applyFont="1" applyBorder="1" applyAlignment="1">
      <alignment vertical="center" wrapText="1"/>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7" xfId="0" applyFont="1" applyBorder="1" applyAlignment="1">
      <alignment horizontal="left" vertical="top" wrapText="1"/>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6" fillId="0" borderId="5" xfId="0" applyFont="1" applyBorder="1" applyAlignment="1">
      <alignment horizontal="left" vertical="center" wrapText="1"/>
    </xf>
    <xf numFmtId="0" fontId="23" fillId="0" borderId="2" xfId="0" applyFont="1" applyBorder="1" applyAlignment="1">
      <alignment vertical="center" wrapText="1"/>
    </xf>
    <xf numFmtId="0" fontId="23" fillId="0" borderId="7" xfId="0" applyFont="1" applyBorder="1" applyAlignment="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4" xfId="0" quotePrefix="1" applyFont="1" applyFill="1" applyBorder="1" applyAlignment="1">
      <alignment horizontal="left" vertical="center" wrapText="1"/>
    </xf>
    <xf numFmtId="0" fontId="7" fillId="0" borderId="1" xfId="0" quotePrefix="1" applyFont="1" applyFill="1" applyBorder="1" applyAlignment="1">
      <alignment horizontal="center" vertical="top"/>
    </xf>
    <xf numFmtId="0" fontId="7" fillId="0" borderId="0" xfId="0" applyFont="1" applyFill="1" applyBorder="1" applyAlignment="1">
      <alignment horizontal="center"/>
    </xf>
    <xf numFmtId="0" fontId="7" fillId="0" borderId="0" xfId="0" applyFont="1" applyFill="1" applyBorder="1" applyAlignment="1">
      <alignment horizontal="center" vertical="top"/>
    </xf>
    <xf numFmtId="168" fontId="24" fillId="0" borderId="0" xfId="0" applyNumberFormat="1" applyFont="1" applyFill="1" applyBorder="1" applyAlignment="1" applyProtection="1">
      <alignment horizontal="left" vertical="top" wrapText="1"/>
    </xf>
    <xf numFmtId="168" fontId="24" fillId="0" borderId="19" xfId="0" applyNumberFormat="1" applyFont="1" applyFill="1" applyBorder="1" applyAlignment="1" applyProtection="1">
      <alignment horizontal="left" vertical="top" wrapText="1"/>
    </xf>
    <xf numFmtId="0" fontId="17" fillId="0" borderId="5" xfId="0" applyFont="1" applyBorder="1" applyAlignment="1">
      <alignment horizontal="center" vertical="center"/>
    </xf>
    <xf numFmtId="168" fontId="24" fillId="0" borderId="0" xfId="0" applyNumberFormat="1" applyFont="1" applyFill="1" applyBorder="1" applyAlignment="1" applyProtection="1">
      <alignment horizontal="left" vertical="center" wrapText="1"/>
    </xf>
    <xf numFmtId="168" fontId="24" fillId="0" borderId="19" xfId="0" applyNumberFormat="1" applyFont="1" applyFill="1" applyBorder="1" applyAlignment="1" applyProtection="1">
      <alignment horizontal="left" vertical="center" wrapText="1"/>
    </xf>
    <xf numFmtId="0" fontId="7" fillId="0" borderId="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169" fontId="7" fillId="0" borderId="5" xfId="0" applyNumberFormat="1" applyFont="1" applyBorder="1" applyAlignment="1">
      <alignment horizontal="left" vertical="center" wrapText="1"/>
    </xf>
    <xf numFmtId="169" fontId="7" fillId="0" borderId="2" xfId="0" applyNumberFormat="1" applyFont="1" applyBorder="1" applyAlignment="1">
      <alignment horizontal="left" vertical="center" wrapText="1"/>
    </xf>
    <xf numFmtId="169" fontId="7" fillId="0" borderId="7" xfId="0" applyNumberFormat="1" applyFont="1" applyBorder="1" applyAlignment="1">
      <alignment horizontal="left" vertical="center" wrapText="1"/>
    </xf>
    <xf numFmtId="0" fontId="7"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8" fillId="0" borderId="0" xfId="0" applyFont="1" applyBorder="1" applyAlignment="1">
      <alignment horizontal="left" vertical="center"/>
    </xf>
    <xf numFmtId="0" fontId="8" fillId="7" borderId="5"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4" borderId="5" xfId="0" applyFont="1" applyFill="1" applyBorder="1" applyAlignment="1">
      <alignment horizontal="left" vertical="center"/>
    </xf>
    <xf numFmtId="0" fontId="8" fillId="4" borderId="2" xfId="0" applyFont="1" applyFill="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8" fillId="3" borderId="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49" fontId="16" fillId="14" borderId="8" xfId="5" applyNumberFormat="1" applyFill="1" applyBorder="1" applyAlignment="1" applyProtection="1">
      <alignment vertical="center" wrapText="1"/>
    </xf>
    <xf numFmtId="49" fontId="39" fillId="14" borderId="9" xfId="5" applyNumberFormat="1" applyFont="1" applyFill="1" applyBorder="1" applyAlignment="1" applyProtection="1">
      <alignment vertical="center" wrapText="1"/>
    </xf>
    <xf numFmtId="49" fontId="7" fillId="0" borderId="8" xfId="5" applyNumberFormat="1" applyFont="1" applyFill="1" applyBorder="1" applyAlignment="1" applyProtection="1">
      <alignment horizontal="left" vertical="center" wrapText="1"/>
    </xf>
    <xf numFmtId="49" fontId="7" fillId="0" borderId="9" xfId="5" applyNumberFormat="1" applyFont="1" applyFill="1" applyBorder="1" applyAlignment="1" applyProtection="1">
      <alignment horizontal="left" vertical="center" wrapText="1"/>
    </xf>
    <xf numFmtId="0" fontId="8" fillId="0" borderId="0" xfId="0" applyFont="1" applyBorder="1" applyAlignment="1">
      <alignment horizontal="center" vertical="center"/>
    </xf>
    <xf numFmtId="0" fontId="8" fillId="12" borderId="5"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5" xfId="0" applyFont="1" applyFill="1" applyBorder="1" applyAlignment="1">
      <alignment horizontal="center" vertical="center"/>
    </xf>
    <xf numFmtId="0" fontId="8" fillId="12" borderId="2" xfId="0" applyFont="1" applyFill="1" applyBorder="1" applyAlignment="1">
      <alignment horizontal="center" vertical="center"/>
    </xf>
    <xf numFmtId="49" fontId="16" fillId="14" borderId="9" xfId="5" applyNumberFormat="1" applyFill="1" applyBorder="1" applyAlignment="1" applyProtection="1">
      <alignment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14" xfId="0" applyFont="1" applyBorder="1" applyAlignment="1">
      <alignment vertical="center" wrapText="1"/>
    </xf>
    <xf numFmtId="0" fontId="7" fillId="0" borderId="3"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4" xfId="0" applyFont="1" applyBorder="1" applyAlignment="1">
      <alignment horizontal="left" vertical="center" wrapText="1"/>
    </xf>
    <xf numFmtId="14" fontId="7" fillId="0" borderId="9"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7" xfId="0" applyFont="1" applyFill="1" applyBorder="1" applyAlignment="1">
      <alignment horizontal="left" vertical="center" wrapText="1"/>
    </xf>
    <xf numFmtId="49" fontId="7" fillId="0" borderId="6" xfId="5" applyNumberFormat="1" applyFont="1" applyFill="1" applyBorder="1" applyAlignment="1" applyProtection="1">
      <alignment horizontal="left" vertical="center" wrapText="1"/>
    </xf>
    <xf numFmtId="14" fontId="7" fillId="0" borderId="8"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49" fontId="16" fillId="14" borderId="8" xfId="5" applyNumberFormat="1" applyFill="1" applyBorder="1" applyAlignment="1" applyProtection="1">
      <alignment horizontal="left" vertical="center" wrapText="1"/>
    </xf>
    <xf numFmtId="49" fontId="43" fillId="14" borderId="9" xfId="5" applyNumberFormat="1" applyFont="1" applyFill="1" applyBorder="1" applyAlignment="1" applyProtection="1">
      <alignment horizontal="left" vertical="center" wrapText="1"/>
    </xf>
    <xf numFmtId="0" fontId="7" fillId="0" borderId="6" xfId="0" applyFont="1" applyBorder="1" applyAlignment="1">
      <alignment horizontal="center" vertical="center" wrapText="1"/>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39" fillId="14" borderId="9" xfId="0"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left" vertical="center" wrapText="1"/>
    </xf>
    <xf numFmtId="49" fontId="16" fillId="14" borderId="4" xfId="5" applyNumberFormat="1" applyFill="1" applyBorder="1" applyAlignment="1" applyProtection="1">
      <alignment horizontal="left" vertical="center" wrapText="1"/>
    </xf>
    <xf numFmtId="49" fontId="39" fillId="14" borderId="4" xfId="5" applyNumberFormat="1" applyFont="1" applyFill="1" applyBorder="1" applyAlignment="1" applyProtection="1">
      <alignment horizontal="left" vertical="center" wrapText="1"/>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6" fillId="0" borderId="0" xfId="0" applyFont="1" applyAlignment="1">
      <alignment horizontal="center" vertical="center"/>
    </xf>
    <xf numFmtId="0" fontId="6" fillId="0" borderId="11" xfId="0" applyFont="1" applyBorder="1" applyAlignment="1">
      <alignment vertical="center"/>
    </xf>
    <xf numFmtId="2" fontId="7" fillId="9" borderId="8" xfId="0" applyNumberFormat="1" applyFont="1" applyFill="1" applyBorder="1" applyAlignment="1">
      <alignment horizontal="center" vertical="center" wrapText="1"/>
    </xf>
    <xf numFmtId="2" fontId="7" fillId="9" borderId="9" xfId="0" applyNumberFormat="1" applyFont="1" applyFill="1" applyBorder="1" applyAlignment="1">
      <alignment horizontal="center" vertical="center" wrapText="1"/>
    </xf>
    <xf numFmtId="2" fontId="7" fillId="9" borderId="6" xfId="0"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0" borderId="14"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2" fontId="7" fillId="9"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14" xfId="0" applyFont="1" applyBorder="1" applyAlignment="1">
      <alignment horizontal="left" vertical="center" wrapText="1"/>
    </xf>
    <xf numFmtId="0" fontId="44" fillId="0" borderId="2" xfId="5" applyFont="1" applyBorder="1" applyAlignment="1" applyProtection="1">
      <alignment horizontal="left" vertical="center" wrapText="1"/>
    </xf>
    <xf numFmtId="0" fontId="6" fillId="0" borderId="11" xfId="0" applyFont="1" applyBorder="1" applyAlignment="1">
      <alignment horizontal="center" vertical="center"/>
    </xf>
    <xf numFmtId="0" fontId="8" fillId="3" borderId="4" xfId="0" applyFont="1" applyFill="1" applyBorder="1" applyAlignment="1">
      <alignment horizontal="left" vertical="center" wrapText="1"/>
    </xf>
    <xf numFmtId="0" fontId="6" fillId="0" borderId="0" xfId="0" applyFont="1" applyBorder="1" applyAlignment="1">
      <alignment horizontal="center" vertical="center"/>
    </xf>
    <xf numFmtId="17" fontId="7" fillId="0" borderId="2" xfId="0" quotePrefix="1" applyNumberFormat="1" applyFont="1" applyBorder="1" applyAlignment="1">
      <alignment horizontal="left" vertical="center" wrapText="1"/>
    </xf>
    <xf numFmtId="0" fontId="34" fillId="12" borderId="5" xfId="0" applyFont="1" applyFill="1" applyBorder="1" applyAlignment="1">
      <alignment horizontal="center" vertical="center"/>
    </xf>
    <xf numFmtId="0" fontId="34" fillId="12" borderId="2" xfId="0" applyFont="1" applyFill="1" applyBorder="1" applyAlignment="1">
      <alignment horizontal="center" vertical="center"/>
    </xf>
    <xf numFmtId="0" fontId="8" fillId="13" borderId="5"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7" borderId="4" xfId="0" applyFont="1" applyFill="1" applyBorder="1" applyAlignment="1">
      <alignment horizontal="left" vertical="center" wrapText="1"/>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6" xfId="0" applyFont="1" applyBorder="1" applyAlignment="1">
      <alignment horizontal="center" vertical="top"/>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6" fillId="0" borderId="7" xfId="0" applyFont="1" applyBorder="1" applyAlignment="1">
      <alignment horizontal="left" vertical="center" wrapText="1"/>
    </xf>
    <xf numFmtId="0" fontId="8" fillId="0" borderId="2" xfId="5" applyFont="1" applyBorder="1" applyAlignment="1" applyProtection="1">
      <alignment horizontal="left" vertical="center" wrapText="1"/>
    </xf>
    <xf numFmtId="0" fontId="8" fillId="10" borderId="5"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7"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center" vertical="center"/>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14" fillId="0" borderId="3" xfId="0" applyFont="1" applyBorder="1" applyAlignment="1">
      <alignment horizontal="center" vertical="center" wrapText="1"/>
    </xf>
    <xf numFmtId="0" fontId="14" fillId="0" borderId="0" xfId="0" applyFont="1" applyBorder="1" applyAlignment="1">
      <alignment horizontal="center" wrapText="1"/>
    </xf>
    <xf numFmtId="0" fontId="12" fillId="0" borderId="12" xfId="0" applyFont="1" applyBorder="1" applyAlignment="1">
      <alignment horizontal="center" wrapText="1"/>
    </xf>
    <xf numFmtId="0" fontId="12" fillId="0" borderId="1" xfId="0" applyFont="1" applyBorder="1" applyAlignment="1">
      <alignment horizontal="center" wrapText="1"/>
    </xf>
    <xf numFmtId="0" fontId="12" fillId="0" borderId="13" xfId="0" applyFont="1" applyBorder="1" applyAlignment="1">
      <alignment horizontal="center"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6" xfId="0" applyFont="1" applyBorder="1" applyAlignment="1">
      <alignment horizontal="center" vertical="top" wrapText="1"/>
    </xf>
    <xf numFmtId="0" fontId="12" fillId="0" borderId="14" xfId="0" applyFont="1" applyBorder="1" applyAlignment="1">
      <alignment horizontal="left" vertical="top" wrapText="1"/>
    </xf>
    <xf numFmtId="0" fontId="12" fillId="0" borderId="3"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0" fillId="0" borderId="9" xfId="0" quotePrefix="1" applyBorder="1"/>
    <xf numFmtId="0" fontId="0" fillId="0" borderId="9" xfId="0" applyBorder="1"/>
    <xf numFmtId="0" fontId="12" fillId="0" borderId="9" xfId="0" applyFont="1" applyBorder="1" applyAlignment="1">
      <alignment horizontal="left" wrapText="1"/>
    </xf>
    <xf numFmtId="0" fontId="14" fillId="0" borderId="9" xfId="0" applyFont="1" applyBorder="1" applyAlignment="1">
      <alignment wrapText="1"/>
    </xf>
    <xf numFmtId="0" fontId="12" fillId="0" borderId="9" xfId="0" applyFont="1" applyBorder="1" applyAlignment="1">
      <alignment horizontal="center" wrapText="1"/>
    </xf>
    <xf numFmtId="0" fontId="11" fillId="0" borderId="9" xfId="0" applyFont="1" applyBorder="1" applyAlignment="1">
      <alignment horizontal="left"/>
    </xf>
    <xf numFmtId="0" fontId="0" fillId="0" borderId="9" xfId="0" applyFont="1" applyBorder="1" applyAlignment="1">
      <alignment horizontal="left"/>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8"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 xfId="0" applyFont="1" applyBorder="1" applyAlignment="1">
      <alignment horizont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9" xfId="0" applyFont="1" applyBorder="1" applyAlignment="1">
      <alignment horizontal="center" vertical="center" wrapText="1"/>
    </xf>
    <xf numFmtId="0" fontId="12" fillId="0" borderId="5" xfId="0" applyFont="1" applyBorder="1" applyAlignment="1">
      <alignment horizontal="left"/>
    </xf>
    <xf numFmtId="0" fontId="12" fillId="0" borderId="2" xfId="0" applyFont="1" applyBorder="1" applyAlignment="1">
      <alignment horizontal="left"/>
    </xf>
    <xf numFmtId="0" fontId="12" fillId="0" borderId="7" xfId="0" applyFont="1" applyBorder="1" applyAlignment="1">
      <alignment horizontal="left"/>
    </xf>
    <xf numFmtId="0" fontId="12" fillId="4" borderId="5" xfId="0" applyFont="1" applyFill="1" applyBorder="1" applyAlignment="1">
      <alignment horizontal="left"/>
    </xf>
    <xf numFmtId="0" fontId="12" fillId="4" borderId="2" xfId="0" applyFont="1" applyFill="1" applyBorder="1" applyAlignment="1">
      <alignment horizontal="left"/>
    </xf>
    <xf numFmtId="0" fontId="12" fillId="4" borderId="7" xfId="0" applyFont="1" applyFill="1" applyBorder="1" applyAlignment="1">
      <alignment horizontal="left"/>
    </xf>
    <xf numFmtId="0" fontId="14" fillId="0" borderId="5" xfId="0" applyFont="1" applyBorder="1" applyAlignment="1">
      <alignment horizontal="left"/>
    </xf>
    <xf numFmtId="0" fontId="9" fillId="0" borderId="0" xfId="0" applyFont="1" applyAlignment="1">
      <alignment horizontal="center"/>
    </xf>
    <xf numFmtId="0" fontId="9" fillId="0" borderId="0" xfId="0" applyFont="1" applyBorder="1" applyAlignment="1">
      <alignment horizontal="left"/>
    </xf>
    <xf numFmtId="0" fontId="14" fillId="0" borderId="9" xfId="0" applyFont="1" applyBorder="1" applyAlignment="1">
      <alignment horizontal="center" vertical="top"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4" borderId="5" xfId="0" applyFont="1" applyFill="1" applyBorder="1" applyAlignment="1">
      <alignment horizontal="left"/>
    </xf>
    <xf numFmtId="0" fontId="14" fillId="4" borderId="2" xfId="0" applyFont="1" applyFill="1" applyBorder="1" applyAlignment="1">
      <alignment horizontal="left"/>
    </xf>
    <xf numFmtId="0" fontId="14" fillId="4" borderId="7" xfId="0" applyFont="1" applyFill="1" applyBorder="1" applyAlignment="1">
      <alignment horizontal="left"/>
    </xf>
    <xf numFmtId="0" fontId="53" fillId="7" borderId="4" xfId="556" applyFont="1" applyFill="1" applyBorder="1" applyAlignment="1">
      <alignment horizontal="center" vertical="center" wrapText="1"/>
    </xf>
    <xf numFmtId="0" fontId="4" fillId="7" borderId="4" xfId="0" applyFont="1" applyFill="1" applyBorder="1" applyAlignment="1">
      <alignment horizontal="center" vertical="center" wrapText="1"/>
    </xf>
  </cellXfs>
  <cellStyles count="2221">
    <cellStyle name="Comma" xfId="6" builtinId="3"/>
    <cellStyle name="Comma [0]" xfId="1" builtinId="6"/>
    <cellStyle name="Comma [0] 2" xfId="8" xr:uid="{00000000-0005-0000-0000-000002000000}"/>
    <cellStyle name="Comma [0] 2 2" xfId="663" xr:uid="{4081753F-7DDC-4DDB-85FC-47BD27FA49DA}"/>
    <cellStyle name="Comma [0] 2 2 2" xfId="1717" xr:uid="{4BF71E8C-DD17-4151-B545-16D9AECF63DC}"/>
    <cellStyle name="Comma [0] 2 3" xfId="677" xr:uid="{5ACF3FB0-BCD4-49CD-98D4-3ED8FF3546EC}"/>
    <cellStyle name="Comma [0] 3" xfId="678" xr:uid="{5499235A-C722-4C29-95CD-4F8A754F4947}"/>
    <cellStyle name="Comma [0] 3 2" xfId="1723" xr:uid="{C6255805-5ADD-40AD-81D0-508F41EEE309}"/>
    <cellStyle name="Comma [0] 4" xfId="563" xr:uid="{419DE498-1A65-4BF9-8333-5114179E1458}"/>
    <cellStyle name="Comma 10" xfId="9" xr:uid="{00000000-0005-0000-0000-000003000000}"/>
    <cellStyle name="Comma 10 2" xfId="688" xr:uid="{40D45C27-59DD-4333-A4EF-69549F57852D}"/>
    <cellStyle name="Comma 10 2 2" xfId="1732" xr:uid="{153DBE2A-489D-44B8-91F8-0DEB30A0C5CE}"/>
    <cellStyle name="Comma 10 3" xfId="683" xr:uid="{FEA4B7E8-2368-4823-8E3F-9C4258FB3F0D}"/>
    <cellStyle name="Comma 100" xfId="10" xr:uid="{00000000-0005-0000-0000-000004000000}"/>
    <cellStyle name="Comma 100 2" xfId="692" xr:uid="{CA91A5FC-BF21-4BEC-A355-01BFC1F162BF}"/>
    <cellStyle name="Comma 100 2 2" xfId="1733" xr:uid="{6A9186B7-276C-494A-9109-D74DE22F733D}"/>
    <cellStyle name="Comma 100 3" xfId="689" xr:uid="{DCC0FB25-ABB6-42EB-9B17-AC044DCF8AE9}"/>
    <cellStyle name="Comma 101" xfId="11" xr:uid="{00000000-0005-0000-0000-000005000000}"/>
    <cellStyle name="Comma 101 2" xfId="693" xr:uid="{1E76BCA9-74D4-4665-B5C2-0910D875DD0A}"/>
    <cellStyle name="Comma 101 2 2" xfId="1734" xr:uid="{56A09C45-374C-4599-B4EB-B249061261CD}"/>
    <cellStyle name="Comma 101 3" xfId="572" xr:uid="{E3CA2431-9571-4D23-9BC0-F4BA0BD14CE3}"/>
    <cellStyle name="Comma 102" xfId="12" xr:uid="{00000000-0005-0000-0000-000006000000}"/>
    <cellStyle name="Comma 102 2" xfId="695" xr:uid="{EB907743-DBDC-4616-A2CB-DD424972FB98}"/>
    <cellStyle name="Comma 102 2 2" xfId="1735" xr:uid="{E5530EAE-FDDC-4463-BD0E-5BCB36AE81C2}"/>
    <cellStyle name="Comma 102 3" xfId="694" xr:uid="{12191B7E-F782-4F61-B612-3B334E150BEF}"/>
    <cellStyle name="Comma 103" xfId="13" xr:uid="{00000000-0005-0000-0000-000007000000}"/>
    <cellStyle name="Comma 103 2" xfId="664" xr:uid="{DA74A78B-1868-4564-A5DE-EEC4B166A6C7}"/>
    <cellStyle name="Comma 103 2 2" xfId="1718" xr:uid="{39C3F6E5-22B2-46DB-BA58-DEB41302F75F}"/>
    <cellStyle name="Comma 103 3" xfId="696" xr:uid="{AD4903C5-D5C4-4FF2-9797-71C7C28F4514}"/>
    <cellStyle name="Comma 104" xfId="14" xr:uid="{00000000-0005-0000-0000-000008000000}"/>
    <cellStyle name="Comma 104 2" xfId="626" xr:uid="{054F937F-C9D9-43DB-A040-C4AF2B8E91A1}"/>
    <cellStyle name="Comma 104 2 2" xfId="1692" xr:uid="{5BC3872B-D7BF-4431-89D1-B580D6FD32C7}"/>
    <cellStyle name="Comma 104 3" xfId="697" xr:uid="{6A5173FD-282D-491D-913A-24587150C405}"/>
    <cellStyle name="Comma 105" xfId="15" xr:uid="{00000000-0005-0000-0000-000009000000}"/>
    <cellStyle name="Comma 105 2" xfId="704" xr:uid="{471486AF-79EC-4002-9B7A-04A7790BD975}"/>
    <cellStyle name="Comma 105 2 2" xfId="1740" xr:uid="{C625824B-C84F-4FED-AD05-19D35F3745AE}"/>
    <cellStyle name="Comma 105 3" xfId="702" xr:uid="{00A72C54-3CA6-441C-B011-60BE771DE4EE}"/>
    <cellStyle name="Comma 106" xfId="16" xr:uid="{00000000-0005-0000-0000-00000A000000}"/>
    <cellStyle name="Comma 106 2" xfId="712" xr:uid="{6544241C-E27B-428F-820C-F224C3F0B914}"/>
    <cellStyle name="Comma 106 2 2" xfId="1746" xr:uid="{76FBF320-8E61-4140-84A3-9E4EC8401E6A}"/>
    <cellStyle name="Comma 106 3" xfId="710" xr:uid="{EFFEE219-79B6-4607-A5B9-7DC17F406916}"/>
    <cellStyle name="Comma 107" xfId="17" xr:uid="{00000000-0005-0000-0000-00000B000000}"/>
    <cellStyle name="Comma 107 2" xfId="718" xr:uid="{F4793D5A-431A-4242-A894-FAF52B85E431}"/>
    <cellStyle name="Comma 107 2 2" xfId="1748" xr:uid="{BFFCF3F0-1D73-4304-BBDE-3EE60C85727B}"/>
    <cellStyle name="Comma 107 3" xfId="714" xr:uid="{7BEB203F-5071-482B-88B3-746D9E79053B}"/>
    <cellStyle name="Comma 108" xfId="18" xr:uid="{00000000-0005-0000-0000-00000C000000}"/>
    <cellStyle name="Comma 108 2" xfId="654" xr:uid="{CD88DBE8-799A-4830-AC38-C0F9E518442F}"/>
    <cellStyle name="Comma 108 2 2" xfId="1708" xr:uid="{BC4B3A43-71E8-4E94-B8E1-92F57B1DB58E}"/>
    <cellStyle name="Comma 108 3" xfId="606" xr:uid="{A68EF3EB-F6FB-4028-9326-5DFE55AA9541}"/>
    <cellStyle name="Comma 109" xfId="19" xr:uid="{00000000-0005-0000-0000-00000D000000}"/>
    <cellStyle name="Comma 109 2" xfId="724" xr:uid="{5D54CA2A-9550-4CC9-B950-3584C3FA737E}"/>
    <cellStyle name="Comma 109 2 2" xfId="1750" xr:uid="{0579458D-052E-4C95-BC84-27CF884C9C90}"/>
    <cellStyle name="Comma 109 3" xfId="720" xr:uid="{31B8AADD-6296-4CEC-AC2D-846FA15E83B3}"/>
    <cellStyle name="Comma 11" xfId="20" xr:uid="{00000000-0005-0000-0000-00000E000000}"/>
    <cellStyle name="Comma 11 2" xfId="728" xr:uid="{3982ABDE-145C-4710-8F4E-B4D0FBD32574}"/>
    <cellStyle name="Comma 11 2 2" xfId="1751" xr:uid="{9F830640-9F0A-45AF-BF4B-8187A148CEF5}"/>
    <cellStyle name="Comma 11 3" xfId="727" xr:uid="{495298A1-4DC4-416D-A73A-A48091EE40A7}"/>
    <cellStyle name="Comma 110" xfId="21" xr:uid="{00000000-0005-0000-0000-00000F000000}"/>
    <cellStyle name="Comma 110 2" xfId="703" xr:uid="{5F42A03C-D4FA-4718-87F8-0C23972A0516}"/>
    <cellStyle name="Comma 110 2 2" xfId="1739" xr:uid="{78E939A3-728B-401B-A77A-46743612A684}"/>
    <cellStyle name="Comma 110 3" xfId="701" xr:uid="{D3C68C04-DA3B-44B9-BCF0-6473E99047C1}"/>
    <cellStyle name="Comma 111" xfId="22" xr:uid="{00000000-0005-0000-0000-000010000000}"/>
    <cellStyle name="Comma 111 2" xfId="711" xr:uid="{44BAC498-A432-470A-BC9D-B5DC326B3A07}"/>
    <cellStyle name="Comma 111 2 2" xfId="1745" xr:uid="{DE7E9F18-1460-42A0-A218-FB37B4B5039C}"/>
    <cellStyle name="Comma 111 3" xfId="709" xr:uid="{6D0A39A8-0809-430E-B1F4-4DD8F5CEB724}"/>
    <cellStyle name="Comma 112" xfId="23" xr:uid="{00000000-0005-0000-0000-000011000000}"/>
    <cellStyle name="Comma 112 2" xfId="717" xr:uid="{9A293B44-436B-4DF9-819F-9DF8A980CB79}"/>
    <cellStyle name="Comma 112 2 2" xfId="1747" xr:uid="{D20AB0A8-823B-4907-AA6B-AEA5FF6F9B52}"/>
    <cellStyle name="Comma 112 3" xfId="713" xr:uid="{EF12D62A-AFAF-4F92-B76A-82614DFCEFF5}"/>
    <cellStyle name="Comma 113" xfId="24" xr:uid="{00000000-0005-0000-0000-000012000000}"/>
    <cellStyle name="Comma 113 2" xfId="653" xr:uid="{3D34AAE0-A5FE-439F-87EE-B13C5ADFB5A0}"/>
    <cellStyle name="Comma 113 2 2" xfId="1707" xr:uid="{D10EC734-1503-4B48-BD93-1BFA44947126}"/>
    <cellStyle name="Comma 113 3" xfId="605" xr:uid="{B28A4BE9-2466-491A-9305-ED7EC6DD96F1}"/>
    <cellStyle name="Comma 114" xfId="25" xr:uid="{00000000-0005-0000-0000-000013000000}"/>
    <cellStyle name="Comma 114 2" xfId="723" xr:uid="{2D6CF4D5-F90B-413E-A9D4-C892252071B1}"/>
    <cellStyle name="Comma 114 2 2" xfId="1749" xr:uid="{D0B7C59D-2D8C-4B10-9F06-75E5AEE79B3D}"/>
    <cellStyle name="Comma 114 3" xfId="719" xr:uid="{D3B82311-2CD6-4FE2-A715-115FB1CA3549}"/>
    <cellStyle name="Comma 115" xfId="26" xr:uid="{00000000-0005-0000-0000-000014000000}"/>
    <cellStyle name="Comma 115 2" xfId="732" xr:uid="{CF679EDA-52E5-431D-8C90-2DA795C00C54}"/>
    <cellStyle name="Comma 115 2 2" xfId="1753" xr:uid="{9EF99409-E865-4647-B050-7F4E34B6E243}"/>
    <cellStyle name="Comma 115 3" xfId="730" xr:uid="{A5CF4B6B-057E-4432-9D21-B94B51D6E6BC}"/>
    <cellStyle name="Comma 116" xfId="27" xr:uid="{00000000-0005-0000-0000-000015000000}"/>
    <cellStyle name="Comma 116 2" xfId="740" xr:uid="{D3A1FA32-436C-4C9A-ACE5-D2EAF8DFABF9}"/>
    <cellStyle name="Comma 116 2 2" xfId="1755" xr:uid="{6673D827-3072-49D4-80C5-CBE7B88699C4}"/>
    <cellStyle name="Comma 116 3" xfId="738" xr:uid="{1BE72655-43D6-4A7B-981B-CBD31E2531D1}"/>
    <cellStyle name="Comma 117" xfId="28" xr:uid="{00000000-0005-0000-0000-000016000000}"/>
    <cellStyle name="Comma 117 2" xfId="748" xr:uid="{F6F5EA27-B040-41B7-8142-1984E02054A4}"/>
    <cellStyle name="Comma 117 2 2" xfId="1757" xr:uid="{017A101C-2F34-49E4-9E11-F3229551AAF0}"/>
    <cellStyle name="Comma 117 3" xfId="746" xr:uid="{97B459BE-89EB-4BCD-BA9B-AF29CE732018}"/>
    <cellStyle name="Comma 118" xfId="29" xr:uid="{00000000-0005-0000-0000-000017000000}"/>
    <cellStyle name="Comma 118 2" xfId="754" xr:uid="{DB9B7E43-E406-4B0D-8A7F-04C40AFE6C4D}"/>
    <cellStyle name="Comma 118 2 2" xfId="1761" xr:uid="{BD9FEC76-CEE1-4638-A8C6-9D35E89655D7}"/>
    <cellStyle name="Comma 118 3" xfId="752" xr:uid="{7A703348-C710-41C6-AD94-BAC060C57820}"/>
    <cellStyle name="Comma 119" xfId="30" xr:uid="{00000000-0005-0000-0000-000018000000}"/>
    <cellStyle name="Comma 119 2" xfId="758" xr:uid="{E2165F33-E087-4471-BC0C-1523F0C43C5C}"/>
    <cellStyle name="Comma 119 2 2" xfId="1763" xr:uid="{85DF3172-5F8A-46C6-8EF3-15F3FE70DD0E}"/>
    <cellStyle name="Comma 119 3" xfId="756" xr:uid="{C605951A-316A-4D37-9263-66499D956C2A}"/>
    <cellStyle name="Comma 12" xfId="31" xr:uid="{00000000-0005-0000-0000-000019000000}"/>
    <cellStyle name="Comma 12 2" xfId="760" xr:uid="{03844DB7-E888-41F4-A8CB-A0AE56527437}"/>
    <cellStyle name="Comma 12 2 2" xfId="1764" xr:uid="{4D94AED7-34D8-486F-B646-75284284DB44}"/>
    <cellStyle name="Comma 12 3" xfId="759" xr:uid="{A2A59222-0636-4C85-9544-CDA86FC56A60}"/>
    <cellStyle name="Comma 120" xfId="32" xr:uid="{00000000-0005-0000-0000-00001A000000}"/>
    <cellStyle name="Comma 120 2" xfId="731" xr:uid="{D1F881B9-1B25-4517-B65C-F8F4F63856EF}"/>
    <cellStyle name="Comma 120 2 2" xfId="1752" xr:uid="{BCE33D21-B870-4D30-ABF4-CC492831B5DE}"/>
    <cellStyle name="Comma 120 3" xfId="729" xr:uid="{825783B5-373C-46AF-8CF3-A02991B1A9F1}"/>
    <cellStyle name="Comma 121" xfId="33" xr:uid="{00000000-0005-0000-0000-00001B000000}"/>
    <cellStyle name="Comma 121 2" xfId="739" xr:uid="{709577DC-F11A-40A9-B153-BF9B97E73030}"/>
    <cellStyle name="Comma 121 2 2" xfId="1754" xr:uid="{8D812296-5389-4D3E-A7E3-7D700C36390E}"/>
    <cellStyle name="Comma 121 3" xfId="737" xr:uid="{0747BA4A-B860-4607-939A-21A98B1209B8}"/>
    <cellStyle name="Comma 122" xfId="34" xr:uid="{00000000-0005-0000-0000-00001C000000}"/>
    <cellStyle name="Comma 122 2" xfId="747" xr:uid="{8F35E5FE-BC8F-4E77-96DE-73555737DA68}"/>
    <cellStyle name="Comma 122 2 2" xfId="1756" xr:uid="{7ADCF3A3-3BDB-4813-A05D-8FA570409277}"/>
    <cellStyle name="Comma 122 3" xfId="745" xr:uid="{7D44B965-856B-4B72-8E91-9760388A941C}"/>
    <cellStyle name="Comma 123" xfId="35" xr:uid="{00000000-0005-0000-0000-00001D000000}"/>
    <cellStyle name="Comma 123 2" xfId="753" xr:uid="{BC64FE1A-443F-4EDD-BB06-2C65A2E4E4F7}"/>
    <cellStyle name="Comma 123 2 2" xfId="1760" xr:uid="{C8634D86-C5AE-48FE-BBDB-5F4EA316816E}"/>
    <cellStyle name="Comma 123 3" xfId="751" xr:uid="{FB63D9C3-32E9-4A13-900C-FDE60F29E503}"/>
    <cellStyle name="Comma 124" xfId="36" xr:uid="{00000000-0005-0000-0000-00001E000000}"/>
    <cellStyle name="Comma 124 2" xfId="757" xr:uid="{826A4A11-F45C-45A3-9470-AEB5918B7CC8}"/>
    <cellStyle name="Comma 124 2 2" xfId="1762" xr:uid="{63FCAB55-FAE1-49A7-A17E-C6F529BDE3F4}"/>
    <cellStyle name="Comma 124 3" xfId="755" xr:uid="{A60E2E1D-4D29-4590-A602-EAB38176F4B0}"/>
    <cellStyle name="Comma 125" xfId="37" xr:uid="{00000000-0005-0000-0000-00001F000000}"/>
    <cellStyle name="Comma 125 2" xfId="636" xr:uid="{08D52FD4-3942-44B4-9D1B-E8A2059DC237}"/>
    <cellStyle name="Comma 125 2 2" xfId="1698" xr:uid="{DBB35563-509C-49BC-83F6-3435FF20B8DF}"/>
    <cellStyle name="Comma 125 3" xfId="762" xr:uid="{9A8942C8-7C33-47AD-A9C4-BB6C876F038C}"/>
    <cellStyle name="Comma 126" xfId="38" xr:uid="{00000000-0005-0000-0000-000020000000}"/>
    <cellStyle name="Comma 126 2" xfId="766" xr:uid="{ADB5157F-78B6-4D60-9D75-166FBCC5FF6C}"/>
    <cellStyle name="Comma 126 2 2" xfId="1766" xr:uid="{ED3126E0-EB13-4BA2-A486-18E91B5FA167}"/>
    <cellStyle name="Comma 126 3" xfId="764" xr:uid="{4CDCF081-9898-41F3-B763-2F296B7C2E2E}"/>
    <cellStyle name="Comma 127" xfId="39" xr:uid="{00000000-0005-0000-0000-000021000000}"/>
    <cellStyle name="Comma 127 2" xfId="768" xr:uid="{CF62B232-4AA5-479C-8CA2-3846D424BD03}"/>
    <cellStyle name="Comma 127 2 2" xfId="1768" xr:uid="{7EFA27D5-C9FC-4A9D-B8D0-8A4FAD95171C}"/>
    <cellStyle name="Comma 127 3" xfId="716" xr:uid="{E0E293F5-0EFF-4058-A82E-B44D7C254AD3}"/>
    <cellStyle name="Comma 128" xfId="40" xr:uid="{00000000-0005-0000-0000-000022000000}"/>
    <cellStyle name="Comma 128 2" xfId="776" xr:uid="{43C6759E-10D3-4F3B-83D7-EAE870FCB680}"/>
    <cellStyle name="Comma 128 2 2" xfId="1774" xr:uid="{49ACE648-D6A9-4D2C-AEC4-EA44F9ED3715}"/>
    <cellStyle name="Comma 128 3" xfId="770" xr:uid="{D398AF89-405F-4C51-9321-DE1595F7B4D1}"/>
    <cellStyle name="Comma 129" xfId="41" xr:uid="{00000000-0005-0000-0000-000023000000}"/>
    <cellStyle name="Comma 129 2" xfId="784" xr:uid="{1F3946E7-48AA-4262-837E-7C69DF1DC93B}"/>
    <cellStyle name="Comma 129 2 2" xfId="1780" xr:uid="{2784533E-947C-4B88-9D81-25AE90A2BE01}"/>
    <cellStyle name="Comma 129 3" xfId="778" xr:uid="{411C6352-AC85-44D9-83CA-406D3397A49C}"/>
    <cellStyle name="Comma 13" xfId="42" xr:uid="{00000000-0005-0000-0000-000024000000}"/>
    <cellStyle name="Comma 13 2" xfId="786" xr:uid="{D63E2CE5-8E83-4641-8C77-AD45A621FB88}"/>
    <cellStyle name="Comma 13 2 2" xfId="1781" xr:uid="{E43E9D17-9E4F-4413-9474-87AD44EB1779}"/>
    <cellStyle name="Comma 13 3" xfId="785" xr:uid="{3E1E106F-D9FF-41FC-B168-EC7E93B8A1CA}"/>
    <cellStyle name="Comma 130" xfId="43" xr:uid="{00000000-0005-0000-0000-000025000000}"/>
    <cellStyle name="Comma 130 2" xfId="635" xr:uid="{50C0AF5B-CAE4-431B-B225-6FC2BADCCB6E}"/>
    <cellStyle name="Comma 130 2 2" xfId="1697" xr:uid="{994741D4-CB67-4BD4-8A2B-6E949D32CF6E}"/>
    <cellStyle name="Comma 130 3" xfId="761" xr:uid="{FC007A93-C8A9-4FB6-B9C8-965650ABAF0D}"/>
    <cellStyle name="Comma 131" xfId="44" xr:uid="{00000000-0005-0000-0000-000026000000}"/>
    <cellStyle name="Comma 131 2" xfId="765" xr:uid="{99E451F0-BF60-45F9-8F08-CB6671E8669C}"/>
    <cellStyle name="Comma 131 2 2" xfId="1765" xr:uid="{79539A47-7CE5-451D-8DF1-D91536E816B5}"/>
    <cellStyle name="Comma 131 3" xfId="763" xr:uid="{CD10D44D-36F8-4CE6-B543-F9E43B8AB6C5}"/>
    <cellStyle name="Comma 132" xfId="45" xr:uid="{00000000-0005-0000-0000-000027000000}"/>
    <cellStyle name="Comma 132 2" xfId="767" xr:uid="{8A853215-14E8-4206-92B9-E63DBD212040}"/>
    <cellStyle name="Comma 132 2 2" xfId="1767" xr:uid="{1FFF8E18-886E-4869-B473-A0FD33CBCDE7}"/>
    <cellStyle name="Comma 132 3" xfId="715" xr:uid="{3537FFEE-F12F-4892-BE2E-46FAF7C4905D}"/>
    <cellStyle name="Comma 133" xfId="46" xr:uid="{00000000-0005-0000-0000-000028000000}"/>
    <cellStyle name="Comma 133 2" xfId="775" xr:uid="{93703477-5483-4D43-B4E1-5344EFE854EB}"/>
    <cellStyle name="Comma 133 2 2" xfId="1773" xr:uid="{4F30074D-530E-4572-B008-3E86D9D76AC8}"/>
    <cellStyle name="Comma 133 3" xfId="769" xr:uid="{08CD9B94-23D5-41A9-98B9-DE70AA0180BB}"/>
    <cellStyle name="Comma 134" xfId="47" xr:uid="{00000000-0005-0000-0000-000029000000}"/>
    <cellStyle name="Comma 134 2" xfId="783" xr:uid="{6F03A082-0C9F-4DCB-8970-F9FC6D5D798C}"/>
    <cellStyle name="Comma 134 2 2" xfId="1779" xr:uid="{8079138F-3934-4E80-8C45-50D9C07198D3}"/>
    <cellStyle name="Comma 134 3" xfId="777" xr:uid="{DA2B7BCB-087E-46A1-8FA2-AD869F124BDA}"/>
    <cellStyle name="Comma 135" xfId="48" xr:uid="{00000000-0005-0000-0000-00002A000000}"/>
    <cellStyle name="Comma 135 2" xfId="790" xr:uid="{2BD0DFAB-EFD1-448F-809A-E28A05DE7A40}"/>
    <cellStyle name="Comma 135 2 2" xfId="1783" xr:uid="{2370C5B5-3CAF-4A7A-8764-7C65214E9426}"/>
    <cellStyle name="Comma 135 3" xfId="788" xr:uid="{39E12041-673F-4DB5-99EA-8CD15A11917E}"/>
    <cellStyle name="Comma 136" xfId="49" xr:uid="{00000000-0005-0000-0000-00002B000000}"/>
    <cellStyle name="Comma 136 2" xfId="794" xr:uid="{2341C501-62DA-4ABE-A531-E07C4D933EAC}"/>
    <cellStyle name="Comma 136 2 2" xfId="1785" xr:uid="{9019FD48-819F-4625-A6FF-3FBB165ED0FA}"/>
    <cellStyle name="Comma 136 3" xfId="792" xr:uid="{527C97CD-2DB8-4AA6-8022-8EED6F1C22FD}"/>
    <cellStyle name="Comma 137" xfId="50" xr:uid="{00000000-0005-0000-0000-00002C000000}"/>
    <cellStyle name="Comma 137 2" xfId="604" xr:uid="{A9FB9785-DBE3-41AE-857E-80E81CE6E3DC}"/>
    <cellStyle name="Comma 137 2 2" xfId="1685" xr:uid="{1BA3DD83-19D1-4D21-90DA-2946799657F3}"/>
    <cellStyle name="Comma 137 3" xfId="798" xr:uid="{4104CB97-858A-45C4-ACD8-A5BA7DDB9243}"/>
    <cellStyle name="Comma 138" xfId="51" xr:uid="{00000000-0005-0000-0000-00002D000000}"/>
    <cellStyle name="Comma 138 2" xfId="575" xr:uid="{0B97EE30-0FC9-4450-B826-C84D2C960A80}"/>
    <cellStyle name="Comma 138 2 2" xfId="1671" xr:uid="{C7E0876B-7DC7-49E9-9CD4-7367A2FF642F}"/>
    <cellStyle name="Comma 138 3" xfId="801" xr:uid="{10AED4AE-623F-44E8-9F01-05C87868A34C}"/>
    <cellStyle name="Comma 139" xfId="52" xr:uid="{00000000-0005-0000-0000-00002E000000}"/>
    <cellStyle name="Comma 139 2" xfId="805" xr:uid="{B667CD44-12A8-4D08-AAC7-A8D82EFD3FF3}"/>
    <cellStyle name="Comma 139 2 2" xfId="1788" xr:uid="{F08AF962-0D4B-4F1F-BCF4-33200DC24171}"/>
    <cellStyle name="Comma 139 3" xfId="803" xr:uid="{6F65EED1-2984-4C4C-8731-1B358A663513}"/>
    <cellStyle name="Comma 14" xfId="53" xr:uid="{00000000-0005-0000-0000-00002F000000}"/>
    <cellStyle name="Comma 14 2" xfId="809" xr:uid="{D51CF0E4-D127-4EE8-ADEB-CE7B359DF087}"/>
    <cellStyle name="Comma 14 2 2" xfId="1789" xr:uid="{24CBAFF0-9FE2-4CBD-98B6-68F54134FC18}"/>
    <cellStyle name="Comma 14 3" xfId="806" xr:uid="{5ED05D73-90BC-43FD-880A-2F5589CC0218}"/>
    <cellStyle name="Comma 140" xfId="54" xr:uid="{00000000-0005-0000-0000-000030000000}"/>
    <cellStyle name="Comma 140 2" xfId="789" xr:uid="{C03B3007-C497-4A0A-AC64-1F79BA35C13B}"/>
    <cellStyle name="Comma 140 2 2" xfId="1782" xr:uid="{CC092FC5-07DF-4A15-AC27-1276671DBB4D}"/>
    <cellStyle name="Comma 140 3" xfId="787" xr:uid="{D0BCB4D2-9C4B-4730-85D7-C847A5E49781}"/>
    <cellStyle name="Comma 141" xfId="55" xr:uid="{00000000-0005-0000-0000-000031000000}"/>
    <cellStyle name="Comma 141 2" xfId="793" xr:uid="{D70035C2-0C88-4296-82A2-6E929D85D3B1}"/>
    <cellStyle name="Comma 141 2 2" xfId="1784" xr:uid="{4ABF77C7-8E71-4A90-AB22-546CC5BC942A}"/>
    <cellStyle name="Comma 141 3" xfId="791" xr:uid="{42AC9A49-CA56-409A-8C0C-C4215872AD3D}"/>
    <cellStyle name="Comma 142" xfId="56" xr:uid="{00000000-0005-0000-0000-000032000000}"/>
    <cellStyle name="Comma 142 2" xfId="603" xr:uid="{007B1A72-C9E4-4547-B802-8202098C3C25}"/>
    <cellStyle name="Comma 142 2 2" xfId="1684" xr:uid="{051530D7-A344-46EF-9B23-F8899BE4B3F7}"/>
    <cellStyle name="Comma 142 3" xfId="797" xr:uid="{D8CDBB28-45C9-4A91-A904-3179E0CCA873}"/>
    <cellStyle name="Comma 143" xfId="57" xr:uid="{00000000-0005-0000-0000-000033000000}"/>
    <cellStyle name="Comma 143 2" xfId="574" xr:uid="{B1FD21B9-100A-49DF-B3E2-5FA526E28DCE}"/>
    <cellStyle name="Comma 143 2 2" xfId="1670" xr:uid="{9CC730AE-A9C4-4E5D-9B8D-78FBF8D57A3E}"/>
    <cellStyle name="Comma 143 3" xfId="800" xr:uid="{E46F502D-964C-4CFC-A8F3-C70280D5D156}"/>
    <cellStyle name="Comma 144" xfId="58" xr:uid="{00000000-0005-0000-0000-000034000000}"/>
    <cellStyle name="Comma 144 2" xfId="804" xr:uid="{8CBEFE6B-8A1D-4E63-ABEE-BD91BB6C9A7A}"/>
    <cellStyle name="Comma 144 2 2" xfId="1787" xr:uid="{9AE719CE-A454-4CA5-9F3B-A5E66C5F8A1D}"/>
    <cellStyle name="Comma 144 3" xfId="802" xr:uid="{979E7243-5CA9-497C-8E02-99F4E8804403}"/>
    <cellStyle name="Comma 145" xfId="59" xr:uid="{00000000-0005-0000-0000-000035000000}"/>
    <cellStyle name="Comma 145 2" xfId="815" xr:uid="{18F4718A-CF59-4259-AF7A-AF103DF17319}"/>
    <cellStyle name="Comma 145 2 2" xfId="1792" xr:uid="{FFDEB9BE-31D9-4084-B452-40A0E82F5A3D}"/>
    <cellStyle name="Comma 145 3" xfId="812" xr:uid="{61772401-1428-43ED-BBE4-8AA0C2034798}"/>
    <cellStyle name="Comma 146" xfId="60" xr:uid="{00000000-0005-0000-0000-000036000000}"/>
    <cellStyle name="Comma 146 2" xfId="821" xr:uid="{1692B8BE-3D3E-4237-89A3-5E2C44B50B0E}"/>
    <cellStyle name="Comma 146 2 2" xfId="1795" xr:uid="{3E63915A-704A-4FD7-BF4A-9544C8541BD7}"/>
    <cellStyle name="Comma 146 3" xfId="818" xr:uid="{EF6970EF-25E8-47AF-85A7-7F2F06417089}"/>
    <cellStyle name="Comma 147" xfId="61" xr:uid="{00000000-0005-0000-0000-000037000000}"/>
    <cellStyle name="Comma 147 2" xfId="700" xr:uid="{DFBB850F-1D38-4334-ABCF-2FB68EB43C8D}"/>
    <cellStyle name="Comma 147 2 2" xfId="1738" xr:uid="{B429A189-D1F0-485B-A0DD-A30AC9EB7EBC}"/>
    <cellStyle name="Comma 147 3" xfId="824" xr:uid="{2CE45483-68C6-477D-9EAB-CD9F4FF2A876}"/>
    <cellStyle name="Comma 148" xfId="62" xr:uid="{00000000-0005-0000-0000-000038000000}"/>
    <cellStyle name="Comma 148 2" xfId="834" xr:uid="{55C0F7FC-B3EA-4D67-A995-D0102D832142}"/>
    <cellStyle name="Comma 148 2 2" xfId="1798" xr:uid="{7834BBB9-7CC9-4347-80A7-633CA34AF19B}"/>
    <cellStyle name="Comma 148 3" xfId="827" xr:uid="{CC2FDCDB-2C93-4D32-8B15-378205FAC27A}"/>
    <cellStyle name="Comma 149" xfId="63" xr:uid="{00000000-0005-0000-0000-000039000000}"/>
    <cellStyle name="Comma 149 2" xfId="844" xr:uid="{6B98C521-FC15-4F39-B6C4-B64B5474F1BC}"/>
    <cellStyle name="Comma 149 2 2" xfId="1801" xr:uid="{8A237D10-4CF2-4430-A091-D512C6B7F1CF}"/>
    <cellStyle name="Comma 149 3" xfId="837" xr:uid="{C80392A0-F668-4D45-911C-759393752BA3}"/>
    <cellStyle name="Comma 15" xfId="64" xr:uid="{00000000-0005-0000-0000-00003A000000}"/>
    <cellStyle name="Comma 15 2" xfId="850" xr:uid="{E8348DB4-F88C-44A7-BB40-AB81D6D0020A}"/>
    <cellStyle name="Comma 15 2 2" xfId="1803" xr:uid="{B3A09505-B886-424B-A5D0-7D2731CA4454}"/>
    <cellStyle name="Comma 15 3" xfId="846" xr:uid="{FC9C2E90-2CE4-4722-89AA-F1578FE98E61}"/>
    <cellStyle name="Comma 150" xfId="65" xr:uid="{00000000-0005-0000-0000-00003B000000}"/>
    <cellStyle name="Comma 150 2" xfId="814" xr:uid="{FABDA438-310F-41C8-A47E-A1B9DAAA04BE}"/>
    <cellStyle name="Comma 150 2 2" xfId="1791" xr:uid="{A8825BA9-E31E-45D6-B8D4-391076889CC3}"/>
    <cellStyle name="Comma 150 3" xfId="811" xr:uid="{4CB3DE47-F544-4735-B869-C97918F417E0}"/>
    <cellStyle name="Comma 151" xfId="66" xr:uid="{00000000-0005-0000-0000-00003C000000}"/>
    <cellStyle name="Comma 151 2" xfId="820" xr:uid="{AC9E2715-DA7F-49BA-9C72-946A7D6E616B}"/>
    <cellStyle name="Comma 151 2 2" xfId="1794" xr:uid="{18948266-7CF2-496F-9EA2-B5C045B9D987}"/>
    <cellStyle name="Comma 151 3" xfId="817" xr:uid="{049B1B19-B404-43A3-A892-D88FFE8D62A0}"/>
    <cellStyle name="Comma 152" xfId="67" xr:uid="{00000000-0005-0000-0000-00003D000000}"/>
    <cellStyle name="Comma 152 2" xfId="699" xr:uid="{A11DED6E-DAF8-483A-83B7-C3AD722C7CC0}"/>
    <cellStyle name="Comma 152 2 2" xfId="1737" xr:uid="{F9DA74CE-6A03-421C-96AD-70FB42BD39E5}"/>
    <cellStyle name="Comma 152 3" xfId="823" xr:uid="{5F76FF9E-28D7-41F4-9B35-68BDC222A376}"/>
    <cellStyle name="Comma 153" xfId="68" xr:uid="{00000000-0005-0000-0000-00003E000000}"/>
    <cellStyle name="Comma 153 2" xfId="833" xr:uid="{C90AC907-CE4E-4056-A2BB-4E6972CDF9F9}"/>
    <cellStyle name="Comma 153 2 2" xfId="1797" xr:uid="{63604A3C-63F0-4DFC-A900-9F112C20A453}"/>
    <cellStyle name="Comma 153 3" xfId="826" xr:uid="{188D4960-C393-4D4C-AC49-8B1460F48581}"/>
    <cellStyle name="Comma 154" xfId="69" xr:uid="{00000000-0005-0000-0000-00003F000000}"/>
    <cellStyle name="Comma 154 2" xfId="843" xr:uid="{1AB1464F-9D66-4DAB-90D1-FFF938A6412B}"/>
    <cellStyle name="Comma 154 2 2" xfId="1800" xr:uid="{B19C4FA7-7CB2-4D25-984E-0EB1874A6C20}"/>
    <cellStyle name="Comma 154 3" xfId="836" xr:uid="{9D09D257-986E-4DB7-BF53-57558A5EEEE5}"/>
    <cellStyle name="Comma 155" xfId="70" xr:uid="{00000000-0005-0000-0000-000040000000}"/>
    <cellStyle name="Comma 155 2" xfId="854" xr:uid="{FEA1C4CB-A3A8-4309-B861-D22B9220A7A7}"/>
    <cellStyle name="Comma 155 2 2" xfId="1807" xr:uid="{9D1C703A-868F-4183-81D2-4F6E8F274531}"/>
    <cellStyle name="Comma 155 3" xfId="831" xr:uid="{AE2C38F8-4722-4861-9C6D-BBF068A856A9}"/>
    <cellStyle name="Comma 156" xfId="71" xr:uid="{00000000-0005-0000-0000-000041000000}"/>
    <cellStyle name="Comma 156 2" xfId="859" xr:uid="{90643759-FF1F-4A3C-A7A6-139078569F42}"/>
    <cellStyle name="Comma 156 2 2" xfId="1811" xr:uid="{DE6DBA1F-4482-4161-AE24-39D797502887}"/>
    <cellStyle name="Comma 156 3" xfId="571" xr:uid="{9D35EBB0-093B-4225-8C95-132F0A9B8C2D}"/>
    <cellStyle name="Comma 157" xfId="72" xr:uid="{00000000-0005-0000-0000-000042000000}"/>
    <cellStyle name="Comma 157 2" xfId="863" xr:uid="{B6A18789-6590-4E0D-827C-8696C85DC336}"/>
    <cellStyle name="Comma 157 2 2" xfId="1815" xr:uid="{BE23E371-B23F-41FC-A8DC-930BE661CBF1}"/>
    <cellStyle name="Comma 157 3" xfId="580" xr:uid="{27731CA9-9BE8-4F56-B586-2625259DA076}"/>
    <cellStyle name="Comma 158" xfId="73" xr:uid="{00000000-0005-0000-0000-000043000000}"/>
    <cellStyle name="Comma 158 2" xfId="871" xr:uid="{10F33F29-6CC8-48E0-992F-A5AEAB59D5B2}"/>
    <cellStyle name="Comma 158 2 2" xfId="1819" xr:uid="{1A194966-E784-4375-95B3-01FBF833AF91}"/>
    <cellStyle name="Comma 158 3" xfId="867" xr:uid="{5B691EC0-3188-4CF6-B6C1-4AAC8ED8C71C}"/>
    <cellStyle name="Comma 159" xfId="74" xr:uid="{00000000-0005-0000-0000-000044000000}"/>
    <cellStyle name="Comma 159 2" xfId="879" xr:uid="{B7F61C9A-33A9-413D-8EF9-3D3781E4D4C4}"/>
    <cellStyle name="Comma 159 2 2" xfId="1823" xr:uid="{CEC82A48-7D6A-40C6-86E2-FE14AF91F060}"/>
    <cellStyle name="Comma 159 3" xfId="875" xr:uid="{9511737C-32C4-41AB-9FC8-1F5F4B601C8A}"/>
    <cellStyle name="Comma 16" xfId="75" xr:uid="{00000000-0005-0000-0000-000045000000}"/>
    <cellStyle name="Comma 16 2" xfId="881" xr:uid="{36BFD9B1-0B54-4FC8-8596-2B96671CD68F}"/>
    <cellStyle name="Comma 16 2 2" xfId="1825" xr:uid="{EE56F63B-4AA6-41F6-8E8B-D01C835F10F0}"/>
    <cellStyle name="Comma 16 3" xfId="808" xr:uid="{6C943257-A06D-43CC-9DAD-715E4EA51A7C}"/>
    <cellStyle name="Comma 160" xfId="76" xr:uid="{00000000-0005-0000-0000-000046000000}"/>
    <cellStyle name="Comma 160 2" xfId="853" xr:uid="{80B6F2ED-20A7-464F-95B2-FBA1411C10BB}"/>
    <cellStyle name="Comma 160 2 2" xfId="1806" xr:uid="{9592B079-CFA9-4F66-BC62-98B21422A283}"/>
    <cellStyle name="Comma 160 3" xfId="830" xr:uid="{94F1A817-40C1-4D27-80BD-77E2D3B79D31}"/>
    <cellStyle name="Comma 161" xfId="77" xr:uid="{00000000-0005-0000-0000-000047000000}"/>
    <cellStyle name="Comma 161 2" xfId="858" xr:uid="{ABE5FF0C-FD01-4BCD-88C0-419B16E6E12E}"/>
    <cellStyle name="Comma 161 2 2" xfId="1810" xr:uid="{C77FE095-F527-4DB9-A498-1077AC1B00CF}"/>
    <cellStyle name="Comma 161 3" xfId="570" xr:uid="{A82835C9-BC93-4485-B15B-700FFE180DC9}"/>
    <cellStyle name="Comma 162" xfId="78" xr:uid="{00000000-0005-0000-0000-000048000000}"/>
    <cellStyle name="Comma 162 2" xfId="862" xr:uid="{04B2BFD0-2AD8-41F1-BBFB-FAE56DA396AF}"/>
    <cellStyle name="Comma 162 2 2" xfId="1814" xr:uid="{AAF80E5E-EEF3-4672-B761-6F317A3B239E}"/>
    <cellStyle name="Comma 162 3" xfId="579" xr:uid="{D5ADD02E-C05E-4AF1-847A-36513ED6E7D2}"/>
    <cellStyle name="Comma 163" xfId="79" xr:uid="{00000000-0005-0000-0000-000049000000}"/>
    <cellStyle name="Comma 163 2" xfId="870" xr:uid="{1B0418FA-E6C1-4148-A85D-5E30C5E0C179}"/>
    <cellStyle name="Comma 163 2 2" xfId="1818" xr:uid="{885EBFC3-EC8E-42AD-99C5-2B5C2DFB79F6}"/>
    <cellStyle name="Comma 163 3" xfId="866" xr:uid="{6FF4CD1A-E944-41FB-8522-7BA72BD8310F}"/>
    <cellStyle name="Comma 164" xfId="80" xr:uid="{00000000-0005-0000-0000-00004A000000}"/>
    <cellStyle name="Comma 164 2" xfId="878" xr:uid="{D582B527-1A5D-4B8B-9897-B3A4135C653A}"/>
    <cellStyle name="Comma 164 2 2" xfId="1822" xr:uid="{0F92A43C-1BAF-42E9-B37A-6292C518D0A0}"/>
    <cellStyle name="Comma 164 3" xfId="874" xr:uid="{D43F4BC9-2266-442E-BFF5-B3B510327BD7}"/>
    <cellStyle name="Comma 165" xfId="81" xr:uid="{00000000-0005-0000-0000-00004B000000}"/>
    <cellStyle name="Comma 165 2" xfId="889" xr:uid="{A0000FCC-6873-4302-85E4-EA708ADE7DA1}"/>
    <cellStyle name="Comma 165 2 2" xfId="1829" xr:uid="{39F72F0F-C4E9-41D6-8EB9-51620B7EFBA1}"/>
    <cellStyle name="Comma 165 3" xfId="885" xr:uid="{13DB79F4-D723-4C36-8A2A-9810849FF9EF}"/>
    <cellStyle name="Comma 166" xfId="82" xr:uid="{00000000-0005-0000-0000-00004C000000}"/>
    <cellStyle name="Comma 166 2" xfId="648" xr:uid="{CB0B4DEC-1CF9-4294-B32D-6B8C0C29E25D}"/>
    <cellStyle name="Comma 166 2 2" xfId="1706" xr:uid="{8B731807-1903-47E5-A024-9B8EC4BE1B6A}"/>
    <cellStyle name="Comma 166 3" xfId="893" xr:uid="{E6605266-78B8-4F2B-89C4-DB997021B440}"/>
    <cellStyle name="Comma 167" xfId="83" xr:uid="{00000000-0005-0000-0000-00004D000000}"/>
    <cellStyle name="Comma 167 2" xfId="901" xr:uid="{A492E704-8227-4B09-BFAA-4ACC045BD578}"/>
    <cellStyle name="Comma 167 2 2" xfId="1833" xr:uid="{2781A41A-B04D-437C-AC76-85AFE97B9233}"/>
    <cellStyle name="Comma 167 3" xfId="897" xr:uid="{80EDDF59-C3BF-43CD-BA27-920FB982C34B}"/>
    <cellStyle name="Comma 168" xfId="84" xr:uid="{00000000-0005-0000-0000-00004E000000}"/>
    <cellStyle name="Comma 168 2" xfId="911" xr:uid="{B42162D7-319F-47A1-9809-494D13DE2DDA}"/>
    <cellStyle name="Comma 168 2 2" xfId="1839" xr:uid="{546FBFC2-424C-4DDC-9652-9F2458843376}"/>
    <cellStyle name="Comma 168 3" xfId="907" xr:uid="{FC4420E2-2747-44F1-9C4B-220A20028273}"/>
    <cellStyle name="Comma 169" xfId="85" xr:uid="{00000000-0005-0000-0000-00004F000000}"/>
    <cellStyle name="Comma 169 2" xfId="919" xr:uid="{AF56E56D-6A08-4246-9628-90B3C3153192}"/>
    <cellStyle name="Comma 169 2 2" xfId="1843" xr:uid="{C57A9094-0CC4-4DBA-AE89-0AC213452AA9}"/>
    <cellStyle name="Comma 169 3" xfId="915" xr:uid="{984C59C1-6BF5-4C10-B955-91538631C48B}"/>
    <cellStyle name="Comma 17" xfId="86" xr:uid="{00000000-0005-0000-0000-000050000000}"/>
    <cellStyle name="Comma 17 2" xfId="923" xr:uid="{FF337F51-DD35-496E-97A8-7FA5564E866A}"/>
    <cellStyle name="Comma 17 2 2" xfId="1845" xr:uid="{054C332E-F7E6-48FF-8835-045D7F6DD42E}"/>
    <cellStyle name="Comma 17 3" xfId="921" xr:uid="{DA17376D-5986-4260-8684-2A898F0D7750}"/>
    <cellStyle name="Comma 170" xfId="87" xr:uid="{00000000-0005-0000-0000-000051000000}"/>
    <cellStyle name="Comma 170 2" xfId="888" xr:uid="{7A7DCADD-1D83-4DBC-9BB5-5509CCF0D269}"/>
    <cellStyle name="Comma 170 2 2" xfId="1828" xr:uid="{286CB38C-6611-437B-8306-FE40E888080B}"/>
    <cellStyle name="Comma 170 3" xfId="884" xr:uid="{DAC59D46-BC7E-4AE8-BD01-E6F93AFBA5B5}"/>
    <cellStyle name="Comma 171" xfId="88" xr:uid="{00000000-0005-0000-0000-000052000000}"/>
    <cellStyle name="Comma 171 2" xfId="647" xr:uid="{F130EFFF-065C-4E9D-803D-33F95515DFA7}"/>
    <cellStyle name="Comma 171 2 2" xfId="1705" xr:uid="{D99EA870-125E-4996-8A63-6623D30FB49A}"/>
    <cellStyle name="Comma 171 3" xfId="892" xr:uid="{C92F28EF-A766-4E28-A336-199B8C787062}"/>
    <cellStyle name="Comma 172" xfId="89" xr:uid="{00000000-0005-0000-0000-000053000000}"/>
    <cellStyle name="Comma 172 2" xfId="900" xr:uid="{27722652-D0EC-4953-93E2-3935F0F3ECFD}"/>
    <cellStyle name="Comma 172 2 2" xfId="1832" xr:uid="{AA1937CD-4127-4973-9B84-2F2CB2F1BE6F}"/>
    <cellStyle name="Comma 172 3" xfId="896" xr:uid="{F9FC3E7F-3A95-4AC7-8BAF-5C923EDBD84A}"/>
    <cellStyle name="Comma 173" xfId="90" xr:uid="{00000000-0005-0000-0000-000054000000}"/>
    <cellStyle name="Comma 173 2" xfId="910" xr:uid="{DA34D18B-0206-48B3-AA8E-6AE0C52966B2}"/>
    <cellStyle name="Comma 173 2 2" xfId="1838" xr:uid="{9686D003-B695-47D2-8CA7-08BC98A802C4}"/>
    <cellStyle name="Comma 173 3" xfId="906" xr:uid="{BBDEC497-41C9-48EC-ACF6-17B65D3F0F61}"/>
    <cellStyle name="Comma 174" xfId="91" xr:uid="{00000000-0005-0000-0000-000055000000}"/>
    <cellStyle name="Comma 174 2" xfId="918" xr:uid="{4A263F9B-8C87-45A1-B438-1FEF5931E4FF}"/>
    <cellStyle name="Comma 174 2 2" xfId="1842" xr:uid="{8D6D4184-4E34-409B-AB95-F89A57BEFC8F}"/>
    <cellStyle name="Comma 174 3" xfId="914" xr:uid="{B71F134E-00E7-46F0-8B66-A238DB20C87B}"/>
    <cellStyle name="Comma 175" xfId="92" xr:uid="{00000000-0005-0000-0000-000056000000}"/>
    <cellStyle name="Comma 175 2" xfId="931" xr:uid="{981C0D69-DCC9-48E5-BEE5-7759C59969EA}"/>
    <cellStyle name="Comma 175 2 2" xfId="1849" xr:uid="{8D2D1599-F410-4B6D-AE6F-65C04FDA361D}"/>
    <cellStyle name="Comma 175 3" xfId="927" xr:uid="{6C2DEE07-A90E-4EE5-8403-30B20DDDA934}"/>
    <cellStyle name="Comma 176" xfId="93" xr:uid="{00000000-0005-0000-0000-000057000000}"/>
    <cellStyle name="Comma 176 2" xfId="937" xr:uid="{BCFAC34F-D4CB-4506-BDC3-49E03F4D0A73}"/>
    <cellStyle name="Comma 176 2 2" xfId="1853" xr:uid="{174A6650-D223-44A9-9682-9F6F1F7CF7E9}"/>
    <cellStyle name="Comma 176 3" xfId="640" xr:uid="{7804A02A-02DF-47B9-9192-13A622D501F9}"/>
    <cellStyle name="Comma 177" xfId="94" xr:uid="{00000000-0005-0000-0000-000058000000}"/>
    <cellStyle name="Comma 177 2" xfId="941" xr:uid="{AECBD798-12B1-4AA1-968A-C17BBECCB45B}"/>
    <cellStyle name="Comma 177 2 2" xfId="1857" xr:uid="{8455742C-5F79-4E2C-BFE7-BB579A76A786}"/>
    <cellStyle name="Comma 177 3" xfId="652" xr:uid="{1DE85506-FABE-4057-84BA-529CACE17D28}"/>
    <cellStyle name="Comma 178" xfId="95" xr:uid="{00000000-0005-0000-0000-000059000000}"/>
    <cellStyle name="Comma 178 2" xfId="630" xr:uid="{427831FC-9EE1-4A6F-B615-B857BB408154}"/>
    <cellStyle name="Comma 178 2 2" xfId="1696" xr:uid="{DB02C38E-8455-4365-9AE7-707E8CBEC290}"/>
    <cellStyle name="Comma 178 3" xfId="613" xr:uid="{7857851B-5633-4633-8B39-A9905E12CC97}"/>
    <cellStyle name="Comma 179" xfId="96" xr:uid="{00000000-0005-0000-0000-00005A000000}"/>
    <cellStyle name="Comma 179 2" xfId="945" xr:uid="{12C7E18F-219C-4E45-81D6-727115226ABD}"/>
    <cellStyle name="Comma 179 2 2" xfId="1861" xr:uid="{A3551555-2050-4D5C-A03C-8F05B7983302}"/>
    <cellStyle name="Comma 179 3" xfId="584" xr:uid="{C6D08832-F41A-4390-80B0-F983BBBB1F4A}"/>
    <cellStyle name="Comma 18" xfId="97" xr:uid="{00000000-0005-0000-0000-00005B000000}"/>
    <cellStyle name="Comma 18 2" xfId="949" xr:uid="{7EC61073-41D7-4D43-BDEC-C54BD750AA03}"/>
    <cellStyle name="Comma 18 2 2" xfId="1863" xr:uid="{2E5BEBCA-B7C3-4C9C-ADA7-3D72CCF3C04B}"/>
    <cellStyle name="Comma 18 3" xfId="947" xr:uid="{0A7B3554-F64E-4A1B-8173-8D84FECB2F96}"/>
    <cellStyle name="Comma 180" xfId="98" xr:uid="{00000000-0005-0000-0000-00005C000000}"/>
    <cellStyle name="Comma 180 2" xfId="930" xr:uid="{8BB4F832-33AE-4E98-8ADA-D63ED93DD255}"/>
    <cellStyle name="Comma 180 2 2" xfId="1848" xr:uid="{9B024AED-7251-4FCF-9831-BBFA5F24C0B8}"/>
    <cellStyle name="Comma 180 3" xfId="926" xr:uid="{F6779DD6-CBAB-4C26-AB40-24B315F1F61B}"/>
    <cellStyle name="Comma 181" xfId="99" xr:uid="{00000000-0005-0000-0000-00005D000000}"/>
    <cellStyle name="Comma 181 2" xfId="936" xr:uid="{E4820EEA-3631-43A3-8114-EB38E42F17D9}"/>
    <cellStyle name="Comma 181 2 2" xfId="1852" xr:uid="{FB2F5446-4414-42A9-A47D-A053C0CB7E27}"/>
    <cellStyle name="Comma 181 3" xfId="639" xr:uid="{495DB552-2F6F-4032-9C35-CDEB99104B24}"/>
    <cellStyle name="Comma 182" xfId="100" xr:uid="{00000000-0005-0000-0000-00005E000000}"/>
    <cellStyle name="Comma 182 2" xfId="940" xr:uid="{79706439-ADA8-4264-A078-052EC8212F7A}"/>
    <cellStyle name="Comma 182 2 2" xfId="1856" xr:uid="{EA12FCDB-A27F-4257-A3FD-AA706D42013A}"/>
    <cellStyle name="Comma 182 3" xfId="651" xr:uid="{F70B2175-39B2-498B-80C2-AFA33A0914DD}"/>
    <cellStyle name="Comma 183" xfId="101" xr:uid="{00000000-0005-0000-0000-00005F000000}"/>
    <cellStyle name="Comma 183 2" xfId="629" xr:uid="{475CD8A1-15AA-44B1-A554-A69D9993D198}"/>
    <cellStyle name="Comma 183 2 2" xfId="1695" xr:uid="{938B208B-FE8D-430A-A686-E8450C38D3DD}"/>
    <cellStyle name="Comma 183 3" xfId="612" xr:uid="{1A0CB744-4129-4B6C-8BB5-61E296685BD4}"/>
    <cellStyle name="Comma 184" xfId="102" xr:uid="{00000000-0005-0000-0000-000060000000}"/>
    <cellStyle name="Comma 184 2" xfId="944" xr:uid="{198DF0AE-8102-4875-B3D3-30F3185BF1DC}"/>
    <cellStyle name="Comma 184 2 2" xfId="1860" xr:uid="{16D5A1BB-6B91-4F6F-A698-3356A392717F}"/>
    <cellStyle name="Comma 184 3" xfId="583" xr:uid="{7B00A7E6-6216-4F98-9B6D-89A2FEFA9764}"/>
    <cellStyle name="Comma 185" xfId="103" xr:uid="{00000000-0005-0000-0000-000061000000}"/>
    <cellStyle name="Comma 185 2" xfId="953" xr:uid="{4F0C0E78-C0AB-4CB3-AF0C-648D826021FC}"/>
    <cellStyle name="Comma 185 2 2" xfId="1867" xr:uid="{9A81BBE4-250F-4ACC-B701-F2AD23291AE2}"/>
    <cellStyle name="Comma 185 3" xfId="668" xr:uid="{5993B53F-B550-4547-81A6-26937D2E64CF}"/>
    <cellStyle name="Comma 186" xfId="104" xr:uid="{00000000-0005-0000-0000-000062000000}"/>
    <cellStyle name="Comma 186 2" xfId="957" xr:uid="{8B53BEFD-62B9-4B77-8966-1877A5D978B2}"/>
    <cellStyle name="Comma 186 2 2" xfId="1871" xr:uid="{8601F4DD-0A61-419F-9755-54CE3E240F96}"/>
    <cellStyle name="Comma 186 3" xfId="672" xr:uid="{D2536384-A09E-41C2-ABCA-A4CD89107A8A}"/>
    <cellStyle name="Comma 187" xfId="105" xr:uid="{00000000-0005-0000-0000-000063000000}"/>
    <cellStyle name="Comma 187 2" xfId="966" xr:uid="{7334D5DE-C244-4535-93B0-0E62A3AEA07A}"/>
    <cellStyle name="Comma 187 2 2" xfId="1876" xr:uid="{1ED255EB-D534-4D50-8DF1-D01A4CACDCD7}"/>
    <cellStyle name="Comma 187 3" xfId="962" xr:uid="{7CCBE9FB-D8F9-4EC4-BD29-C79C947B1356}"/>
    <cellStyle name="Comma 188" xfId="106" xr:uid="{00000000-0005-0000-0000-000064000000}"/>
    <cellStyle name="Comma 188 2" xfId="774" xr:uid="{A2C3EB62-C18C-4431-B0ED-0E9B0FADB0E7}"/>
    <cellStyle name="Comma 188 2 2" xfId="1772" xr:uid="{0AEDDDEF-2CA7-45B2-B5B5-E862A8061F63}"/>
    <cellStyle name="Comma 188 3" xfId="970" xr:uid="{73DA0829-A4DD-4555-AFB1-1930FF9A30ED}"/>
    <cellStyle name="Comma 189" xfId="107" xr:uid="{00000000-0005-0000-0000-000065000000}"/>
    <cellStyle name="Comma 189 2" xfId="617" xr:uid="{CBA5117A-5216-49E7-8349-24631BDA825E}"/>
    <cellStyle name="Comma 189 2 2" xfId="1689" xr:uid="{B6C8385E-F9B4-4DFA-AB96-6E8C33617157}"/>
    <cellStyle name="Comma 189 3" xfId="974" xr:uid="{9D26193E-4A8D-4081-9E2C-2809821CEC0F}"/>
    <cellStyle name="Comma 19" xfId="108" xr:uid="{00000000-0005-0000-0000-000066000000}"/>
    <cellStyle name="Comma 19 2" xfId="978" xr:uid="{007B15C9-64C8-49D7-B43D-8CCF93301F72}"/>
    <cellStyle name="Comma 19 2 2" xfId="1878" xr:uid="{65CC032C-6449-4FB5-82E2-DED674CD0396}"/>
    <cellStyle name="Comma 19 3" xfId="976" xr:uid="{7D2ED587-D653-4FA7-AB19-323652C2C302}"/>
    <cellStyle name="Comma 190" xfId="109" xr:uid="{00000000-0005-0000-0000-000067000000}"/>
    <cellStyle name="Comma 190 2" xfId="952" xr:uid="{52A24122-AA23-4BA6-A38F-DCE64D0AF0D7}"/>
    <cellStyle name="Comma 190 2 2" xfId="1866" xr:uid="{4C7D82F1-73CC-465A-951A-F2177DEBCCD8}"/>
    <cellStyle name="Comma 190 3" xfId="667" xr:uid="{1CE205FA-4653-4541-9D89-8593CA2942A5}"/>
    <cellStyle name="Comma 191" xfId="110" xr:uid="{00000000-0005-0000-0000-000068000000}"/>
    <cellStyle name="Comma 191 2" xfId="956" xr:uid="{38BB8D6A-6D7D-43EE-9CBB-A6AC7F78577C}"/>
    <cellStyle name="Comma 191 2 2" xfId="1870" xr:uid="{EEFC50C0-DC3E-452C-93F6-FF5886242657}"/>
    <cellStyle name="Comma 191 3" xfId="671" xr:uid="{B22F7694-609C-4D10-98A0-750F74EC775E}"/>
    <cellStyle name="Comma 192" xfId="111" xr:uid="{00000000-0005-0000-0000-000069000000}"/>
    <cellStyle name="Comma 192 2" xfId="965" xr:uid="{D1788243-4959-46CC-A138-4E8B47A8BB80}"/>
    <cellStyle name="Comma 192 2 2" xfId="1875" xr:uid="{3D137919-2B7C-413F-A579-FC0093AD65F6}"/>
    <cellStyle name="Comma 192 3" xfId="961" xr:uid="{FBE65A29-8798-47E8-B23D-9176FE777801}"/>
    <cellStyle name="Comma 193" xfId="112" xr:uid="{00000000-0005-0000-0000-00006A000000}"/>
    <cellStyle name="Comma 193 2" xfId="773" xr:uid="{AAE8235F-34E2-478D-8603-D039D552133C}"/>
    <cellStyle name="Comma 193 2 2" xfId="1771" xr:uid="{C1FEFA02-8036-499E-9D48-BBC7F9E594A9}"/>
    <cellStyle name="Comma 193 3" xfId="969" xr:uid="{33B35EE7-76BD-4140-A9F3-C92B3EEFC1D7}"/>
    <cellStyle name="Comma 194" xfId="113" xr:uid="{00000000-0005-0000-0000-00006B000000}"/>
    <cellStyle name="Comma 194 2" xfId="616" xr:uid="{5B51F80D-DB7B-4F3C-A83B-67428571EB0E}"/>
    <cellStyle name="Comma 194 2 2" xfId="1688" xr:uid="{62CD7793-AF61-41A0-8237-45373B43201F}"/>
    <cellStyle name="Comma 194 3" xfId="973" xr:uid="{859FD602-9176-49DE-8ED5-79F4B47C0506}"/>
    <cellStyle name="Comma 195" xfId="114" xr:uid="{00000000-0005-0000-0000-00006C000000}"/>
    <cellStyle name="Comma 195 2" xfId="990" xr:uid="{36E9A324-7C1E-4339-8256-34F9B0A0EBCB}"/>
    <cellStyle name="Comma 195 2 2" xfId="1882" xr:uid="{C87FA4B3-93FA-4C31-A1CD-27B7818B1AEF}"/>
    <cellStyle name="Comma 195 3" xfId="982" xr:uid="{DA85DBB9-8F59-4B25-8DA4-2869D19589B4}"/>
    <cellStyle name="Comma 196" xfId="115" xr:uid="{00000000-0005-0000-0000-00006D000000}"/>
    <cellStyle name="Comma 196 2" xfId="1002" xr:uid="{A4BD1B62-79FA-40EA-A84A-066616B99B94}"/>
    <cellStyle name="Comma 196 2 2" xfId="1886" xr:uid="{8B50F9B0-CB12-4452-8BF5-4FA73F112F64}"/>
    <cellStyle name="Comma 196 3" xfId="994" xr:uid="{7C1B35F3-7FF7-46BC-A943-8FA144703197}"/>
    <cellStyle name="Comma 197" xfId="116" xr:uid="{00000000-0005-0000-0000-00006E000000}"/>
    <cellStyle name="Comma 197 2" xfId="1014" xr:uid="{7C01491B-CBF2-439F-817F-1B082126F257}"/>
    <cellStyle name="Comma 197 2 2" xfId="1890" xr:uid="{076731AD-F912-4546-962E-808BD59C0F24}"/>
    <cellStyle name="Comma 197 3" xfId="1006" xr:uid="{0BFCADAF-1010-43C7-A7A1-16AD13E1689F}"/>
    <cellStyle name="Comma 198" xfId="117" xr:uid="{00000000-0005-0000-0000-00006F000000}"/>
    <cellStyle name="Comma 198 2" xfId="1022" xr:uid="{BBBD25A6-0B30-4B8C-AE80-1F8E84D59F3C}"/>
    <cellStyle name="Comma 198 2 2" xfId="1894" xr:uid="{923653FD-6850-45C0-87F7-38C248EAE742}"/>
    <cellStyle name="Comma 198 3" xfId="1018" xr:uid="{C1A8BE6C-2270-44A8-B537-3674BF0842C2}"/>
    <cellStyle name="Comma 199" xfId="118" xr:uid="{00000000-0005-0000-0000-000070000000}"/>
    <cellStyle name="Comma 199 2" xfId="1030" xr:uid="{3FDD9DD1-9ED1-43E9-A72D-22F94BCA386C}"/>
    <cellStyle name="Comma 199 2 2" xfId="1898" xr:uid="{3861BF71-C3FE-47BC-BABC-77E866275BF7}"/>
    <cellStyle name="Comma 199 3" xfId="1026" xr:uid="{7487675F-6AF1-4609-9319-09CC454C94F5}"/>
    <cellStyle name="Comma 2" xfId="119" xr:uid="{00000000-0005-0000-0000-000071000000}"/>
    <cellStyle name="Comma 2 2" xfId="1032" xr:uid="{2D7CDECF-1872-4506-84FC-DD1C571C4CB3}"/>
    <cellStyle name="Comma 2 2 2" xfId="1899" xr:uid="{D9CCF00D-5BA5-47B3-8A26-D23C0F8706BE}"/>
    <cellStyle name="Comma 2 3" xfId="1031" xr:uid="{7280DB47-9E39-48C7-86FD-D3486DA50163}"/>
    <cellStyle name="Comma 20" xfId="120" xr:uid="{00000000-0005-0000-0000-000072000000}"/>
    <cellStyle name="Comma 20 2" xfId="849" xr:uid="{916E3BB4-C166-4607-AC26-1E7F9A9233EA}"/>
    <cellStyle name="Comma 20 2 2" xfId="1802" xr:uid="{9E209C79-BF5D-4689-A93E-42D172FAFD21}"/>
    <cellStyle name="Comma 20 3" xfId="845" xr:uid="{E385F745-DE34-46CD-9944-D368A7CC82CE}"/>
    <cellStyle name="Comma 200" xfId="121" xr:uid="{00000000-0005-0000-0000-000073000000}"/>
    <cellStyle name="Comma 200 2" xfId="813" xr:uid="{6E699C95-32DB-430B-85B4-5EF16CAC9837}"/>
    <cellStyle name="Comma 200 2 2" xfId="1790" xr:uid="{BD61DAA4-6596-4395-8C8E-8172B318B2AD}"/>
    <cellStyle name="Comma 200 3" xfId="810" xr:uid="{7905BCCE-BEE0-47A8-B3AD-24EAA50FFEEE}"/>
    <cellStyle name="Comma 201" xfId="122" xr:uid="{00000000-0005-0000-0000-000074000000}"/>
    <cellStyle name="Comma 201 2" xfId="819" xr:uid="{CCD62B29-CD21-4438-BD08-32605ECA93A0}"/>
    <cellStyle name="Comma 201 2 2" xfId="1793" xr:uid="{2BF2E0FB-B879-459A-BDFF-8CD89A5BD62B}"/>
    <cellStyle name="Comma 201 3" xfId="816" xr:uid="{2A17E738-68DF-4DEE-A138-CA6EA9C4ADA1}"/>
    <cellStyle name="Comma 202" xfId="123" xr:uid="{00000000-0005-0000-0000-000075000000}"/>
    <cellStyle name="Comma 202 2" xfId="698" xr:uid="{5A8488FC-C16B-4464-8B0E-471F0EAEF774}"/>
    <cellStyle name="Comma 202 2 2" xfId="1736" xr:uid="{D4E12163-112D-4406-9B2B-22B04C7C4BF2}"/>
    <cellStyle name="Comma 202 3" xfId="822" xr:uid="{E78AFD29-C151-48AF-BBD8-1CF4EF465C15}"/>
    <cellStyle name="Comma 203" xfId="124" xr:uid="{00000000-0005-0000-0000-000076000000}"/>
    <cellStyle name="Comma 203 2" xfId="832" xr:uid="{3A03843C-B426-4C41-BB0A-0CD1D9A5B463}"/>
    <cellStyle name="Comma 203 2 2" xfId="1796" xr:uid="{2F077A33-8BBA-4B18-8AF9-032C79737A0B}"/>
    <cellStyle name="Comma 203 3" xfId="825" xr:uid="{A519775B-A5BB-4765-B498-8938E82B6BD3}"/>
    <cellStyle name="Comma 204" xfId="125" xr:uid="{00000000-0005-0000-0000-000077000000}"/>
    <cellStyle name="Comma 204 2" xfId="842" xr:uid="{D1612D40-AA4C-428B-9E2A-5B5F9581A765}"/>
    <cellStyle name="Comma 204 2 2" xfId="1799" xr:uid="{4C415F1D-E987-4797-B510-FEE9C0EB14BC}"/>
    <cellStyle name="Comma 204 3" xfId="835" xr:uid="{FC3326D5-522D-47F3-AC91-9989A40AEAF0}"/>
    <cellStyle name="Comma 205" xfId="126" xr:uid="{00000000-0005-0000-0000-000078000000}"/>
    <cellStyle name="Comma 205 2" xfId="852" xr:uid="{B5AC6667-F2DF-4490-889D-BACF75417A6C}"/>
    <cellStyle name="Comma 205 2 2" xfId="1805" xr:uid="{3378EBC6-77C3-4D96-A879-72B799AD4CF8}"/>
    <cellStyle name="Comma 205 3" xfId="829" xr:uid="{082F0CB6-462C-4DB2-8C75-AF2D67D1F38D}"/>
    <cellStyle name="Comma 206" xfId="127" xr:uid="{00000000-0005-0000-0000-000079000000}"/>
    <cellStyle name="Comma 206 2" xfId="857" xr:uid="{ECABF6DA-A1C3-4124-B6E3-C862BAF6E124}"/>
    <cellStyle name="Comma 206 2 2" xfId="1809" xr:uid="{19ED99F6-9561-41E5-A2D0-90BD45BF7966}"/>
    <cellStyle name="Comma 206 3" xfId="569" xr:uid="{943B96F5-64DA-4249-99F1-DBF4A1063301}"/>
    <cellStyle name="Comma 207" xfId="128" xr:uid="{00000000-0005-0000-0000-00007A000000}"/>
    <cellStyle name="Comma 207 2" xfId="861" xr:uid="{FE0E3536-9F4F-4EFF-BEA3-4662B456326E}"/>
    <cellStyle name="Comma 207 2 2" xfId="1813" xr:uid="{EC42B817-29F7-4661-AB05-D828B17E2818}"/>
    <cellStyle name="Comma 207 3" xfId="578" xr:uid="{BD24EA27-F27B-45D8-BE4F-669AB2E5241F}"/>
    <cellStyle name="Comma 208" xfId="129" xr:uid="{00000000-0005-0000-0000-00007B000000}"/>
    <cellStyle name="Comma 208 2" xfId="869" xr:uid="{3D7D0013-90BA-4089-8AFF-2F53A59CA3EF}"/>
    <cellStyle name="Comma 208 2 2" xfId="1817" xr:uid="{7BE3FA06-6551-4D82-B928-CD709E455F0B}"/>
    <cellStyle name="Comma 208 3" xfId="865" xr:uid="{23F94359-6053-4A1B-97FA-693E5FB28CDF}"/>
    <cellStyle name="Comma 209" xfId="130" xr:uid="{00000000-0005-0000-0000-00007C000000}"/>
    <cellStyle name="Comma 209 2" xfId="877" xr:uid="{2A909716-E318-4911-B01E-F21254C8CCEA}"/>
    <cellStyle name="Comma 209 2 2" xfId="1821" xr:uid="{CBA47027-007A-42A0-B004-1776597E8327}"/>
    <cellStyle name="Comma 209 3" xfId="873" xr:uid="{82F953B8-8B4D-4803-8DB1-C0F7BC0F66D3}"/>
    <cellStyle name="Comma 21" xfId="131" xr:uid="{00000000-0005-0000-0000-00007D000000}"/>
    <cellStyle name="Comma 21 2" xfId="880" xr:uid="{5B3D83F7-4A16-4905-8B12-6D26544DBF0B}"/>
    <cellStyle name="Comma 21 2 2" xfId="1824" xr:uid="{41C2B77D-45B0-45D4-8F14-1405162B4164}"/>
    <cellStyle name="Comma 21 3" xfId="807" xr:uid="{2A284D76-513E-4347-9FEC-58A2F2FB4242}"/>
    <cellStyle name="Comma 210" xfId="132" xr:uid="{00000000-0005-0000-0000-00007E000000}"/>
    <cellStyle name="Comma 210 2" xfId="851" xr:uid="{7EF228B3-5339-4A2E-A950-858F8C0EC4A4}"/>
    <cellStyle name="Comma 210 2 2" xfId="1804" xr:uid="{58A43F2F-7753-4BAB-AAD3-639DA47F0173}"/>
    <cellStyle name="Comma 210 3" xfId="828" xr:uid="{A15FB42C-F277-4AA1-86C0-0F7AE0A2E7B5}"/>
    <cellStyle name="Comma 211" xfId="133" xr:uid="{00000000-0005-0000-0000-00007F000000}"/>
    <cellStyle name="Comma 211 2" xfId="856" xr:uid="{A1F05ADF-0083-4EC7-88D2-4B8D3775DA30}"/>
    <cellStyle name="Comma 211 2 2" xfId="1808" xr:uid="{408267AF-7BDE-43B0-8579-463844957BB3}"/>
    <cellStyle name="Comma 211 3" xfId="568" xr:uid="{7DFF7334-CD46-4B91-8E62-AEB825C29AE0}"/>
    <cellStyle name="Comma 212" xfId="134" xr:uid="{00000000-0005-0000-0000-000080000000}"/>
    <cellStyle name="Comma 212 2" xfId="860" xr:uid="{0486C65A-01E8-4D9B-B3A2-BCF3A94B796F}"/>
    <cellStyle name="Comma 212 2 2" xfId="1812" xr:uid="{7D47BC5E-296B-493C-81DB-CB74CFEDAE55}"/>
    <cellStyle name="Comma 212 3" xfId="577" xr:uid="{0DE3D8C4-75F4-4600-BE62-76BE0C7ECDCD}"/>
    <cellStyle name="Comma 213" xfId="135" xr:uid="{00000000-0005-0000-0000-000081000000}"/>
    <cellStyle name="Comma 213 2" xfId="868" xr:uid="{25C0F56F-C5F2-4FBE-9571-9577E1558C70}"/>
    <cellStyle name="Comma 213 2 2" xfId="1816" xr:uid="{9C41803D-AE91-4C5D-B93A-0E4BAB44D0CD}"/>
    <cellStyle name="Comma 213 3" xfId="864" xr:uid="{07880E13-ACB1-45B2-9DB3-03F70A8A9700}"/>
    <cellStyle name="Comma 214" xfId="136" xr:uid="{00000000-0005-0000-0000-000082000000}"/>
    <cellStyle name="Comma 214 2" xfId="876" xr:uid="{7467A8DD-ADF0-4B0D-AF26-8DC0A277DEEC}"/>
    <cellStyle name="Comma 214 2 2" xfId="1820" xr:uid="{DD561E28-B971-4070-81C9-A7A12050363D}"/>
    <cellStyle name="Comma 214 3" xfId="872" xr:uid="{B00B7729-A116-4A2B-A067-959AFB6346DA}"/>
    <cellStyle name="Comma 215" xfId="137" xr:uid="{00000000-0005-0000-0000-000083000000}"/>
    <cellStyle name="Comma 215 2" xfId="887" xr:uid="{03641A6C-B5E9-4F01-8E9A-795A0C4E8166}"/>
    <cellStyle name="Comma 215 2 2" xfId="1827" xr:uid="{41A518A5-F968-45E6-ACBA-DD64F855B24A}"/>
    <cellStyle name="Comma 215 3" xfId="883" xr:uid="{63E58B28-6953-4119-85D6-C88FD286A2FF}"/>
    <cellStyle name="Comma 216" xfId="138" xr:uid="{00000000-0005-0000-0000-000084000000}"/>
    <cellStyle name="Comma 216 2" xfId="646" xr:uid="{E88041B7-228D-4BB5-9C61-EECB4A85E15D}"/>
    <cellStyle name="Comma 216 2 2" xfId="1704" xr:uid="{E4630653-A776-4E1E-A98E-D9FEEA67C533}"/>
    <cellStyle name="Comma 216 3" xfId="891" xr:uid="{9ABF322A-605E-45F8-BD17-CC04C94ABC50}"/>
    <cellStyle name="Comma 217" xfId="139" xr:uid="{00000000-0005-0000-0000-000085000000}"/>
    <cellStyle name="Comma 217 2" xfId="899" xr:uid="{76A267D0-E38E-4B24-9395-A6E7A474E8F1}"/>
    <cellStyle name="Comma 217 2 2" xfId="1831" xr:uid="{7D81E216-9DF2-4702-BA3D-8C001D37F78B}"/>
    <cellStyle name="Comma 217 3" xfId="895" xr:uid="{B5AE7192-AFA1-44AF-A83B-8A9CD5E04EA5}"/>
    <cellStyle name="Comma 218" xfId="140" xr:uid="{00000000-0005-0000-0000-000086000000}"/>
    <cellStyle name="Comma 218 2" xfId="909" xr:uid="{2BF7C4BE-68C3-47C3-BECA-DFABA5E407C9}"/>
    <cellStyle name="Comma 218 2 2" xfId="1837" xr:uid="{D102B6D0-C51E-4117-AE3D-20471CEC8056}"/>
    <cellStyle name="Comma 218 3" xfId="905" xr:uid="{FD151178-19E0-48F9-9AB5-D1B697D4078F}"/>
    <cellStyle name="Comma 219" xfId="141" xr:uid="{00000000-0005-0000-0000-000087000000}"/>
    <cellStyle name="Comma 219 2" xfId="917" xr:uid="{949DD0ED-0F2D-4669-85FC-E273907B5829}"/>
    <cellStyle name="Comma 219 2 2" xfId="1841" xr:uid="{7A0D2475-72BC-40C7-9BA4-219C873013A7}"/>
    <cellStyle name="Comma 219 3" xfId="913" xr:uid="{05DA4C84-5606-4164-A3F4-D1DBEEEEFEE0}"/>
    <cellStyle name="Comma 22" xfId="142" xr:uid="{00000000-0005-0000-0000-000088000000}"/>
    <cellStyle name="Comma 22 2" xfId="922" xr:uid="{2B745FCF-3475-418E-8267-AC39FFDAA306}"/>
    <cellStyle name="Comma 22 2 2" xfId="1844" xr:uid="{E97D4E4A-395D-45B7-9839-8FDBB7D6A0D8}"/>
    <cellStyle name="Comma 22 3" xfId="920" xr:uid="{8AD8504B-5D94-4AC2-AAC7-CFB282D19E24}"/>
    <cellStyle name="Comma 220" xfId="143" xr:uid="{00000000-0005-0000-0000-000089000000}"/>
    <cellStyle name="Comma 220 2" xfId="886" xr:uid="{75E544EF-4EE7-4D4B-AA90-F19CD5532724}"/>
    <cellStyle name="Comma 220 2 2" xfId="1826" xr:uid="{A29D6EBD-F866-4D88-93A7-6EDBB669AFD0}"/>
    <cellStyle name="Comma 220 3" xfId="882" xr:uid="{80E59F63-F554-401C-A38D-5A0B7318465E}"/>
    <cellStyle name="Comma 221" xfId="144" xr:uid="{00000000-0005-0000-0000-00008A000000}"/>
    <cellStyle name="Comma 221 2" xfId="645" xr:uid="{2DEA1B5F-A0FE-4858-8D36-8CF93EA759D5}"/>
    <cellStyle name="Comma 221 2 2" xfId="1703" xr:uid="{77945839-95C8-4014-A5A4-1C2A423C1B42}"/>
    <cellStyle name="Comma 221 3" xfId="890" xr:uid="{77222A14-DED8-4160-A851-68B000A70832}"/>
    <cellStyle name="Comma 222" xfId="145" xr:uid="{00000000-0005-0000-0000-00008B000000}"/>
    <cellStyle name="Comma 222 2" xfId="898" xr:uid="{394FD752-DA0C-40D6-842A-DF321D057666}"/>
    <cellStyle name="Comma 222 2 2" xfId="1830" xr:uid="{48EA65C9-54B1-44AA-9E75-F7177D0CA2C7}"/>
    <cellStyle name="Comma 222 3" xfId="894" xr:uid="{C625D6FB-7999-4D17-AC31-A2F02CA266F5}"/>
    <cellStyle name="Comma 223" xfId="146" xr:uid="{00000000-0005-0000-0000-00008C000000}"/>
    <cellStyle name="Comma 223 2" xfId="908" xr:uid="{765A5E05-09D0-4D67-A418-2B61F157673B}"/>
    <cellStyle name="Comma 223 2 2" xfId="1836" xr:uid="{6078AAB2-D7A9-4E46-9631-F597B86FE655}"/>
    <cellStyle name="Comma 223 3" xfId="904" xr:uid="{0317FD8A-90AC-4E37-9711-EAE1D043FA10}"/>
    <cellStyle name="Comma 224" xfId="147" xr:uid="{00000000-0005-0000-0000-00008D000000}"/>
    <cellStyle name="Comma 224 2" xfId="916" xr:uid="{944AEC83-C82E-4E75-A42B-CE368CD518C9}"/>
    <cellStyle name="Comma 224 2 2" xfId="1840" xr:uid="{8ECFEB67-0140-4346-A9BA-890F50D2B0A6}"/>
    <cellStyle name="Comma 224 3" xfId="912" xr:uid="{8480C780-5A2C-4EEF-A510-1906A2A58E8D}"/>
    <cellStyle name="Comma 225" xfId="148" xr:uid="{00000000-0005-0000-0000-00008E000000}"/>
    <cellStyle name="Comma 225 2" xfId="929" xr:uid="{FF648B07-3B3A-43CD-8A0B-2B8938FA33BD}"/>
    <cellStyle name="Comma 225 2 2" xfId="1847" xr:uid="{5FDF3D12-0839-4785-B7A1-ED20A8D62330}"/>
    <cellStyle name="Comma 225 3" xfId="925" xr:uid="{28A41EE6-676D-40C0-ABFA-0F6AD8A97593}"/>
    <cellStyle name="Comma 226" xfId="149" xr:uid="{00000000-0005-0000-0000-00008F000000}"/>
    <cellStyle name="Comma 226 2" xfId="935" xr:uid="{19057021-E7AC-4999-B0CD-795F15ACDC2D}"/>
    <cellStyle name="Comma 226 2 2" xfId="1851" xr:uid="{407E8219-2527-478F-8267-789228F51376}"/>
    <cellStyle name="Comma 226 3" xfId="638" xr:uid="{37DA936A-BE16-4653-B447-22436D387840}"/>
    <cellStyle name="Comma 227" xfId="150" xr:uid="{00000000-0005-0000-0000-000090000000}"/>
    <cellStyle name="Comma 227 2" xfId="939" xr:uid="{09B32B03-5996-4797-9C25-E481A86581B1}"/>
    <cellStyle name="Comma 227 2 2" xfId="1855" xr:uid="{FB46661B-3F95-44B1-B9BB-841207F48C65}"/>
    <cellStyle name="Comma 227 3" xfId="650" xr:uid="{6DBFB168-FBA8-4B9E-8CAB-323D27D59D3A}"/>
    <cellStyle name="Comma 228" xfId="151" xr:uid="{00000000-0005-0000-0000-000091000000}"/>
    <cellStyle name="Comma 228 2" xfId="628" xr:uid="{E75BA566-E08C-4E54-8B53-34F85E2CC2FB}"/>
    <cellStyle name="Comma 228 2 2" xfId="1694" xr:uid="{C989D486-4C20-4E99-8E63-FB114BCFB0A6}"/>
    <cellStyle name="Comma 228 3" xfId="611" xr:uid="{548A2FD8-5011-4AA8-BBA4-E1A5F8081E3F}"/>
    <cellStyle name="Comma 229" xfId="152" xr:uid="{00000000-0005-0000-0000-000092000000}"/>
    <cellStyle name="Comma 229 2" xfId="943" xr:uid="{04525F86-ACD7-433E-BA43-59991D060675}"/>
    <cellStyle name="Comma 229 2 2" xfId="1859" xr:uid="{E701BB8E-1BEA-4687-8CA1-72EEB8D394B2}"/>
    <cellStyle name="Comma 229 3" xfId="582" xr:uid="{8DDD70B6-4FC4-41A3-990A-857248E5C585}"/>
    <cellStyle name="Comma 23" xfId="153" xr:uid="{00000000-0005-0000-0000-000093000000}"/>
    <cellStyle name="Comma 23 2" xfId="948" xr:uid="{9DB69782-5BF2-4EF3-9386-341CEA1AF872}"/>
    <cellStyle name="Comma 23 2 2" xfId="1862" xr:uid="{9F3A38CB-6E0C-4164-A7DE-C558F314EC4B}"/>
    <cellStyle name="Comma 23 3" xfId="946" xr:uid="{8B9D853B-F152-4725-A7EC-26CC73362198}"/>
    <cellStyle name="Comma 230" xfId="154" xr:uid="{00000000-0005-0000-0000-000094000000}"/>
    <cellStyle name="Comma 230 2" xfId="928" xr:uid="{5DB803B2-D830-4EC7-8031-7A5EDD13DF98}"/>
    <cellStyle name="Comma 230 2 2" xfId="1846" xr:uid="{84F9C2F3-C434-4A13-A415-BF83178427AC}"/>
    <cellStyle name="Comma 230 3" xfId="924" xr:uid="{DA5057D3-4851-4FED-B6A9-62722F4E2EDA}"/>
    <cellStyle name="Comma 231" xfId="155" xr:uid="{00000000-0005-0000-0000-000095000000}"/>
    <cellStyle name="Comma 231 2" xfId="934" xr:uid="{750614AD-6BE0-4FD6-A2F7-53B042492F5D}"/>
    <cellStyle name="Comma 231 2 2" xfId="1850" xr:uid="{AFC4B596-6813-4C58-81A8-55B26AF520B2}"/>
    <cellStyle name="Comma 231 3" xfId="637" xr:uid="{253024F3-BD2E-46D4-A3BF-258CE0EB8526}"/>
    <cellStyle name="Comma 232" xfId="156" xr:uid="{00000000-0005-0000-0000-000096000000}"/>
    <cellStyle name="Comma 232 2" xfId="938" xr:uid="{3C9612D8-AD65-4A6F-8E89-97863A55C896}"/>
    <cellStyle name="Comma 232 2 2" xfId="1854" xr:uid="{35919303-AB23-4DFD-8AC3-73FB68CCFEA5}"/>
    <cellStyle name="Comma 232 3" xfId="649" xr:uid="{F8E1E972-7B06-4320-83AB-0461F40228BA}"/>
    <cellStyle name="Comma 233" xfId="157" xr:uid="{00000000-0005-0000-0000-000097000000}"/>
    <cellStyle name="Comma 233 2" xfId="627" xr:uid="{6E751144-9ECD-4DD7-9EBD-7A0E93AFD219}"/>
    <cellStyle name="Comma 233 2 2" xfId="1693" xr:uid="{FAACD4B5-E6EC-446C-8197-7D9FB476E49C}"/>
    <cellStyle name="Comma 233 3" xfId="610" xr:uid="{08C0C064-988A-42C5-BDB6-7B7AF798C071}"/>
    <cellStyle name="Comma 234" xfId="158" xr:uid="{00000000-0005-0000-0000-000098000000}"/>
    <cellStyle name="Comma 234 2" xfId="942" xr:uid="{1702B492-E496-4024-B8A4-133F60C956D9}"/>
    <cellStyle name="Comma 234 2 2" xfId="1858" xr:uid="{3E51B56B-4D65-4C57-A2CF-F84C434AEC0E}"/>
    <cellStyle name="Comma 234 3" xfId="581" xr:uid="{F57FA5CC-37C2-492E-88F2-5B7FA79366CC}"/>
    <cellStyle name="Comma 235" xfId="159" xr:uid="{00000000-0005-0000-0000-000099000000}"/>
    <cellStyle name="Comma 235 2" xfId="951" xr:uid="{5B329D5E-F1A8-4E30-B166-C9805B081B4A}"/>
    <cellStyle name="Comma 235 2 2" xfId="1865" xr:uid="{EEAC7011-7E47-4056-A509-564A6FD84778}"/>
    <cellStyle name="Comma 235 3" xfId="666" xr:uid="{F4FA08FA-5551-45CC-A616-78AED5D87154}"/>
    <cellStyle name="Comma 236" xfId="160" xr:uid="{00000000-0005-0000-0000-00009A000000}"/>
    <cellStyle name="Comma 236 2" xfId="955" xr:uid="{FC6D8823-3840-4636-AE85-5764F31C996C}"/>
    <cellStyle name="Comma 236 2 2" xfId="1869" xr:uid="{46BA6F84-82AF-479B-9E4F-E0F015ED2CC2}"/>
    <cellStyle name="Comma 236 3" xfId="670" xr:uid="{DC3E7677-7DBE-4234-B09E-FD44366870AA}"/>
    <cellStyle name="Comma 237" xfId="161" xr:uid="{00000000-0005-0000-0000-00009B000000}"/>
    <cellStyle name="Comma 237 2" xfId="964" xr:uid="{571F87EB-DDBC-4B9B-8AC4-032BEA8FF96C}"/>
    <cellStyle name="Comma 237 2 2" xfId="1874" xr:uid="{FB06D05D-EB7D-4279-850B-AAEF119E5675}"/>
    <cellStyle name="Comma 237 3" xfId="960" xr:uid="{E1F6BBF6-31FE-428B-B298-AA19AFAF529F}"/>
    <cellStyle name="Comma 238" xfId="162" xr:uid="{00000000-0005-0000-0000-00009C000000}"/>
    <cellStyle name="Comma 238 2" xfId="772" xr:uid="{06AD3D61-0BF2-4607-897B-530A2D9F6AF4}"/>
    <cellStyle name="Comma 238 2 2" xfId="1770" xr:uid="{927779D9-5622-43FD-AE11-E2277A0D4256}"/>
    <cellStyle name="Comma 238 3" xfId="968" xr:uid="{23BE380B-753D-4BE2-9C08-416FD39B439E}"/>
    <cellStyle name="Comma 239" xfId="163" xr:uid="{00000000-0005-0000-0000-00009D000000}"/>
    <cellStyle name="Comma 239 2" xfId="615" xr:uid="{C1CB2171-0948-49B9-A2BB-C5879D0CD65A}"/>
    <cellStyle name="Comma 239 2 2" xfId="1687" xr:uid="{DE526E01-AD4A-4AEF-A135-32DF91FC50AB}"/>
    <cellStyle name="Comma 239 3" xfId="972" xr:uid="{7BF5E417-B11F-4641-A581-7150446518F2}"/>
    <cellStyle name="Comma 24" xfId="164" xr:uid="{00000000-0005-0000-0000-00009E000000}"/>
    <cellStyle name="Comma 24 2" xfId="977" xr:uid="{5ED013C4-F259-4188-98C9-D4577AB81D47}"/>
    <cellStyle name="Comma 24 2 2" xfId="1877" xr:uid="{F981EDC7-ACDB-43EE-8CB6-D5FA0DB7A779}"/>
    <cellStyle name="Comma 24 3" xfId="975" xr:uid="{22EB70D5-856B-41A9-8FC9-1FEB46F990C1}"/>
    <cellStyle name="Comma 240" xfId="165" xr:uid="{00000000-0005-0000-0000-00009F000000}"/>
    <cellStyle name="Comma 240 2" xfId="950" xr:uid="{E75869AC-3996-4889-965D-8CA83AC740C1}"/>
    <cellStyle name="Comma 240 2 2" xfId="1864" xr:uid="{1F882C07-076C-418F-B957-B1D32ADB28CC}"/>
    <cellStyle name="Comma 240 3" xfId="665" xr:uid="{CBC434BB-4E19-46FE-9359-2704C410BA3B}"/>
    <cellStyle name="Comma 241" xfId="166" xr:uid="{00000000-0005-0000-0000-0000A0000000}"/>
    <cellStyle name="Comma 241 2" xfId="954" xr:uid="{715CEE94-C77F-4170-8810-C5D32DE2DFF0}"/>
    <cellStyle name="Comma 241 2 2" xfId="1868" xr:uid="{F4A1BAAC-C94A-4851-9308-B182BD11FCA0}"/>
    <cellStyle name="Comma 241 3" xfId="669" xr:uid="{4D26650F-DE58-4060-8CA6-3C48C1D9418B}"/>
    <cellStyle name="Comma 242" xfId="167" xr:uid="{00000000-0005-0000-0000-0000A1000000}"/>
    <cellStyle name="Comma 242 2" xfId="963" xr:uid="{10B2DC85-7272-4D79-A08F-E898ABECB891}"/>
    <cellStyle name="Comma 242 2 2" xfId="1873" xr:uid="{CF8A7C04-7110-48D3-A300-FC178B982967}"/>
    <cellStyle name="Comma 242 3" xfId="959" xr:uid="{F2AE1188-EB3B-4C82-8C53-F1BA7ACDBCA8}"/>
    <cellStyle name="Comma 243" xfId="168" xr:uid="{00000000-0005-0000-0000-0000A2000000}"/>
    <cellStyle name="Comma 243 2" xfId="771" xr:uid="{9F2A57FD-F8B8-47D3-9FF9-D07177F4B4FE}"/>
    <cellStyle name="Comma 243 2 2" xfId="1769" xr:uid="{FB12F7A8-A413-4389-BA0B-E6444FF0D0A8}"/>
    <cellStyle name="Comma 243 3" xfId="967" xr:uid="{8704BB5D-BC26-44F0-A4C9-0535D9DEF8DC}"/>
    <cellStyle name="Comma 244" xfId="169" xr:uid="{00000000-0005-0000-0000-0000A3000000}"/>
    <cellStyle name="Comma 244 2" xfId="614" xr:uid="{1CAD6A91-EEC7-482A-B002-2C4210AB88BB}"/>
    <cellStyle name="Comma 244 2 2" xfId="1686" xr:uid="{E2056143-2581-4FDC-919A-3CC57347706A}"/>
    <cellStyle name="Comma 244 3" xfId="971" xr:uid="{2AB40C77-DC99-4B8A-93B3-8CC81489D20C}"/>
    <cellStyle name="Comma 245" xfId="170" xr:uid="{00000000-0005-0000-0000-0000A4000000}"/>
    <cellStyle name="Comma 245 2" xfId="989" xr:uid="{4E10CB5E-155C-4108-93C8-CAC2885B6F62}"/>
    <cellStyle name="Comma 245 2 2" xfId="1881" xr:uid="{7C893D5A-F45E-42E8-8F8E-75969BD808E8}"/>
    <cellStyle name="Comma 245 3" xfId="981" xr:uid="{31B72477-F52A-43E4-AF14-7B69B67F4797}"/>
    <cellStyle name="Comma 246" xfId="171" xr:uid="{00000000-0005-0000-0000-0000A5000000}"/>
    <cellStyle name="Comma 246 2" xfId="1001" xr:uid="{6CD5D041-2824-47F9-9349-2B008D9FC353}"/>
    <cellStyle name="Comma 246 2 2" xfId="1885" xr:uid="{4890BD67-202C-468A-9F6F-048D53F66158}"/>
    <cellStyle name="Comma 246 3" xfId="993" xr:uid="{03B6D0E3-7FDB-49D6-A070-38E703F50686}"/>
    <cellStyle name="Comma 247" xfId="172" xr:uid="{00000000-0005-0000-0000-0000A6000000}"/>
    <cellStyle name="Comma 247 2" xfId="1013" xr:uid="{BD4CC57E-27F8-4904-BF9C-6E5ACD233061}"/>
    <cellStyle name="Comma 247 2 2" xfId="1889" xr:uid="{89BA7183-09F7-4802-B098-9E48E0ACC3A7}"/>
    <cellStyle name="Comma 247 3" xfId="1005" xr:uid="{B889363D-8E16-4D7C-B540-5555BB6DD0B6}"/>
    <cellStyle name="Comma 248" xfId="173" xr:uid="{00000000-0005-0000-0000-0000A7000000}"/>
    <cellStyle name="Comma 248 2" xfId="1021" xr:uid="{62482E0F-2475-4896-8DFF-A7966349FBBA}"/>
    <cellStyle name="Comma 248 2 2" xfId="1893" xr:uid="{D5DD56FF-A0F0-48A7-A8B4-DAC9BF20ABEA}"/>
    <cellStyle name="Comma 248 3" xfId="1017" xr:uid="{4E8D6C14-0348-4A9A-9C66-A4F664B11ABF}"/>
    <cellStyle name="Comma 249" xfId="174" xr:uid="{00000000-0005-0000-0000-0000A8000000}"/>
    <cellStyle name="Comma 249 2" xfId="1029" xr:uid="{6F8BE09F-E82A-4F40-B676-B68A8FB70776}"/>
    <cellStyle name="Comma 249 2 2" xfId="1897" xr:uid="{712EB661-A837-4F08-90CE-C2D9BBB1FA62}"/>
    <cellStyle name="Comma 249 3" xfId="1025" xr:uid="{B539B9F7-5283-43B7-8F9B-8F790CC994EA}"/>
    <cellStyle name="Comma 25" xfId="175" xr:uid="{00000000-0005-0000-0000-0000A9000000}"/>
    <cellStyle name="Comma 25 2" xfId="1034" xr:uid="{867FC45F-44D4-425A-8165-A749501CD01A}"/>
    <cellStyle name="Comma 25 2 2" xfId="1901" xr:uid="{6F1D92CD-8C24-494A-9B8D-F152F8485FD0}"/>
    <cellStyle name="Comma 25 3" xfId="691" xr:uid="{95E37B2D-BE88-40C5-9B46-C3956B93D8DD}"/>
    <cellStyle name="Comma 250" xfId="176" xr:uid="{00000000-0005-0000-0000-0000AA000000}"/>
    <cellStyle name="Comma 250 2" xfId="988" xr:uid="{7AB1D3C6-73AB-4B70-AC7B-8869D2A940C3}"/>
    <cellStyle name="Comma 250 2 2" xfId="1880" xr:uid="{61FC30FC-1B99-4708-8146-48299E0C135F}"/>
    <cellStyle name="Comma 250 3" xfId="980" xr:uid="{56F0B7F2-8A11-4037-B0C1-F8451804EAA3}"/>
    <cellStyle name="Comma 251" xfId="177" xr:uid="{00000000-0005-0000-0000-0000AB000000}"/>
    <cellStyle name="Comma 251 2" xfId="1000" xr:uid="{D797605D-2CEF-41A9-A892-FDFF1A628CEA}"/>
    <cellStyle name="Comma 251 2 2" xfId="1884" xr:uid="{3C2770F6-4AF6-4634-9CB9-471E5B25D347}"/>
    <cellStyle name="Comma 251 3" xfId="992" xr:uid="{91E55ECF-4C49-41D8-BDD8-CD0EB3636631}"/>
    <cellStyle name="Comma 252" xfId="178" xr:uid="{00000000-0005-0000-0000-0000AC000000}"/>
    <cellStyle name="Comma 252 2" xfId="1012" xr:uid="{588432DD-254C-480A-80BC-ACC66D712674}"/>
    <cellStyle name="Comma 252 2 2" xfId="1888" xr:uid="{FE492C39-03BE-4765-A251-C4E3D18BFF4B}"/>
    <cellStyle name="Comma 252 3" xfId="1004" xr:uid="{F008CD6F-A5FD-4031-BC14-E7C66B72528D}"/>
    <cellStyle name="Comma 253" xfId="179" xr:uid="{00000000-0005-0000-0000-0000AD000000}"/>
    <cellStyle name="Comma 253 2" xfId="1020" xr:uid="{3C1FA9AD-04EB-419A-902F-610FD3A2F6B6}"/>
    <cellStyle name="Comma 253 2 2" xfId="1892" xr:uid="{482AC2B3-7455-476C-839B-2C4D5BD95701}"/>
    <cellStyle name="Comma 253 3" xfId="1016" xr:uid="{222DF15E-AD05-464E-98F0-644833D9809C}"/>
    <cellStyle name="Comma 254" xfId="180" xr:uid="{00000000-0005-0000-0000-0000AE000000}"/>
    <cellStyle name="Comma 254 2" xfId="1028" xr:uid="{7486398D-8DCB-4750-87B4-7E5368403AF6}"/>
    <cellStyle name="Comma 254 2 2" xfId="1896" xr:uid="{7E380FBB-37EA-4838-8FC5-FA17CD4D6A2E}"/>
    <cellStyle name="Comma 254 3" xfId="1024" xr:uid="{C0F6E381-D9DD-4DA2-8F77-A3547ACE0D5E}"/>
    <cellStyle name="Comma 255" xfId="181" xr:uid="{00000000-0005-0000-0000-0000AF000000}"/>
    <cellStyle name="Comma 255 2" xfId="1037" xr:uid="{D4F2BA4E-7FA2-42E3-B267-258817BB62B8}"/>
    <cellStyle name="Comma 255 2 2" xfId="1904" xr:uid="{4613F6C5-25B9-4ABE-B990-66012F9DCC3A}"/>
    <cellStyle name="Comma 255 3" xfId="840" xr:uid="{88F2E2D7-B940-4877-B0A9-97FA53695EC5}"/>
    <cellStyle name="Comma 256" xfId="182" xr:uid="{00000000-0005-0000-0000-0000B0000000}"/>
    <cellStyle name="Comma 256 2" xfId="643" xr:uid="{CFB68341-EF28-426B-A2C5-7F42738ACF8F}"/>
    <cellStyle name="Comma 256 2 2" xfId="1701" xr:uid="{A345BFCC-357A-48A9-AC45-3953E47BE13E}"/>
    <cellStyle name="Comma 256 3" xfId="1041" xr:uid="{31225680-9E7E-4191-B2F1-24A2B06B295F}"/>
    <cellStyle name="Comma 257" xfId="183" xr:uid="{00000000-0005-0000-0000-0000B1000000}"/>
    <cellStyle name="Comma 257 2" xfId="1052" xr:uid="{1D5097AC-E4AB-4892-9F49-5166CEF3BA96}"/>
    <cellStyle name="Comma 257 2 2" xfId="1911" xr:uid="{8B433147-6B77-496E-9FE7-EC5160717863}"/>
    <cellStyle name="Comma 257 3" xfId="1048" xr:uid="{B53A9608-3FD4-40B8-84D7-9AFED614227F}"/>
    <cellStyle name="Comma 258" xfId="184" xr:uid="{00000000-0005-0000-0000-0000B2000000}"/>
    <cellStyle name="Comma 258 2" xfId="1060" xr:uid="{B086FBD8-3604-4084-B029-68AB414CBEBC}"/>
    <cellStyle name="Comma 258 2 2" xfId="1915" xr:uid="{E7377082-8107-4F3A-84C9-01314E4281CB}"/>
    <cellStyle name="Comma 258 3" xfId="1056" xr:uid="{139E0365-C466-4F53-AAF6-1AE4003E76D1}"/>
    <cellStyle name="Comma 259" xfId="185" xr:uid="{00000000-0005-0000-0000-0000B3000000}"/>
    <cellStyle name="Comma 259 2" xfId="1068" xr:uid="{8B2906EB-079C-462D-A0F5-E1FB8FB7FD67}"/>
    <cellStyle name="Comma 259 2 2" xfId="1919" xr:uid="{C4713A32-CB4F-4D9B-9D0D-2124BCD54830}"/>
    <cellStyle name="Comma 259 3" xfId="1064" xr:uid="{69851752-6454-4FE5-BD0B-623A757DBA7A}"/>
    <cellStyle name="Comma 26" xfId="186" xr:uid="{00000000-0005-0000-0000-0000B4000000}"/>
    <cellStyle name="Comma 26 2" xfId="749" xr:uid="{FE80D9F5-E4FC-45A7-8405-C323E185E7D2}"/>
    <cellStyle name="Comma 26 2 2" xfId="1758" xr:uid="{B6F23A3F-C3D2-4772-B958-D2C6C8BEF30B}"/>
    <cellStyle name="Comma 26 3" xfId="932" xr:uid="{2B17BD99-F131-4BB4-AB57-3775E40EEE0B}"/>
    <cellStyle name="Comma 260" xfId="187" xr:uid="{00000000-0005-0000-0000-0000B5000000}"/>
    <cellStyle name="Comma 260 2" xfId="1036" xr:uid="{7359F017-0B58-4961-B8D3-2D3F1BB86BFB}"/>
    <cellStyle name="Comma 260 2 2" xfId="1903" xr:uid="{F5C83D44-F559-40BD-A05C-EEB43D6B7826}"/>
    <cellStyle name="Comma 260 3" xfId="839" xr:uid="{C5F46C9D-FB70-49C5-9E8B-473E7227C859}"/>
    <cellStyle name="Comma 261" xfId="188" xr:uid="{00000000-0005-0000-0000-0000B6000000}"/>
    <cellStyle name="Comma 261 2" xfId="642" xr:uid="{C3A1B025-F366-42E6-85F1-6EE1F777A56F}"/>
    <cellStyle name="Comma 261 2 2" xfId="1700" xr:uid="{C49350BE-C733-4FD8-BCBE-2123CA8EB5B3}"/>
    <cellStyle name="Comma 261 3" xfId="1040" xr:uid="{0A1B7C14-E4A7-4A33-94C0-896E05B5971F}"/>
    <cellStyle name="Comma 262" xfId="189" xr:uid="{00000000-0005-0000-0000-0000B7000000}"/>
    <cellStyle name="Comma 262 2" xfId="1051" xr:uid="{812DFB77-EBC0-48AC-9CF4-9F940864DFB8}"/>
    <cellStyle name="Comma 262 2 2" xfId="1910" xr:uid="{54898F06-6D15-4910-A9BA-EF10CA467FE1}"/>
    <cellStyle name="Comma 262 3" xfId="1047" xr:uid="{A70ED74C-B1B3-42FB-BAFE-55711F577D14}"/>
    <cellStyle name="Comma 263" xfId="190" xr:uid="{00000000-0005-0000-0000-0000B8000000}"/>
    <cellStyle name="Comma 263 2" xfId="1059" xr:uid="{9A80A76A-086A-42B3-8959-1C6B56DBCCB1}"/>
    <cellStyle name="Comma 263 2 2" xfId="1914" xr:uid="{8ECF11A5-E8CB-4FC1-AF3E-D25E4847C882}"/>
    <cellStyle name="Comma 263 3" xfId="1055" xr:uid="{240AC31D-240E-49FF-BCA6-3AF2429D5FAC}"/>
    <cellStyle name="Comma 264" xfId="191" xr:uid="{00000000-0005-0000-0000-0000B9000000}"/>
    <cellStyle name="Comma 264 2" xfId="1067" xr:uid="{2C6B5592-6849-4DAC-A51E-850A4C5C9A3F}"/>
    <cellStyle name="Comma 264 2 2" xfId="1918" xr:uid="{93665731-0557-4418-A1B4-2F7BD2554E87}"/>
    <cellStyle name="Comma 264 3" xfId="1063" xr:uid="{292834D7-1980-4AC6-A506-FD8036D7AB9C}"/>
    <cellStyle name="Comma 265" xfId="192" xr:uid="{00000000-0005-0000-0000-0000BA000000}"/>
    <cellStyle name="Comma 265 2" xfId="1076" xr:uid="{E8CF2498-9FB4-48D4-98A6-E4549BD7BBA9}"/>
    <cellStyle name="Comma 265 2 2" xfId="1923" xr:uid="{56906903-87B3-4669-9149-8478509CE15D}"/>
    <cellStyle name="Comma 265 3" xfId="1072" xr:uid="{17F24D77-4766-4BE4-9250-2AAFEEF1AA11}"/>
    <cellStyle name="Comma 266" xfId="193" xr:uid="{00000000-0005-0000-0000-0000BB000000}"/>
    <cellStyle name="Comma 266 2" xfId="1080" xr:uid="{1A2FA941-9C3D-48D1-9CCA-19F0B285D7B0}"/>
    <cellStyle name="Comma 266 2 2" xfId="1927" xr:uid="{E0B07F5A-B36E-441F-BCA1-4F9CFE9DB4A2}"/>
    <cellStyle name="Comma 266 3" xfId="632" xr:uid="{E775BBAF-5697-4568-9D96-23625DC285E2}"/>
    <cellStyle name="Comma 267" xfId="194" xr:uid="{00000000-0005-0000-0000-0000BC000000}"/>
    <cellStyle name="Comma 267 2" xfId="594" xr:uid="{D9562E77-8B47-4E84-8012-A98D3E4956EB}"/>
    <cellStyle name="Comma 267 2 2" xfId="1677" xr:uid="{25813B2F-6E74-4F61-A1CB-45DBB3F87ED0}"/>
    <cellStyle name="Comma 267 3" xfId="1084" xr:uid="{990218E0-DF2F-4484-8494-CB5D3691D113}"/>
    <cellStyle name="Comma 268" xfId="195" xr:uid="{00000000-0005-0000-0000-0000BD000000}"/>
    <cellStyle name="Comma 268 2" xfId="598" xr:uid="{3B42ED00-A254-44F8-9436-D44FF2403DCA}"/>
    <cellStyle name="Comma 268 2 2" xfId="1681" xr:uid="{3F988D83-3315-4048-B449-746B25F1CC33}"/>
    <cellStyle name="Comma 268 3" xfId="1090" xr:uid="{EFAB0B06-0481-40F9-9008-C0D7DB3A4544}"/>
    <cellStyle name="Comma 269" xfId="196" xr:uid="{00000000-0005-0000-0000-0000BE000000}"/>
    <cellStyle name="Comma 269 2" xfId="1098" xr:uid="{9229E5F5-83E3-4E92-B54C-06019B099A80}"/>
    <cellStyle name="Comma 269 2 2" xfId="1933" xr:uid="{A3C4273D-92F0-4789-AB6E-9EBED78CF0D4}"/>
    <cellStyle name="Comma 269 3" xfId="1094" xr:uid="{896BE114-F599-4C48-B82E-2E8269C8B84F}"/>
    <cellStyle name="Comma 27" xfId="197" xr:uid="{00000000-0005-0000-0000-0000BF000000}"/>
    <cellStyle name="Comma 27 2" xfId="902" xr:uid="{DE4BA10A-86FE-456B-A08E-03D5D9BADFD8}"/>
    <cellStyle name="Comma 27 2 2" xfId="1834" xr:uid="{851E3906-F343-4228-87BC-1CECC0C6BEB5}"/>
    <cellStyle name="Comma 27 3" xfId="1101" xr:uid="{7F5F1F5F-AFCC-4746-A254-22B609BC46B3}"/>
    <cellStyle name="Comma 270" xfId="198" xr:uid="{00000000-0005-0000-0000-0000C0000000}"/>
    <cellStyle name="Comma 270 2" xfId="1075" xr:uid="{1B2DB4B8-08CF-4E4A-9391-63DA147DB922}"/>
    <cellStyle name="Comma 270 2 2" xfId="1922" xr:uid="{B6B16862-63BA-4C61-872F-D6213FC67661}"/>
    <cellStyle name="Comma 270 3" xfId="1071" xr:uid="{6F08215E-A883-44A3-B68C-072D5FA441FF}"/>
    <cellStyle name="Comma 271" xfId="199" xr:uid="{00000000-0005-0000-0000-0000C1000000}"/>
    <cellStyle name="Comma 271 2" xfId="1079" xr:uid="{45A7971C-35D4-4571-BF04-90A9387EF788}"/>
    <cellStyle name="Comma 271 2 2" xfId="1926" xr:uid="{2DE42F1F-71E2-4179-B721-6B7262CEEF89}"/>
    <cellStyle name="Comma 271 3" xfId="631" xr:uid="{14DBB2E7-90A4-490A-A9C8-024BAC2092C4}"/>
    <cellStyle name="Comma 272" xfId="200" xr:uid="{00000000-0005-0000-0000-0000C2000000}"/>
    <cellStyle name="Comma 272 2" xfId="593" xr:uid="{3A296387-F5EB-4A27-8CC8-2D7520FA935A}"/>
    <cellStyle name="Comma 272 2 2" xfId="1676" xr:uid="{1C9179CE-D6E1-4B5B-B378-9BBBADA2550D}"/>
    <cellStyle name="Comma 272 3" xfId="1083" xr:uid="{3A17946F-F000-41BB-B4E7-31AA9094A92D}"/>
    <cellStyle name="Comma 273" xfId="201" xr:uid="{00000000-0005-0000-0000-0000C3000000}"/>
    <cellStyle name="Comma 273 2" xfId="597" xr:uid="{44E6D037-9FB2-46BB-A340-C89452DCC37C}"/>
    <cellStyle name="Comma 273 2 2" xfId="1680" xr:uid="{382C6550-2E2F-4A55-A9CE-1A957E3CDB6D}"/>
    <cellStyle name="Comma 273 3" xfId="1089" xr:uid="{5CF46C53-70C2-4994-9590-976502914928}"/>
    <cellStyle name="Comma 274" xfId="202" xr:uid="{00000000-0005-0000-0000-0000C4000000}"/>
    <cellStyle name="Comma 274 2" xfId="1097" xr:uid="{FA4B61A5-D2FA-475C-A09E-FB2786354607}"/>
    <cellStyle name="Comma 274 2 2" xfId="1932" xr:uid="{0152EC7C-8E95-4646-915E-74AC9944BC1E}"/>
    <cellStyle name="Comma 274 3" xfId="1093" xr:uid="{013C09DC-8A02-4608-9F40-E9B9D8F2F3B2}"/>
    <cellStyle name="Comma 275" xfId="203" xr:uid="{00000000-0005-0000-0000-0000C5000000}"/>
    <cellStyle name="Comma 275 2" xfId="1108" xr:uid="{C3CD0A20-6A85-4E11-A731-758A16604E91}"/>
    <cellStyle name="Comma 275 2 2" xfId="1937" xr:uid="{522EA31C-9DC7-4FD1-9938-DC7823EE98F5}"/>
    <cellStyle name="Comma 275 3" xfId="1104" xr:uid="{879E142B-359D-4963-A6D1-634E5309F723}"/>
    <cellStyle name="Comma 276" xfId="204" xr:uid="{00000000-0005-0000-0000-0000C6000000}"/>
    <cellStyle name="Comma 276 2" xfId="1116" xr:uid="{E29BAA75-5332-4E6B-9106-8C9125B01758}"/>
    <cellStyle name="Comma 276 2 2" xfId="1941" xr:uid="{ACBF8E08-BA64-4D16-BE9A-9DCBDF8F35EF}"/>
    <cellStyle name="Comma 276 3" xfId="1112" xr:uid="{DF44BF85-A88F-492D-B3CA-4EC13C6E6661}"/>
    <cellStyle name="Comma 277" xfId="205" xr:uid="{00000000-0005-0000-0000-0000C7000000}"/>
    <cellStyle name="Comma 277 2" xfId="1120" xr:uid="{E395CF7A-1DE3-4A1F-8E57-445B52B72BAD}"/>
    <cellStyle name="Comma 277 2 2" xfId="1945" xr:uid="{AD26E1B1-BA0C-4299-9E71-C86DDCB56BBA}"/>
    <cellStyle name="Comma 277 3" xfId="722" xr:uid="{1A01CAF4-31AF-44DF-A8D9-DFBED52067D3}"/>
    <cellStyle name="Comma 278" xfId="206" xr:uid="{00000000-0005-0000-0000-0000C8000000}"/>
    <cellStyle name="Comma 278 2" xfId="706" xr:uid="{C6AB1E11-EC58-4C90-8BB2-27FA8C7DD109}"/>
    <cellStyle name="Comma 278 2 2" xfId="1742" xr:uid="{FEF02F1C-B76A-48C0-B0AF-A9807626426E}"/>
    <cellStyle name="Comma 278 3" xfId="984" xr:uid="{A42DED6E-A0B6-4397-8254-FB7FDFE60F41}"/>
    <cellStyle name="Comma 279" xfId="207" xr:uid="{00000000-0005-0000-0000-0000C9000000}"/>
    <cellStyle name="Comma 279 2" xfId="565" xr:uid="{A1441253-A4DE-4CF8-81BF-75B20A405373}"/>
    <cellStyle name="Comma 279 2 2" xfId="1667" xr:uid="{37C4148A-9B47-4980-A782-5D31B8BE67D7}"/>
    <cellStyle name="Comma 279 3" xfId="1124" xr:uid="{FF5584A3-54BB-4A07-99B6-3858F5543004}"/>
    <cellStyle name="Comma 28" xfId="208" xr:uid="{00000000-0005-0000-0000-0000CA000000}"/>
    <cellStyle name="Comma 28 2" xfId="1087" xr:uid="{E29551AA-E524-4A85-8A93-3C4506154252}"/>
    <cellStyle name="Comma 28 2 2" xfId="1930" xr:uid="{9AC1CDB7-4A4C-4327-AFCC-443D0DD94010}"/>
    <cellStyle name="Comma 28 3" xfId="1131" xr:uid="{E44A193D-8625-4849-9FB1-1FBF021A4621}"/>
    <cellStyle name="Comma 280" xfId="209" xr:uid="{00000000-0005-0000-0000-0000CB000000}"/>
    <cellStyle name="Comma 280 2" xfId="1107" xr:uid="{AE0B6899-869F-4BEA-871E-A039976B045D}"/>
    <cellStyle name="Comma 280 2 2" xfId="1936" xr:uid="{CA47C569-6F0F-48AB-9B0D-86D17A4A558A}"/>
    <cellStyle name="Comma 280 3" xfId="1103" xr:uid="{A0133913-EC3B-476B-916A-9894AD013EA4}"/>
    <cellStyle name="Comma 281" xfId="210" xr:uid="{00000000-0005-0000-0000-0000CC000000}"/>
    <cellStyle name="Comma 281 2" xfId="1115" xr:uid="{935DB8E3-13C3-4DD3-9D52-C030E8275624}"/>
    <cellStyle name="Comma 281 2 2" xfId="1940" xr:uid="{54E3AFCD-1953-43DE-8B55-10589FDB3283}"/>
    <cellStyle name="Comma 281 3" xfId="1111" xr:uid="{20A24376-F8BB-45C1-955A-4B453708AFD6}"/>
    <cellStyle name="Comma 282" xfId="211" xr:uid="{00000000-0005-0000-0000-0000CD000000}"/>
    <cellStyle name="Comma 282 2" xfId="1119" xr:uid="{EF4DB9AD-6CAA-4C79-A63A-80E8FA208C48}"/>
    <cellStyle name="Comma 282 2 2" xfId="1944" xr:uid="{32331C44-2BF7-464C-988B-C10615E50FEF}"/>
    <cellStyle name="Comma 282 3" xfId="721" xr:uid="{4625365C-8A7F-4A91-B483-F149682A244D}"/>
    <cellStyle name="Comma 283" xfId="212" xr:uid="{00000000-0005-0000-0000-0000CE000000}"/>
    <cellStyle name="Comma 283 2" xfId="705" xr:uid="{778CB4A9-CDD9-4C4B-B25B-BBDA9A67E702}"/>
    <cellStyle name="Comma 283 2 2" xfId="1741" xr:uid="{5FE33689-EBA5-4764-8DA2-4C0F695212CD}"/>
    <cellStyle name="Comma 283 3" xfId="983" xr:uid="{F6148EC1-FCCB-480C-B7D8-3C3E1647C0D6}"/>
    <cellStyle name="Comma 284" xfId="213" xr:uid="{00000000-0005-0000-0000-0000CF000000}"/>
    <cellStyle name="Comma 284 2" xfId="564" xr:uid="{A6E666F0-0429-4AC3-BBFA-31AE772112F0}"/>
    <cellStyle name="Comma 284 2 2" xfId="1666" xr:uid="{C7D03486-E5C1-4B3E-A003-042547A87FDA}"/>
    <cellStyle name="Comma 284 3" xfId="1123" xr:uid="{BDD451A2-22E2-45CE-976B-873228C55F1B}"/>
    <cellStyle name="Comma 285" xfId="214" xr:uid="{00000000-0005-0000-0000-0000D0000000}"/>
    <cellStyle name="Comma 285 2" xfId="1044" xr:uid="{C5D324FB-CD64-4237-A1D2-4B358C6F10D2}"/>
    <cellStyle name="Comma 285 2 2" xfId="1907" xr:uid="{EAE4EA9D-8367-48AB-A651-7C3F295056D1}"/>
    <cellStyle name="Comma 285 3" xfId="1134" xr:uid="{2CA2514F-C6D5-4146-B4F0-02E5DE9C6E4C}"/>
    <cellStyle name="Comma 286" xfId="215" xr:uid="{00000000-0005-0000-0000-0000D1000000}"/>
    <cellStyle name="Comma 286 2" xfId="674" xr:uid="{8158A2E3-1579-4B84-8690-352ED5EF8A42}"/>
    <cellStyle name="Comma 286 2 2" xfId="1720" xr:uid="{23CC2ED5-70C7-44B1-8B16-C82DFBFC264E}"/>
    <cellStyle name="Comma 286 3" xfId="560" xr:uid="{82082A8F-1D61-492F-8312-5D2BEF66824F}"/>
    <cellStyle name="Comma 287" xfId="216" xr:uid="{00000000-0005-0000-0000-0000D2000000}"/>
    <cellStyle name="Comma 287 2" xfId="1143" xr:uid="{D63B54C9-D1F4-4C57-BDAC-E8AB062217A8}"/>
    <cellStyle name="Comma 287 2 2" xfId="1954" xr:uid="{A1DBE779-6AA6-40F4-858D-2042B3542194}"/>
    <cellStyle name="Comma 287 3" xfId="1139" xr:uid="{54DF3241-36CB-4754-9761-BA3FC2169FF0}"/>
    <cellStyle name="Comma 288" xfId="217" xr:uid="{00000000-0005-0000-0000-0000D3000000}"/>
    <cellStyle name="Comma 288 2" xfId="1152" xr:uid="{E464BCEA-CF5F-425E-A077-4285473D89FA}"/>
    <cellStyle name="Comma 288 2 2" xfId="1959" xr:uid="{F2CF45D2-C581-41A1-B656-B8072367271F}"/>
    <cellStyle name="Comma 288 3" xfId="1147" xr:uid="{04CC83E7-81E9-49A2-9253-9160D3D18B77}"/>
    <cellStyle name="Comma 289" xfId="218" xr:uid="{00000000-0005-0000-0000-0000D4000000}"/>
    <cellStyle name="Comma 289 2" xfId="1160" xr:uid="{04B59110-360B-4677-98F9-5A5104EEE892}"/>
    <cellStyle name="Comma 289 2 2" xfId="1963" xr:uid="{82D361D0-A5CC-4466-936B-BA8C2FDB65C5}"/>
    <cellStyle name="Comma 289 3" xfId="1156" xr:uid="{187AFBFA-0102-48DD-A10E-65F613D284E1}"/>
    <cellStyle name="Comma 29" xfId="219" xr:uid="{00000000-0005-0000-0000-0000D5000000}"/>
    <cellStyle name="Comma 29 2" xfId="1165" xr:uid="{CECDBFE7-49F7-48A5-9DFE-51E2CB4352A8}"/>
    <cellStyle name="Comma 29 2 2" xfId="1966" xr:uid="{B5AA94D7-6E33-45B4-9545-BCFE0B0055DF}"/>
    <cellStyle name="Comma 29 3" xfId="1163" xr:uid="{A154914A-DD75-4158-976E-C985E7F9C832}"/>
    <cellStyle name="Comma 290" xfId="220" xr:uid="{00000000-0005-0000-0000-0000D6000000}"/>
    <cellStyle name="Comma 290 2" xfId="1043" xr:uid="{21C2C971-937C-4054-80F4-0528EE0FBA69}"/>
    <cellStyle name="Comma 290 2 2" xfId="1906" xr:uid="{47A5FB93-B2BB-4635-AECD-755E798FB6E2}"/>
    <cellStyle name="Comma 290 3" xfId="1133" xr:uid="{5A24F275-9AEA-44AE-A6E2-9AB169E57458}"/>
    <cellStyle name="Comma 291" xfId="221" xr:uid="{00000000-0005-0000-0000-0000D7000000}"/>
    <cellStyle name="Comma 291 2" xfId="673" xr:uid="{A2EC1668-CE6B-4DA5-9B74-504BFCA8883F}"/>
    <cellStyle name="Comma 291 2 2" xfId="1719" xr:uid="{699E4C79-38AC-4FCC-A0A2-C78E64ED3320}"/>
    <cellStyle name="Comma 291 3" xfId="559" xr:uid="{EC952877-C15A-4077-A3D9-AA6B8ABE8535}"/>
    <cellStyle name="Comma 292" xfId="222" xr:uid="{00000000-0005-0000-0000-0000D8000000}"/>
    <cellStyle name="Comma 292 2" xfId="1142" xr:uid="{F1EC55F5-7910-4EB8-A076-8634FBA9283D}"/>
    <cellStyle name="Comma 292 2 2" xfId="1953" xr:uid="{576A582B-737A-446E-BBE2-2174014DEB25}"/>
    <cellStyle name="Comma 292 3" xfId="1138" xr:uid="{ED5DAEA9-D5EB-42C1-BE52-A6A5CF8D70EB}"/>
    <cellStyle name="Comma 293" xfId="223" xr:uid="{00000000-0005-0000-0000-0000D9000000}"/>
    <cellStyle name="Comma 293 2" xfId="1151" xr:uid="{27EC7FF2-2F78-47BB-9F89-67D5540346E5}"/>
    <cellStyle name="Comma 293 2 2" xfId="1958" xr:uid="{9B6800F3-FE7C-4646-9262-5201E08C755D}"/>
    <cellStyle name="Comma 293 3" xfId="1146" xr:uid="{988DFC38-1958-42FC-9716-7980847813E6}"/>
    <cellStyle name="Comma 294" xfId="224" xr:uid="{00000000-0005-0000-0000-0000DA000000}"/>
    <cellStyle name="Comma 294 2" xfId="1159" xr:uid="{90AB45AA-21CD-4DF1-8187-06C82D41EF80}"/>
    <cellStyle name="Comma 294 2 2" xfId="1962" xr:uid="{5818ADF2-1B87-40EE-9E0E-7235E09E8924}"/>
    <cellStyle name="Comma 294 3" xfId="1155" xr:uid="{244956E2-4943-4A4F-AC6B-21534E28E262}"/>
    <cellStyle name="Comma 295" xfId="225" xr:uid="{00000000-0005-0000-0000-0000DB000000}"/>
    <cellStyle name="Comma 295 2" xfId="1171" xr:uid="{045C90B3-DFC4-4FBA-9F8A-25E6748687AC}"/>
    <cellStyle name="Comma 295 2 2" xfId="1968" xr:uid="{E3772781-BB35-4865-837E-249195DF3FA0}"/>
    <cellStyle name="Comma 295 3" xfId="1167" xr:uid="{C9A98332-4BAD-4817-87A4-B53270E0C7F1}"/>
    <cellStyle name="Comma 296" xfId="226" xr:uid="{00000000-0005-0000-0000-0000DC000000}"/>
    <cellStyle name="Comma 296 2" xfId="1179" xr:uid="{5FB3A81F-3AD5-42D7-A9A2-F20186DEE601}"/>
    <cellStyle name="Comma 296 2 2" xfId="1972" xr:uid="{ED42E52F-2FD3-4F99-97B7-80784E93BE8A}"/>
    <cellStyle name="Comma 296 3" xfId="1175" xr:uid="{C1E4F562-B108-4EF2-87BA-5D75DB608BF8}"/>
    <cellStyle name="Comma 297" xfId="227" xr:uid="{00000000-0005-0000-0000-0000DD000000}"/>
    <cellStyle name="Comma 297 2" xfId="655" xr:uid="{B3994C04-BCF9-4A9A-998D-D36EC497DBD9}"/>
    <cellStyle name="Comma 297 2 2" xfId="1709" xr:uid="{0C15D531-292B-48EC-B1D6-DB4BA4C71D9F}"/>
    <cellStyle name="Comma 297 3" xfId="1183" xr:uid="{EC3D9C7B-1E6F-4D1C-83D9-EB7570F4D5ED}"/>
    <cellStyle name="Comma 298" xfId="228" xr:uid="{00000000-0005-0000-0000-0000DE000000}"/>
    <cellStyle name="Comma 298 2" xfId="1191" xr:uid="{C2D16931-8F34-4FEB-9264-3BCFF28C60F5}"/>
    <cellStyle name="Comma 298 2 2" xfId="1976" xr:uid="{BE945267-4A07-4150-94D1-8440A4E394E5}"/>
    <cellStyle name="Comma 298 3" xfId="1187" xr:uid="{540F0FE6-ACCE-4ED4-9B9C-EF25DEA23F3E}"/>
    <cellStyle name="Comma 299" xfId="229" xr:uid="{00000000-0005-0000-0000-0000DF000000}"/>
    <cellStyle name="Comma 299 2" xfId="1199" xr:uid="{FFBC1C35-EEFD-40A5-B41F-A7D80ECB72EC}"/>
    <cellStyle name="Comma 299 2 2" xfId="1980" xr:uid="{F31E799B-AC04-44C1-8850-679FDFA49003}"/>
    <cellStyle name="Comma 299 3" xfId="1195" xr:uid="{B401245E-60C0-4CD1-951A-AFBE808280E3}"/>
    <cellStyle name="Comma 3" xfId="230" xr:uid="{00000000-0005-0000-0000-0000E0000000}"/>
    <cellStyle name="Comma 3 2" xfId="1204" xr:uid="{4A2F349E-E875-4E63-99D2-715BA9BDD116}"/>
    <cellStyle name="Comma 3 2 2" xfId="1984" xr:uid="{15C7F188-CF61-47E8-99B9-7ADD82E43E13}"/>
    <cellStyle name="Comma 3 3" xfId="1203" xr:uid="{425CBA32-DFEB-496D-ACA8-849E0F43AAB3}"/>
    <cellStyle name="Comma 30" xfId="231" xr:uid="{00000000-0005-0000-0000-0000E1000000}"/>
    <cellStyle name="Comma 30 2" xfId="1033" xr:uid="{92A807F6-C516-4137-8883-D6BA8F64CDC5}"/>
    <cellStyle name="Comma 30 2 2" xfId="1900" xr:uid="{2BE1F13C-6F78-4252-B1DE-99F6A2240446}"/>
    <cellStyle name="Comma 30 3" xfId="690" xr:uid="{8B92D3A8-3F30-4C8C-836B-8C584A027E2D}"/>
    <cellStyle name="Comma 300" xfId="232" xr:uid="{00000000-0005-0000-0000-0000E2000000}"/>
    <cellStyle name="Comma 300 2" xfId="987" xr:uid="{FA7E7DCE-07FB-49E4-8277-3D6AFDD064F5}"/>
    <cellStyle name="Comma 300 2 2" xfId="1879" xr:uid="{3218EACF-C0EB-4D24-A63E-6BE3E2B25637}"/>
    <cellStyle name="Comma 300 3" xfId="979" xr:uid="{7100120B-835C-424B-8785-227914FBC569}"/>
    <cellStyle name="Comma 301" xfId="233" xr:uid="{00000000-0005-0000-0000-0000E3000000}"/>
    <cellStyle name="Comma 301 2" xfId="999" xr:uid="{5A49A910-9CA6-4240-85FB-19D88D9E9310}"/>
    <cellStyle name="Comma 301 2 2" xfId="1883" xr:uid="{8E4EB402-0EBC-4A3C-9FD8-B9AAD42CD66A}"/>
    <cellStyle name="Comma 301 3" xfId="991" xr:uid="{96D5765F-9DCC-4F57-A085-40DDDC5B2B4F}"/>
    <cellStyle name="Comma 302" xfId="234" xr:uid="{00000000-0005-0000-0000-0000E4000000}"/>
    <cellStyle name="Comma 302 2" xfId="1011" xr:uid="{3412DD5A-18B8-4B79-8169-A792ECDC1F86}"/>
    <cellStyle name="Comma 302 2 2" xfId="1887" xr:uid="{4D4DFE72-9648-4DD9-82B7-4F9011366B08}"/>
    <cellStyle name="Comma 302 3" xfId="1003" xr:uid="{3C2C428D-AEFD-47B7-984F-B5A3F1862DA3}"/>
    <cellStyle name="Comma 303" xfId="235" xr:uid="{00000000-0005-0000-0000-0000E5000000}"/>
    <cellStyle name="Comma 303 2" xfId="1019" xr:uid="{AC6AABB3-F868-42B5-8491-641729966400}"/>
    <cellStyle name="Comma 303 2 2" xfId="1891" xr:uid="{70162716-8823-4EB5-B6E4-B98038E2C2FA}"/>
    <cellStyle name="Comma 303 3" xfId="1015" xr:uid="{AA4FB672-875C-49B3-8EF2-346B3F032AD5}"/>
    <cellStyle name="Comma 304" xfId="236" xr:uid="{00000000-0005-0000-0000-0000E6000000}"/>
    <cellStyle name="Comma 304 2" xfId="1027" xr:uid="{A0ADCEAF-C191-4FCE-9E36-5BFAA69D2285}"/>
    <cellStyle name="Comma 304 2 2" xfId="1895" xr:uid="{C9073FB0-8F10-4A1D-BF97-FF8EBDBF8CA1}"/>
    <cellStyle name="Comma 304 3" xfId="1023" xr:uid="{03281361-F596-4D1A-8EF9-E3A56EE27E26}"/>
    <cellStyle name="Comma 305" xfId="237" xr:uid="{00000000-0005-0000-0000-0000E7000000}"/>
    <cellStyle name="Comma 305 2" xfId="1035" xr:uid="{938C024F-594E-40E0-B481-4914B6CF48C2}"/>
    <cellStyle name="Comma 305 2 2" xfId="1902" xr:uid="{2E78B551-8D10-4A3C-9E3A-F3EF8BCBEFC8}"/>
    <cellStyle name="Comma 305 3" xfId="838" xr:uid="{889AA0F4-106E-4009-B584-DF301208326C}"/>
    <cellStyle name="Comma 306" xfId="238" xr:uid="{00000000-0005-0000-0000-0000E8000000}"/>
    <cellStyle name="Comma 306 2" xfId="641" xr:uid="{24A2511C-65B5-4390-9D32-15250C4E925F}"/>
    <cellStyle name="Comma 306 2 2" xfId="1699" xr:uid="{12BCAE0C-567A-4237-A393-1234FD9CA00E}"/>
    <cellStyle name="Comma 306 3" xfId="1039" xr:uid="{51AE6568-542D-4476-81E3-69A237FD6EFC}"/>
    <cellStyle name="Comma 307" xfId="239" xr:uid="{00000000-0005-0000-0000-0000E9000000}"/>
    <cellStyle name="Comma 307 2" xfId="1053" xr:uid="{87769D91-5982-4BDF-BBC6-6251396689E4}"/>
    <cellStyle name="Comma 307 2 2" xfId="1912" xr:uid="{89916090-8C94-4B43-960C-3E0DAE996757}"/>
    <cellStyle name="Comma 307 3" xfId="1049" xr:uid="{407A3506-798D-404A-8326-A93AF3195842}"/>
    <cellStyle name="Comma 308" xfId="240" xr:uid="{00000000-0005-0000-0000-0000EA000000}"/>
    <cellStyle name="Comma 308 2" xfId="1061" xr:uid="{9F8B7EB0-54E5-4C67-9965-544160A987E4}"/>
    <cellStyle name="Comma 308 2 2" xfId="1916" xr:uid="{C8AD8CFE-7E5F-4FAA-9502-15B9A0B69551}"/>
    <cellStyle name="Comma 308 3" xfId="1057" xr:uid="{F26EC067-1A5B-4BB8-AE7A-D44EB865C5E8}"/>
    <cellStyle name="Comma 309" xfId="241" xr:uid="{00000000-0005-0000-0000-0000EB000000}"/>
    <cellStyle name="Comma 309 2" xfId="1069" xr:uid="{D999E2A6-D5C5-49AA-BF1D-DBA6046A3573}"/>
    <cellStyle name="Comma 309 2 2" xfId="1920" xr:uid="{76DE115F-7CFB-4276-A32A-9CFA984C9565}"/>
    <cellStyle name="Comma 309 3" xfId="1065" xr:uid="{E720A70D-DD41-46D9-B4B5-563EA07B7846}"/>
    <cellStyle name="Comma 31" xfId="242" xr:uid="{00000000-0005-0000-0000-0000EC000000}"/>
    <cellStyle name="Comma 31 2" xfId="750" xr:uid="{BD445239-4C91-48A1-84AD-56D037A81308}"/>
    <cellStyle name="Comma 31 2 2" xfId="1759" xr:uid="{DFBE6B62-B10B-4B7D-87FB-DD31F005FA8A}"/>
    <cellStyle name="Comma 31 3" xfId="933" xr:uid="{88448C0D-64DB-44D1-8C49-11611E038912}"/>
    <cellStyle name="Comma 310" xfId="243" xr:uid="{00000000-0005-0000-0000-0000ED000000}"/>
    <cellStyle name="Comma 310 2" xfId="1038" xr:uid="{B4D0EB6D-88C9-4BA5-A702-6CE08BE9AAA2}"/>
    <cellStyle name="Comma 310 2 2" xfId="1905" xr:uid="{4BD3CECB-CE44-4273-A452-79E5B0C9A904}"/>
    <cellStyle name="Comma 310 3" xfId="841" xr:uid="{6B6DDC71-71E2-4266-B347-BF892B7454D7}"/>
    <cellStyle name="Comma 311" xfId="244" xr:uid="{00000000-0005-0000-0000-0000EE000000}"/>
    <cellStyle name="Comma 311 2" xfId="644" xr:uid="{F129D404-2F8C-41D1-8962-4669F0DCC602}"/>
    <cellStyle name="Comma 311 2 2" xfId="1702" xr:uid="{D4411577-FDFF-4E8D-8F44-265F9C2CC442}"/>
    <cellStyle name="Comma 311 3" xfId="1042" xr:uid="{07070902-A807-4BAA-AE14-AD9BE59CA0B0}"/>
    <cellStyle name="Comma 312" xfId="245" xr:uid="{00000000-0005-0000-0000-0000EF000000}"/>
    <cellStyle name="Comma 312 2" xfId="1054" xr:uid="{4857ADBE-54FD-43F2-97EE-C8DC3D492B94}"/>
    <cellStyle name="Comma 312 2 2" xfId="1913" xr:uid="{9CEF0502-804C-41D3-B0D9-7CE8B42F9FA2}"/>
    <cellStyle name="Comma 312 3" xfId="1050" xr:uid="{54B3E07F-F929-44FB-A605-0B70E9C6D98D}"/>
    <cellStyle name="Comma 313" xfId="246" xr:uid="{00000000-0005-0000-0000-0000F0000000}"/>
    <cellStyle name="Comma 313 2" xfId="1062" xr:uid="{B94346C4-FFEA-4849-9242-6C4FBB4B3936}"/>
    <cellStyle name="Comma 313 2 2" xfId="1917" xr:uid="{39A9F748-17A9-463A-BD70-C6E1C670629D}"/>
    <cellStyle name="Comma 313 3" xfId="1058" xr:uid="{7CBF7683-733A-454A-A91D-290DAEFC64DD}"/>
    <cellStyle name="Comma 314" xfId="247" xr:uid="{00000000-0005-0000-0000-0000F1000000}"/>
    <cellStyle name="Comma 314 2" xfId="1070" xr:uid="{7CD818FC-6E15-4548-BAF5-4FEE33F398C7}"/>
    <cellStyle name="Comma 314 2 2" xfId="1921" xr:uid="{431E92EB-C61F-43AC-907C-68A000843834}"/>
    <cellStyle name="Comma 314 3" xfId="1066" xr:uid="{515CFA87-CD0A-40E4-8A5D-10602DB70DDC}"/>
    <cellStyle name="Comma 315" xfId="248" xr:uid="{00000000-0005-0000-0000-0000F2000000}"/>
    <cellStyle name="Comma 315 2" xfId="1077" xr:uid="{51BC673A-578C-46E4-B800-56628394CB3A}"/>
    <cellStyle name="Comma 315 2 2" xfId="1924" xr:uid="{F4729DDD-9366-4050-9637-CACA05832F0E}"/>
    <cellStyle name="Comma 315 3" xfId="1073" xr:uid="{18BEDA58-9BFA-44E8-A064-9172EEC94BDE}"/>
    <cellStyle name="Comma 316" xfId="249" xr:uid="{00000000-0005-0000-0000-0000F3000000}"/>
    <cellStyle name="Comma 316 2" xfId="1081" xr:uid="{BD5448C0-F8B5-41BE-962D-40467B043B17}"/>
    <cellStyle name="Comma 316 2 2" xfId="1928" xr:uid="{7AF0C3AB-B3A5-4EC5-A5FD-71F9D8C0521D}"/>
    <cellStyle name="Comma 316 3" xfId="633" xr:uid="{68EC8E94-F5C6-4956-91AD-486793ED1735}"/>
    <cellStyle name="Comma 317" xfId="250" xr:uid="{00000000-0005-0000-0000-0000F4000000}"/>
    <cellStyle name="Comma 317 2" xfId="595" xr:uid="{F05D6188-E841-4E13-8ECC-F589101BB1C4}"/>
    <cellStyle name="Comma 317 2 2" xfId="1678" xr:uid="{8096BE9C-1D07-46B0-B474-2A99CE0035BF}"/>
    <cellStyle name="Comma 317 3" xfId="1085" xr:uid="{687B8D3C-4BCE-437C-9900-116146469BC7}"/>
    <cellStyle name="Comma 318" xfId="251" xr:uid="{00000000-0005-0000-0000-0000F5000000}"/>
    <cellStyle name="Comma 318 2" xfId="599" xr:uid="{F93DB1A5-D7A0-4833-97F5-9EE2AC60F893}"/>
    <cellStyle name="Comma 318 2 2" xfId="1682" xr:uid="{EC0A7C79-9A9E-4C99-AEAD-5270CAE152D0}"/>
    <cellStyle name="Comma 318 3" xfId="1091" xr:uid="{C059C4F0-A6B9-4E1A-B8AA-A96709D8A197}"/>
    <cellStyle name="Comma 319" xfId="252" xr:uid="{00000000-0005-0000-0000-0000F6000000}"/>
    <cellStyle name="Comma 319 2" xfId="1099" xr:uid="{44DCCB4C-99BB-4004-8F63-87117E0A015D}"/>
    <cellStyle name="Comma 319 2 2" xfId="1934" xr:uid="{1F048C58-185A-4C73-949F-FBDEDC49C786}"/>
    <cellStyle name="Comma 319 3" xfId="1095" xr:uid="{9C9AF9E9-582B-4697-A0CF-C859FC33D51F}"/>
    <cellStyle name="Comma 32" xfId="253" xr:uid="{00000000-0005-0000-0000-0000F7000000}"/>
    <cellStyle name="Comma 32 2" xfId="903" xr:uid="{23E554FA-6502-4967-96E9-E2FA8C1F870F}"/>
    <cellStyle name="Comma 32 2 2" xfId="1835" xr:uid="{415941EB-B014-464A-B591-F5178CA9E7DE}"/>
    <cellStyle name="Comma 32 3" xfId="1102" xr:uid="{D0160D51-E844-4BAC-B7F2-272621440795}"/>
    <cellStyle name="Comma 320" xfId="254" xr:uid="{00000000-0005-0000-0000-0000F8000000}"/>
    <cellStyle name="Comma 320 2" xfId="1078" xr:uid="{CE3D2D10-1152-4D69-A2E3-68183DDAB216}"/>
    <cellStyle name="Comma 320 2 2" xfId="1925" xr:uid="{AD6E6921-AF64-414C-8C16-EDD8A342279A}"/>
    <cellStyle name="Comma 320 3" xfId="1074" xr:uid="{52F240FD-3AF0-484E-8DEC-6097ABC0438F}"/>
    <cellStyle name="Comma 321" xfId="255" xr:uid="{00000000-0005-0000-0000-0000F9000000}"/>
    <cellStyle name="Comma 321 2" xfId="1082" xr:uid="{AD80A139-8751-42EC-88FB-BA5F266BB269}"/>
    <cellStyle name="Comma 321 2 2" xfId="1929" xr:uid="{9FB2AB4B-EAE8-449C-92DC-9B90047BA56A}"/>
    <cellStyle name="Comma 321 3" xfId="634" xr:uid="{EE351850-508C-496A-B897-1CEC2EAAD932}"/>
    <cellStyle name="Comma 322" xfId="256" xr:uid="{00000000-0005-0000-0000-0000FA000000}"/>
    <cellStyle name="Comma 322 2" xfId="596" xr:uid="{F2440DDB-3804-47B7-855E-85BDC0CC1306}"/>
    <cellStyle name="Comma 322 2 2" xfId="1679" xr:uid="{710282B8-2EA0-4161-80AE-1BDF52A816D2}"/>
    <cellStyle name="Comma 322 3" xfId="1086" xr:uid="{58256784-AE14-43E6-BB6F-F43BFCEEEF60}"/>
    <cellStyle name="Comma 323" xfId="257" xr:uid="{00000000-0005-0000-0000-0000FB000000}"/>
    <cellStyle name="Comma 323 2" xfId="600" xr:uid="{715C7878-16C8-428B-9A3B-961C59A467A9}"/>
    <cellStyle name="Comma 323 2 2" xfId="1683" xr:uid="{668FF7F8-EEE9-43AA-B87A-873ADF463F02}"/>
    <cellStyle name="Comma 323 3" xfId="1092" xr:uid="{9DEE0806-6DE2-4D93-8C41-131CC018ECC2}"/>
    <cellStyle name="Comma 324" xfId="258" xr:uid="{00000000-0005-0000-0000-0000FC000000}"/>
    <cellStyle name="Comma 324 2" xfId="1100" xr:uid="{33953C98-1908-4DE6-A633-E62802DA8111}"/>
    <cellStyle name="Comma 324 2 2" xfId="1935" xr:uid="{AB408EDC-CACD-4B77-878F-36265695F223}"/>
    <cellStyle name="Comma 324 3" xfId="1096" xr:uid="{678F556C-E454-4181-AD48-9DEAC366B48E}"/>
    <cellStyle name="Comma 325" xfId="259" xr:uid="{00000000-0005-0000-0000-0000FD000000}"/>
    <cellStyle name="Comma 325 2" xfId="1109" xr:uid="{63F5C5A4-C916-434E-B64E-68902CDEE41B}"/>
    <cellStyle name="Comma 325 2 2" xfId="1938" xr:uid="{B417F82C-993D-450B-90A5-11CE2B3ED267}"/>
    <cellStyle name="Comma 325 3" xfId="1105" xr:uid="{76B179DE-246D-4320-B584-869C934A9A1A}"/>
    <cellStyle name="Comma 326" xfId="260" xr:uid="{00000000-0005-0000-0000-0000FE000000}"/>
    <cellStyle name="Comma 326 2" xfId="1117" xr:uid="{132E27C8-3DC0-44D6-97E9-33E2297CE65B}"/>
    <cellStyle name="Comma 326 2 2" xfId="1942" xr:uid="{42172E83-AFCD-4897-9F44-1AEA1A6E9300}"/>
    <cellStyle name="Comma 326 3" xfId="1113" xr:uid="{08913ABE-BEAB-40B1-87EB-C19DF8F4B23D}"/>
    <cellStyle name="Comma 327" xfId="261" xr:uid="{00000000-0005-0000-0000-0000FF000000}"/>
    <cellStyle name="Comma 327 2" xfId="1121" xr:uid="{BF9634F8-E0F6-44C4-830F-CE35F54E0637}"/>
    <cellStyle name="Comma 327 2 2" xfId="1946" xr:uid="{889A0130-3AE8-4358-838F-CF0B204CF5D6}"/>
    <cellStyle name="Comma 327 3" xfId="725" xr:uid="{26910F5B-91CF-4597-9E2E-4D3921232BCE}"/>
    <cellStyle name="Comma 328" xfId="262" xr:uid="{00000000-0005-0000-0000-000000010000}"/>
    <cellStyle name="Comma 328 2" xfId="707" xr:uid="{67791EEE-E4B2-4053-868F-A91FC05F8622}"/>
    <cellStyle name="Comma 328 2 2" xfId="1743" xr:uid="{CA750CA9-231D-43E5-858F-8071AA710370}"/>
    <cellStyle name="Comma 328 3" xfId="985" xr:uid="{86E67A42-37CE-438E-8E55-3835E468A8A9}"/>
    <cellStyle name="Comma 329" xfId="263" xr:uid="{00000000-0005-0000-0000-000001010000}"/>
    <cellStyle name="Comma 329 2" xfId="566" xr:uid="{99DAF94C-97C4-46B5-A3E7-5A0B6A2693EA}"/>
    <cellStyle name="Comma 329 2 2" xfId="1668" xr:uid="{54D320E5-49C8-41FB-9313-16595D594782}"/>
    <cellStyle name="Comma 329 3" xfId="1125" xr:uid="{8E9628F0-6163-4F6B-BF70-1E0FB6D025C3}"/>
    <cellStyle name="Comma 33" xfId="264" xr:uid="{00000000-0005-0000-0000-000002010000}"/>
    <cellStyle name="Comma 33 2" xfId="1088" xr:uid="{9C54951B-5A51-4553-8E52-98CFE5BE2A9E}"/>
    <cellStyle name="Comma 33 2 2" xfId="1931" xr:uid="{107F5D1C-6225-45A3-A7AA-64E45268C663}"/>
    <cellStyle name="Comma 33 3" xfId="1132" xr:uid="{CBD9DFB4-6F73-4D80-8C64-11E7D05A1F78}"/>
    <cellStyle name="Comma 330" xfId="265" xr:uid="{00000000-0005-0000-0000-000003010000}"/>
    <cellStyle name="Comma 330 2" xfId="1110" xr:uid="{524EA63B-9B03-4D76-9AB6-D5B30E202BC6}"/>
    <cellStyle name="Comma 330 2 2" xfId="1939" xr:uid="{E7AF669B-6E11-4EB3-AF66-9EAA7AC31961}"/>
    <cellStyle name="Comma 330 3" xfId="1106" xr:uid="{5FB16EA8-A121-448C-9537-210DAE7AC7BD}"/>
    <cellStyle name="Comma 331" xfId="266" xr:uid="{00000000-0005-0000-0000-000004010000}"/>
    <cellStyle name="Comma 331 2" xfId="1118" xr:uid="{AD70B3E9-375A-4170-96D4-55DA94307C42}"/>
    <cellStyle name="Comma 331 2 2" xfId="1943" xr:uid="{AD861B94-E77B-4D4C-9328-70C5408EC9CC}"/>
    <cellStyle name="Comma 331 3" xfId="1114" xr:uid="{822B1A9F-39DC-40FB-AC67-2C479C36487F}"/>
    <cellStyle name="Comma 332" xfId="267" xr:uid="{00000000-0005-0000-0000-000005010000}"/>
    <cellStyle name="Comma 332 2" xfId="1122" xr:uid="{384740BC-253E-4B75-9735-609D5A67C3C9}"/>
    <cellStyle name="Comma 332 2 2" xfId="1947" xr:uid="{7918A336-01E4-4C8C-813C-570BA1F9BBCE}"/>
    <cellStyle name="Comma 332 3" xfId="726" xr:uid="{5B5F8009-9AED-43A5-A8A4-2B3FDCF1D411}"/>
    <cellStyle name="Comma 333" xfId="268" xr:uid="{00000000-0005-0000-0000-000006010000}"/>
    <cellStyle name="Comma 333 2" xfId="708" xr:uid="{965CFB0B-8508-487B-B7E1-5854FF8DDD0D}"/>
    <cellStyle name="Comma 333 2 2" xfId="1744" xr:uid="{FA253893-C85F-4209-B7F6-584AF78A5C08}"/>
    <cellStyle name="Comma 333 3" xfId="986" xr:uid="{9FA8DB29-50C4-4632-9F4F-7A0EB40D9609}"/>
    <cellStyle name="Comma 334" xfId="269" xr:uid="{00000000-0005-0000-0000-000007010000}"/>
    <cellStyle name="Comma 334 2" xfId="567" xr:uid="{633AB1BB-603F-48D4-BC55-9B8D0FBD511D}"/>
    <cellStyle name="Comma 334 2 2" xfId="1669" xr:uid="{33C61755-6CFA-42B4-96AF-E1610425D878}"/>
    <cellStyle name="Comma 334 3" xfId="1126" xr:uid="{8349B065-F5D2-4B0F-A5C1-F2CD349F9166}"/>
    <cellStyle name="Comma 335" xfId="270" xr:uid="{00000000-0005-0000-0000-000008010000}"/>
    <cellStyle name="Comma 335 2" xfId="1045" xr:uid="{BCC9F95D-1988-44A4-9C81-089F77224E4D}"/>
    <cellStyle name="Comma 335 2 2" xfId="1908" xr:uid="{EEEEDCE3-A6DD-4CAB-94BD-17026A32C4EA}"/>
    <cellStyle name="Comma 335 3" xfId="1135" xr:uid="{EBD747E4-86C0-4EF0-9AE0-F14304407431}"/>
    <cellStyle name="Comma 336" xfId="271" xr:uid="{00000000-0005-0000-0000-000009010000}"/>
    <cellStyle name="Comma 336 2" xfId="675" xr:uid="{1198C923-048A-4744-BD2B-EE4AEA70EF3F}"/>
    <cellStyle name="Comma 336 2 2" xfId="1721" xr:uid="{7F0E1A7F-DE5F-49F8-A4CF-7ECFC29C63E8}"/>
    <cellStyle name="Comma 336 3" xfId="561" xr:uid="{AA3453D8-9471-4690-8911-3E02AE5C9B34}"/>
    <cellStyle name="Comma 337" xfId="272" xr:uid="{00000000-0005-0000-0000-00000A010000}"/>
    <cellStyle name="Comma 337 2" xfId="1144" xr:uid="{A1F72C5E-1167-4051-926F-5E1E21C5160B}"/>
    <cellStyle name="Comma 337 2 2" xfId="1955" xr:uid="{EB36357F-58AF-42D9-BA57-C66F542897C4}"/>
    <cellStyle name="Comma 337 3" xfId="1140" xr:uid="{9F67132E-CBFE-425F-A8D1-3179318FEB31}"/>
    <cellStyle name="Comma 338" xfId="273" xr:uid="{00000000-0005-0000-0000-00000B010000}"/>
    <cellStyle name="Comma 338 2" xfId="1153" xr:uid="{64884E7D-4FB9-4ADB-A216-F076FEFCA0E8}"/>
    <cellStyle name="Comma 338 2 2" xfId="1960" xr:uid="{DF0714EF-DF74-41EC-B5AD-25933AE6A3EE}"/>
    <cellStyle name="Comma 338 3" xfId="1148" xr:uid="{713CE4B6-AC8F-4DAD-81A0-43958FEFA6C6}"/>
    <cellStyle name="Comma 339" xfId="274" xr:uid="{00000000-0005-0000-0000-00000C010000}"/>
    <cellStyle name="Comma 339 2" xfId="1161" xr:uid="{F163A3F4-25F4-4778-8A37-65753F026462}"/>
    <cellStyle name="Comma 339 2 2" xfId="1964" xr:uid="{6FE372FF-9952-46E8-BBE2-03AB6650B2EE}"/>
    <cellStyle name="Comma 339 3" xfId="1157" xr:uid="{C25AA806-4A0D-4E3E-B1AE-22A2128511CB}"/>
    <cellStyle name="Comma 34" xfId="275" xr:uid="{00000000-0005-0000-0000-00000D010000}"/>
    <cellStyle name="Comma 34 2" xfId="1166" xr:uid="{7BAF7A76-11EE-4DAD-B320-E1027ECA3A8B}"/>
    <cellStyle name="Comma 34 2 2" xfId="1967" xr:uid="{590330B3-8A50-43B9-80C9-0B5B3E877971}"/>
    <cellStyle name="Comma 34 3" xfId="1164" xr:uid="{99E29AF5-98D6-4320-8BD0-888FF94917FB}"/>
    <cellStyle name="Comma 340" xfId="276" xr:uid="{00000000-0005-0000-0000-00000E010000}"/>
    <cellStyle name="Comma 340 2" xfId="1046" xr:uid="{4BF1574A-0A92-4CD7-9218-5DDC73DC8DB6}"/>
    <cellStyle name="Comma 340 2 2" xfId="1909" xr:uid="{AE0009CC-1EC4-48B9-98EC-46F555297700}"/>
    <cellStyle name="Comma 340 3" xfId="1136" xr:uid="{A6C854C4-ABB9-4FF5-9C1D-7F915D5DFB03}"/>
    <cellStyle name="Comma 341" xfId="277" xr:uid="{00000000-0005-0000-0000-00000F010000}"/>
    <cellStyle name="Comma 341 2" xfId="676" xr:uid="{0EA83301-0C0D-437F-BC36-5467546C57FF}"/>
    <cellStyle name="Comma 341 2 2" xfId="1722" xr:uid="{FFA1E4A7-6759-454E-BC59-09B1AAD2F179}"/>
    <cellStyle name="Comma 341 3" xfId="562" xr:uid="{37E11BE4-4D58-438F-9A0E-204869A6D9E1}"/>
    <cellStyle name="Comma 342" xfId="278" xr:uid="{00000000-0005-0000-0000-000010010000}"/>
    <cellStyle name="Comma 342 2" xfId="1145" xr:uid="{17616AEA-3DE4-4EE7-920E-66744AD18862}"/>
    <cellStyle name="Comma 342 2 2" xfId="1956" xr:uid="{EEC5B82B-EC39-49FF-95A0-578423F1D475}"/>
    <cellStyle name="Comma 342 3" xfId="1141" xr:uid="{8F0FA7A2-C51A-4D2B-929A-8C5C187A42B8}"/>
    <cellStyle name="Comma 343" xfId="279" xr:uid="{00000000-0005-0000-0000-000011010000}"/>
    <cellStyle name="Comma 343 2" xfId="1154" xr:uid="{9A906B51-27C5-45D7-A4DD-4B662662EC67}"/>
    <cellStyle name="Comma 343 2 2" xfId="1961" xr:uid="{FD05FAE4-E125-4809-B657-81EEBC8EBA1A}"/>
    <cellStyle name="Comma 343 3" xfId="1149" xr:uid="{EDA413FB-9BA6-4495-A675-F8CF70052A9C}"/>
    <cellStyle name="Comma 344" xfId="280" xr:uid="{00000000-0005-0000-0000-000012010000}"/>
    <cellStyle name="Comma 344 2" xfId="1162" xr:uid="{BCAE6A9F-F43F-4217-82DA-E7AC27127E5A}"/>
    <cellStyle name="Comma 344 2 2" xfId="1965" xr:uid="{201AF1E3-32BC-43C6-AF9B-BD663AE6FCE1}"/>
    <cellStyle name="Comma 344 3" xfId="1158" xr:uid="{5D9A4679-4333-41ED-A613-96648782BCB6}"/>
    <cellStyle name="Comma 345" xfId="281" xr:uid="{00000000-0005-0000-0000-000013010000}"/>
    <cellStyle name="Comma 345 2" xfId="1172" xr:uid="{7EC40F8A-5977-47D2-9146-BAA6C0E2B0F1}"/>
    <cellStyle name="Comma 345 2 2" xfId="1969" xr:uid="{655B21C7-ABDA-4DF4-8572-4823071A50C4}"/>
    <cellStyle name="Comma 345 3" xfId="1168" xr:uid="{5E6BEDD7-F5D3-4AA8-ACD4-2ECA4C5ED405}"/>
    <cellStyle name="Comma 346" xfId="282" xr:uid="{00000000-0005-0000-0000-000014010000}"/>
    <cellStyle name="Comma 346 2" xfId="1180" xr:uid="{25A29901-8993-4839-80AB-24F40B195091}"/>
    <cellStyle name="Comma 346 2 2" xfId="1973" xr:uid="{04B7340B-ED68-42BD-BFAB-324ED662BDD9}"/>
    <cellStyle name="Comma 346 3" xfId="1176" xr:uid="{84651B98-6555-426D-9CB6-F206201F0166}"/>
    <cellStyle name="Comma 347" xfId="283" xr:uid="{00000000-0005-0000-0000-000015010000}"/>
    <cellStyle name="Comma 347 2" xfId="656" xr:uid="{3F8DECD7-6F6D-459D-990F-CDDAA93FB61E}"/>
    <cellStyle name="Comma 347 2 2" xfId="1710" xr:uid="{DE4DB1DC-AB45-46CF-8193-934BDBA781C2}"/>
    <cellStyle name="Comma 347 3" xfId="1184" xr:uid="{06BDD238-9FEF-4864-A8C4-80702E4B3DBE}"/>
    <cellStyle name="Comma 348" xfId="284" xr:uid="{00000000-0005-0000-0000-000016010000}"/>
    <cellStyle name="Comma 348 2" xfId="1192" xr:uid="{D6C95FE6-781A-457D-809E-11CC230E3EB2}"/>
    <cellStyle name="Comma 348 2 2" xfId="1977" xr:uid="{211E10AE-8A73-43D9-9802-D4116D2C37D9}"/>
    <cellStyle name="Comma 348 3" xfId="1188" xr:uid="{62B25168-02B9-41D6-8D60-5454A94775BB}"/>
    <cellStyle name="Comma 349" xfId="285" xr:uid="{00000000-0005-0000-0000-000017010000}"/>
    <cellStyle name="Comma 349 2" xfId="1200" xr:uid="{5A0FE806-91E8-48EF-B128-40B63A2BE9B5}"/>
    <cellStyle name="Comma 349 2 2" xfId="1981" xr:uid="{6DDCCA83-067B-4F8D-9436-14BBB853E13C}"/>
    <cellStyle name="Comma 349 3" xfId="1196" xr:uid="{36FCE68F-E843-4EE0-A255-B4C16147FFE3}"/>
    <cellStyle name="Comma 35" xfId="286" xr:uid="{00000000-0005-0000-0000-000018010000}"/>
    <cellStyle name="Comma 35 2" xfId="1207" xr:uid="{3342D119-430A-46AD-9016-C56BB0E49A4B}"/>
    <cellStyle name="Comma 35 2 2" xfId="1985" xr:uid="{E79F81D1-151B-43C5-92FF-D45267B06258}"/>
    <cellStyle name="Comma 35 3" xfId="1205" xr:uid="{231D0D1C-7805-498A-B05C-A561D480444B}"/>
    <cellStyle name="Comma 350" xfId="287" xr:uid="{00000000-0005-0000-0000-000019010000}"/>
    <cellStyle name="Comma 350 2" xfId="1173" xr:uid="{80CEAF2A-F788-414C-AAFF-BB8A30F29B90}"/>
    <cellStyle name="Comma 350 2 2" xfId="1970" xr:uid="{DDB8FDDE-3E44-4CA6-9F82-E94AD0D778BC}"/>
    <cellStyle name="Comma 350 3" xfId="1169" xr:uid="{22964A8E-B668-4607-AB1B-FF7332943094}"/>
    <cellStyle name="Comma 351" xfId="288" xr:uid="{00000000-0005-0000-0000-00001A010000}"/>
    <cellStyle name="Comma 351 2" xfId="1181" xr:uid="{24A2DC18-AC8F-4939-9955-77CCAB9C3529}"/>
    <cellStyle name="Comma 351 2 2" xfId="1974" xr:uid="{890723D1-36A9-41EB-AA82-8D78FD0BFDBE}"/>
    <cellStyle name="Comma 351 3" xfId="1177" xr:uid="{7639DE92-6A1B-4AEC-8158-4956BC0C8628}"/>
    <cellStyle name="Comma 352" xfId="289" xr:uid="{00000000-0005-0000-0000-00001B010000}"/>
    <cellStyle name="Comma 352 2" xfId="657" xr:uid="{867E666A-6B14-4A58-9C84-A47BB55DBC04}"/>
    <cellStyle name="Comma 352 2 2" xfId="1711" xr:uid="{32C4020E-CE22-40DB-AF77-DBFA90E9C9D8}"/>
    <cellStyle name="Comma 352 3" xfId="1185" xr:uid="{4C98D2CA-F016-42A6-B41E-7CBFBC0C0444}"/>
    <cellStyle name="Comma 353" xfId="290" xr:uid="{00000000-0005-0000-0000-00001C010000}"/>
    <cellStyle name="Comma 353 2" xfId="1193" xr:uid="{8807D4EA-C6FB-40A6-A167-ED33C248920F}"/>
    <cellStyle name="Comma 353 2 2" xfId="1978" xr:uid="{FB1F0878-7B92-4AC6-8A54-273F43F452DD}"/>
    <cellStyle name="Comma 353 3" xfId="1189" xr:uid="{005831FD-EA79-48F2-9777-390BD684512C}"/>
    <cellStyle name="Comma 354" xfId="291" xr:uid="{00000000-0005-0000-0000-00001D010000}"/>
    <cellStyle name="Comma 354 2" xfId="1201" xr:uid="{622B7FCA-C638-4060-8021-CF13A07D643D}"/>
    <cellStyle name="Comma 354 2 2" xfId="1982" xr:uid="{FFC9BF56-895F-4859-B6BF-6CC79049CD0C}"/>
    <cellStyle name="Comma 354 3" xfId="1197" xr:uid="{427CB4B3-96BE-4D85-9859-2AA196789570}"/>
    <cellStyle name="Comma 355" xfId="292" xr:uid="{00000000-0005-0000-0000-00001E010000}"/>
    <cellStyle name="Comma 355 2" xfId="1213" xr:uid="{4FCFF47E-81C6-4F7E-ACF2-73F2170C7358}"/>
    <cellStyle name="Comma 355 2 2" xfId="1987" xr:uid="{05617BA4-6B57-4C84-A1BF-EA1EF3F237D2}"/>
    <cellStyle name="Comma 355 3" xfId="1209" xr:uid="{59D593D0-0DE6-474A-9097-724DAFA6D97E}"/>
    <cellStyle name="Comma 356" xfId="293" xr:uid="{00000000-0005-0000-0000-00001F010000}"/>
    <cellStyle name="Comma 356 2" xfId="1221" xr:uid="{E86CEA8D-DE6B-4D13-97CB-5FFC5DDB8444}"/>
    <cellStyle name="Comma 356 2 2" xfId="1991" xr:uid="{2BF7166B-92D4-4A52-A06C-44D055CD1241}"/>
    <cellStyle name="Comma 356 3" xfId="1217" xr:uid="{CCAE8294-F0C0-4FD7-B7D6-9F702E65EB7E}"/>
    <cellStyle name="Comma 357" xfId="294" xr:uid="{00000000-0005-0000-0000-000020010000}"/>
    <cellStyle name="Comma 357 2" xfId="1229" xr:uid="{D4D320DF-4798-442E-AD17-15693E85163C}"/>
    <cellStyle name="Comma 357 2 2" xfId="1995" xr:uid="{0D3B0DAC-A9C3-46F5-B443-869623F97700}"/>
    <cellStyle name="Comma 357 3" xfId="1225" xr:uid="{50E7F3B0-36F5-4095-A324-26E1DFAC27CC}"/>
    <cellStyle name="Comma 358" xfId="295" xr:uid="{00000000-0005-0000-0000-000021010000}"/>
    <cellStyle name="Comma 358 2" xfId="1237" xr:uid="{D79407EE-8BF4-4745-AF98-EA564008A952}"/>
    <cellStyle name="Comma 358 2 2" xfId="1999" xr:uid="{FD7DDA19-18FB-470A-A139-C644ED94D527}"/>
    <cellStyle name="Comma 358 3" xfId="1233" xr:uid="{0EF94975-4AE7-4884-8EA7-46243D5FAD21}"/>
    <cellStyle name="Comma 359" xfId="296" xr:uid="{00000000-0005-0000-0000-000022010000}"/>
    <cellStyle name="Comma 359 2" xfId="1245" xr:uid="{4CBCC01F-A095-4A66-9E87-33F1E2AF4BD3}"/>
    <cellStyle name="Comma 359 2 2" xfId="2003" xr:uid="{CC8885A5-A9C9-4034-8ECE-EB165662D354}"/>
    <cellStyle name="Comma 359 3" xfId="1241" xr:uid="{C282CF09-1076-46E4-96BF-AC7EF8E20FD8}"/>
    <cellStyle name="Comma 36" xfId="297" xr:uid="{00000000-0005-0000-0000-000023010000}"/>
    <cellStyle name="Comma 36 2" xfId="1251" xr:uid="{8F5D33E9-20D0-4849-9534-0CF122AADA6F}"/>
    <cellStyle name="Comma 36 2 2" xfId="2007" xr:uid="{0577524D-0072-44D8-A061-9A4B319BE509}"/>
    <cellStyle name="Comma 36 3" xfId="1249" xr:uid="{CF8301F8-3F59-4325-9DF2-5F2544CB24A9}"/>
    <cellStyle name="Comma 360" xfId="298" xr:uid="{00000000-0005-0000-0000-000024010000}"/>
    <cellStyle name="Comma 360 2" xfId="1214" xr:uid="{8F484CAD-9AB4-4C37-A6A7-1C7489A5CEA3}"/>
    <cellStyle name="Comma 360 2 2" xfId="1988" xr:uid="{591B955B-3EDB-48F0-BE41-81BC628A99C7}"/>
    <cellStyle name="Comma 360 3" xfId="1210" xr:uid="{E185FF25-484D-4C62-AFFC-00BBA5BF3517}"/>
    <cellStyle name="Comma 361" xfId="299" xr:uid="{00000000-0005-0000-0000-000025010000}"/>
    <cellStyle name="Comma 361 2" xfId="1222" xr:uid="{97FCEA9F-088D-428F-AD04-9851D7E30C1D}"/>
    <cellStyle name="Comma 361 2 2" xfId="1992" xr:uid="{31935389-F61F-4233-B807-A82CB69E3409}"/>
    <cellStyle name="Comma 361 3" xfId="1218" xr:uid="{29E16777-21D5-4B73-B933-1C48D613F196}"/>
    <cellStyle name="Comma 362" xfId="300" xr:uid="{00000000-0005-0000-0000-000026010000}"/>
    <cellStyle name="Comma 362 2" xfId="1230" xr:uid="{BBF02DBD-0193-4102-89C3-CD597A1E248B}"/>
    <cellStyle name="Comma 362 2 2" xfId="1996" xr:uid="{37798E5A-8064-4CD3-82ED-EB5B60111CFC}"/>
    <cellStyle name="Comma 362 3" xfId="1226" xr:uid="{51284C23-0F25-4E2F-AF51-382F5D14A703}"/>
    <cellStyle name="Comma 363" xfId="301" xr:uid="{00000000-0005-0000-0000-000027010000}"/>
    <cellStyle name="Comma 363 2" xfId="1238" xr:uid="{62A8D5A4-EB25-441D-A948-2BBD49D0726D}"/>
    <cellStyle name="Comma 363 2 2" xfId="2000" xr:uid="{15496644-B4CB-49BC-BB78-C0C1F0DEF74F}"/>
    <cellStyle name="Comma 363 3" xfId="1234" xr:uid="{3055499A-150D-41AC-8A92-22A9DA1697BF}"/>
    <cellStyle name="Comma 364" xfId="302" xr:uid="{00000000-0005-0000-0000-000028010000}"/>
    <cellStyle name="Comma 364 2" xfId="1246" xr:uid="{3B172A7B-CFCB-4B80-BEE9-1929404B4DCA}"/>
    <cellStyle name="Comma 364 2 2" xfId="2004" xr:uid="{27C4DB23-1CB4-4C18-952B-A2903FC7AC13}"/>
    <cellStyle name="Comma 364 3" xfId="1242" xr:uid="{567E9C39-DCBA-47AA-9340-9A4A9BF83CAE}"/>
    <cellStyle name="Comma 365" xfId="303" xr:uid="{00000000-0005-0000-0000-000029010000}"/>
    <cellStyle name="Comma 365 2" xfId="1257" xr:uid="{1E5454CF-689B-4CE4-80A2-5EBF1108B554}"/>
    <cellStyle name="Comma 365 2 2" xfId="2009" xr:uid="{FE7B1A75-7779-412D-B842-24D89D1477D2}"/>
    <cellStyle name="Comma 365 3" xfId="1253" xr:uid="{BEB6FBED-385C-4679-9E69-FA6F2D0E859C}"/>
    <cellStyle name="Comma 366" xfId="304" xr:uid="{00000000-0005-0000-0000-00002A010000}"/>
    <cellStyle name="Comma 366 2" xfId="1265" xr:uid="{45FB9D76-FB63-4353-A35E-D1FC40B998E1}"/>
    <cellStyle name="Comma 366 2 2" xfId="2013" xr:uid="{8AFAA990-1FEF-4CA9-A90B-E6B055D7A106}"/>
    <cellStyle name="Comma 366 3" xfId="1261" xr:uid="{08A1FE25-41A4-49E3-86A5-54A646E912A5}"/>
    <cellStyle name="Comma 367" xfId="305" xr:uid="{00000000-0005-0000-0000-00002B010000}"/>
    <cellStyle name="Comma 367 2" xfId="1273" xr:uid="{2DAA25A3-1185-4CAC-8327-22DE01E4CA0E}"/>
    <cellStyle name="Comma 367 2 2" xfId="2017" xr:uid="{A713FB59-84BD-4090-AB3D-6F4CF75794FD}"/>
    <cellStyle name="Comma 367 3" xfId="1269" xr:uid="{B8428FFA-3C27-4FD9-8503-1E0725C78E21}"/>
    <cellStyle name="Comma 368" xfId="306" xr:uid="{00000000-0005-0000-0000-00002C010000}"/>
    <cellStyle name="Comma 368 2" xfId="1281" xr:uid="{0BFD3CEF-9278-4C55-82FA-A56EFC04873E}"/>
    <cellStyle name="Comma 368 2 2" xfId="2021" xr:uid="{19812F70-9791-4F44-A306-8FA94A20EF4C}"/>
    <cellStyle name="Comma 368 3" xfId="1277" xr:uid="{EC01E467-2AFD-40D8-B69A-516BA5F92018}"/>
    <cellStyle name="Comma 369" xfId="307" xr:uid="{00000000-0005-0000-0000-00002D010000}"/>
    <cellStyle name="Comma 369 2" xfId="779" xr:uid="{0F89E887-0309-4D6B-996F-8784E0347FB6}"/>
    <cellStyle name="Comma 369 2 2" xfId="1775" xr:uid="{EA260D3A-6A29-4999-91BC-F89F1FC7AEFC}"/>
    <cellStyle name="Comma 369 3" xfId="1285" xr:uid="{8F4A1891-A5D0-4ED8-B5EE-77E5855D063E}"/>
    <cellStyle name="Comma 37" xfId="308" xr:uid="{00000000-0005-0000-0000-00002E010000}"/>
    <cellStyle name="Comma 37 2" xfId="1291" xr:uid="{A83C5281-11E1-4EBE-9674-95D51D6BCA71}"/>
    <cellStyle name="Comma 37 2 2" xfId="2025" xr:uid="{1B3B6F6E-876B-4997-83CD-50CA93F3C808}"/>
    <cellStyle name="Comma 37 3" xfId="1289" xr:uid="{FAE5A071-2DCF-4D2B-921F-12A52D45F0E4}"/>
    <cellStyle name="Comma 370" xfId="309" xr:uid="{00000000-0005-0000-0000-00002F010000}"/>
    <cellStyle name="Comma 370 2" xfId="1258" xr:uid="{8E76765A-CEE7-4828-A2F6-EA8B15BDD545}"/>
    <cellStyle name="Comma 370 2 2" xfId="2010" xr:uid="{20311151-93C9-45A1-9151-EDE45A10D62F}"/>
    <cellStyle name="Comma 370 3" xfId="1254" xr:uid="{A0ECBE2C-3137-4F69-B2C9-550B0FE2A8D1}"/>
    <cellStyle name="Comma 371" xfId="310" xr:uid="{00000000-0005-0000-0000-000030010000}"/>
    <cellStyle name="Comma 371 2" xfId="1266" xr:uid="{44A2F168-9818-467D-94E7-738F50BC22AB}"/>
    <cellStyle name="Comma 371 2 2" xfId="2014" xr:uid="{1D8E11E9-B17A-4944-AF18-618C9B9ABCE5}"/>
    <cellStyle name="Comma 371 3" xfId="1262" xr:uid="{E3FE5FD8-B4F6-4603-AADD-D7FF0DDFA636}"/>
    <cellStyle name="Comma 372" xfId="311" xr:uid="{00000000-0005-0000-0000-000031010000}"/>
    <cellStyle name="Comma 372 2" xfId="1274" xr:uid="{8210F199-0F4E-457E-AD8D-07C0F83B1FBF}"/>
    <cellStyle name="Comma 372 2 2" xfId="2018" xr:uid="{DE31D55D-1C0D-41BD-A4BD-88113C5E71DB}"/>
    <cellStyle name="Comma 372 3" xfId="1270" xr:uid="{9D9E22FA-5F4D-4C6C-B9F3-407864897792}"/>
    <cellStyle name="Comma 373" xfId="312" xr:uid="{00000000-0005-0000-0000-000032010000}"/>
    <cellStyle name="Comma 373 2" xfId="1282" xr:uid="{DE407230-BC9F-44F9-90E0-BB38063C422B}"/>
    <cellStyle name="Comma 373 2 2" xfId="2022" xr:uid="{F0BDE207-01FA-4A13-96C0-2B7F45E5B567}"/>
    <cellStyle name="Comma 373 3" xfId="1278" xr:uid="{2A49BF84-489B-4E8E-AE40-B9757A3FDA8C}"/>
    <cellStyle name="Comma 374" xfId="313" xr:uid="{00000000-0005-0000-0000-000033010000}"/>
    <cellStyle name="Comma 374 2" xfId="780" xr:uid="{7F7AF3FE-AD26-49B4-97B0-D09AF809AEA2}"/>
    <cellStyle name="Comma 374 2 2" xfId="1776" xr:uid="{AE8EF6EC-DE78-43D0-8EEE-FB7D0E1A5FE3}"/>
    <cellStyle name="Comma 374 3" xfId="1286" xr:uid="{F8A9F73A-0434-4698-9A6C-396EE00EF283}"/>
    <cellStyle name="Comma 375" xfId="314" xr:uid="{00000000-0005-0000-0000-000034010000}"/>
    <cellStyle name="Comma 375 2" xfId="585" xr:uid="{39778469-5C9E-4518-AE8D-19B8788D4F43}"/>
    <cellStyle name="Comma 375 2 2" xfId="1672" xr:uid="{99800F14-17BD-4387-8EC3-AF819D2A2F19}"/>
    <cellStyle name="Comma 375 3" xfId="1293" xr:uid="{C46AD2BD-8083-462A-A3BD-23994F590997}"/>
    <cellStyle name="Comma 376" xfId="315" xr:uid="{00000000-0005-0000-0000-000035010000}"/>
    <cellStyle name="Comma 376 2" xfId="1127" xr:uid="{82BC868C-4167-4998-A9BB-99B638793BDB}"/>
    <cellStyle name="Comma 376 2 2" xfId="1948" xr:uid="{543E4660-BBF0-475C-B2A3-9582629DB881}"/>
    <cellStyle name="Comma 376 3" xfId="1297" xr:uid="{EA6BDD62-75D6-456A-94CE-8FE49C58D38F}"/>
    <cellStyle name="Comma 377" xfId="316" xr:uid="{00000000-0005-0000-0000-000036010000}"/>
    <cellStyle name="Comma 377 2" xfId="1301" xr:uid="{8B9746DA-D30A-4F75-BE82-816FDDBA04B7}"/>
    <cellStyle name="Comma 377 2 2" xfId="2027" xr:uid="{013E6697-593B-4DB1-A731-1FF156FEB668}"/>
    <cellStyle name="Comma 377 3" xfId="733" xr:uid="{5B3B5C9D-D8D2-4075-BAAE-053524076D0F}"/>
    <cellStyle name="Comma 378" xfId="317" xr:uid="{00000000-0005-0000-0000-000037010000}"/>
    <cellStyle name="Comma 378 2" xfId="1309" xr:uid="{DF20C923-CC75-4CDB-B10B-C5D49FEF4B7B}"/>
    <cellStyle name="Comma 378 2 2" xfId="2031" xr:uid="{6F7935BF-51D1-4112-9285-E3AA3771AA9C}"/>
    <cellStyle name="Comma 378 3" xfId="995" xr:uid="{8CFACC3C-D921-4098-895E-ADF23580F9F2}"/>
    <cellStyle name="Comma 379" xfId="318" xr:uid="{00000000-0005-0000-0000-000038010000}"/>
    <cellStyle name="Comma 379 2" xfId="1317" xr:uid="{39DB995E-DE49-4C79-A936-8FA365AA425E}"/>
    <cellStyle name="Comma 379 2 2" xfId="2035" xr:uid="{C1DC13C8-8749-4265-8FD6-E8BBDE7080BD}"/>
    <cellStyle name="Comma 379 3" xfId="1302" xr:uid="{19F08D6A-7364-4941-BFC3-176CB3A8FD22}"/>
    <cellStyle name="Comma 38" xfId="319" xr:uid="{00000000-0005-0000-0000-000039010000}"/>
    <cellStyle name="Comma 38 2" xfId="1323" xr:uid="{114118CB-8286-4AD3-A3CB-D0D1D6186200}"/>
    <cellStyle name="Comma 38 2 2" xfId="2039" xr:uid="{086D964B-3EA1-4A8A-9C2C-1090AD614AC5}"/>
    <cellStyle name="Comma 38 3" xfId="1321" xr:uid="{439A4C2F-B0DA-4A4F-85DE-EC051926E28B}"/>
    <cellStyle name="Comma 380" xfId="320" xr:uid="{00000000-0005-0000-0000-00003A010000}"/>
    <cellStyle name="Comma 380 2" xfId="586" xr:uid="{86C975DE-3562-4F66-96A3-CD4E7DC204D3}"/>
    <cellStyle name="Comma 380 2 2" xfId="1673" xr:uid="{8AABB70F-8DAF-4E4D-BC92-03D3FCB632E2}"/>
    <cellStyle name="Comma 380 3" xfId="1294" xr:uid="{F2A475F1-861D-448E-A348-0CAFA8E1E735}"/>
    <cellStyle name="Comma 381" xfId="321" xr:uid="{00000000-0005-0000-0000-00003B010000}"/>
    <cellStyle name="Comma 381 2" xfId="1128" xr:uid="{4EABFE8C-FB7C-4EF2-9C3B-8CC256B7F435}"/>
    <cellStyle name="Comma 381 2 2" xfId="1949" xr:uid="{1E19E1EF-251D-4E64-A53B-6566001C5FD4}"/>
    <cellStyle name="Comma 381 3" xfId="1298" xr:uid="{B2A123A4-65BD-4EA5-913E-BF386B512877}"/>
    <cellStyle name="Comma 382" xfId="322" xr:uid="{00000000-0005-0000-0000-00003C010000}"/>
    <cellStyle name="Comma 382 2" xfId="1303" xr:uid="{71AECCCD-C245-4283-A4DF-EF2B2B3391EE}"/>
    <cellStyle name="Comma 382 2 2" xfId="2028" xr:uid="{CC04334F-22C1-46BC-BBAE-8DF86D5EC79D}"/>
    <cellStyle name="Comma 382 3" xfId="734" xr:uid="{8498425A-9579-48FB-B5A6-1A0192929588}"/>
    <cellStyle name="Comma 383" xfId="323" xr:uid="{00000000-0005-0000-0000-00003D010000}"/>
    <cellStyle name="Comma 383 2" xfId="1310" xr:uid="{651C405C-7D46-4197-9E28-5EB13C990809}"/>
    <cellStyle name="Comma 383 2 2" xfId="2032" xr:uid="{B6F444FE-8C26-414F-B091-189BAEABED0D}"/>
    <cellStyle name="Comma 383 3" xfId="996" xr:uid="{CF529762-854B-4393-BEB3-8DE113CE89D0}"/>
    <cellStyle name="Comma 384" xfId="324" xr:uid="{00000000-0005-0000-0000-00003E010000}"/>
    <cellStyle name="Comma 384 2" xfId="1318" xr:uid="{A29BCA88-EE9D-46B2-A0F5-8F8DB013A9C6}"/>
    <cellStyle name="Comma 384 2 2" xfId="2036" xr:uid="{B5EECC2C-6D0A-48F8-B4F0-C62E0D6A74A9}"/>
    <cellStyle name="Comma 384 3" xfId="1304" xr:uid="{C2E10091-64D8-42FA-AC78-2FE6E1942C34}"/>
    <cellStyle name="Comma 385" xfId="325" xr:uid="{00000000-0005-0000-0000-00003F010000}"/>
    <cellStyle name="Comma 385 2" xfId="1329" xr:uid="{3516070E-DC36-4B95-87FE-3C6B96A1675D}"/>
    <cellStyle name="Comma 385 2 2" xfId="2041" xr:uid="{3723E8C8-66E4-4EDA-A7FD-8C7F7C844BEA}"/>
    <cellStyle name="Comma 385 3" xfId="1325" xr:uid="{075A3362-F5FC-48C2-BD0A-BC62535685B4}"/>
    <cellStyle name="Comma 386" xfId="326" xr:uid="{00000000-0005-0000-0000-000040010000}"/>
    <cellStyle name="Comma 386 2" xfId="1337" xr:uid="{5BFE409E-A940-4A9D-A017-BE0FBBBC91ED}"/>
    <cellStyle name="Comma 386 2 2" xfId="2045" xr:uid="{7DEAC074-FD69-4E13-9142-F4AF76814B6C}"/>
    <cellStyle name="Comma 386 3" xfId="1333" xr:uid="{7629FC74-2636-4BE5-9F9A-56567DAAC3F5}"/>
    <cellStyle name="Comma 387" xfId="327" xr:uid="{00000000-0005-0000-0000-000041010000}"/>
    <cellStyle name="Comma 387 2" xfId="1346" xr:uid="{DD7E441F-B95B-4D29-A4F1-F644E2777CE4}"/>
    <cellStyle name="Comma 387 2 2" xfId="2050" xr:uid="{F0245972-6D4B-448E-B6E2-DB046349CD1C}"/>
    <cellStyle name="Comma 387 3" xfId="1342" xr:uid="{2C5519E1-6A10-41CC-BEF1-147C48B382C7}"/>
    <cellStyle name="Comma 388" xfId="328" xr:uid="{00000000-0005-0000-0000-000042010000}"/>
    <cellStyle name="Comma 388 2" xfId="1354" xr:uid="{2867FBAE-C82C-4B57-9BC8-CB8CEBE5D904}"/>
    <cellStyle name="Comma 388 2 2" xfId="2054" xr:uid="{3D696EEC-8F89-49A0-96CE-A90991A3D247}"/>
    <cellStyle name="Comma 388 3" xfId="1350" xr:uid="{D30D4A37-122B-4AA0-91A9-69D4F4B49F06}"/>
    <cellStyle name="Comma 389" xfId="329" xr:uid="{00000000-0005-0000-0000-000043010000}"/>
    <cellStyle name="Comma 389 2" xfId="1362" xr:uid="{7D1E34F3-4E5A-4C7E-BF4A-698E64C16551}"/>
    <cellStyle name="Comma 389 2 2" xfId="2058" xr:uid="{CC10166D-1DC7-4EEA-BE55-024DB5F83712}"/>
    <cellStyle name="Comma 389 3" xfId="1358" xr:uid="{9F4B8551-590D-4497-9D32-CB9EDAD742CB}"/>
    <cellStyle name="Comma 39" xfId="330" xr:uid="{00000000-0005-0000-0000-000044010000}"/>
    <cellStyle name="Comma 39 2" xfId="1366" xr:uid="{93974E34-1BF2-4842-A709-F45C0B2B5D8F}"/>
    <cellStyle name="Comma 39 2 2" xfId="2062" xr:uid="{2B839D82-DD14-4D75-9C81-9978883C7348}"/>
    <cellStyle name="Comma 39 3" xfId="618" xr:uid="{234D9CCD-1140-410F-9ACA-61BC5A49B059}"/>
    <cellStyle name="Comma 390" xfId="331" xr:uid="{00000000-0005-0000-0000-000045010000}"/>
    <cellStyle name="Comma 390 2" xfId="1330" xr:uid="{9C42C834-E6AD-4561-8770-705A2D790D2F}"/>
    <cellStyle name="Comma 390 2 2" xfId="2042" xr:uid="{658B730D-6EAE-4BDE-B47B-1F435850A5F9}"/>
    <cellStyle name="Comma 390 3" xfId="1326" xr:uid="{94D5D6B1-92F3-4821-915E-D0EF2FDC10A9}"/>
    <cellStyle name="Comma 391" xfId="332" xr:uid="{00000000-0005-0000-0000-000046010000}"/>
    <cellStyle name="Comma 391 2" xfId="1338" xr:uid="{52DE59C1-A699-46AD-B25B-BE96680C8BB7}"/>
    <cellStyle name="Comma 391 2 2" xfId="2046" xr:uid="{00F96A8C-61AC-485B-BC14-A3330DA08297}"/>
    <cellStyle name="Comma 391 3" xfId="1334" xr:uid="{EA0D9740-53C3-4529-AA5D-62B6A4CE0EE2}"/>
    <cellStyle name="Comma 392" xfId="333" xr:uid="{00000000-0005-0000-0000-000047010000}"/>
    <cellStyle name="Comma 392 2" xfId="1347" xr:uid="{E944DCF8-1128-424A-9EB1-BBF3977C9298}"/>
    <cellStyle name="Comma 392 2 2" xfId="2051" xr:uid="{D841414E-67D2-4732-8CE3-639E25A9CF20}"/>
    <cellStyle name="Comma 392 3" xfId="1343" xr:uid="{91E668EC-3DB8-4871-87C0-3119E777A935}"/>
    <cellStyle name="Comma 393" xfId="334" xr:uid="{00000000-0005-0000-0000-000048010000}"/>
    <cellStyle name="Comma 393 2" xfId="1355" xr:uid="{2F16BFF9-49D5-4FF9-9B21-8B1A5E2E66B0}"/>
    <cellStyle name="Comma 393 2 2" xfId="2055" xr:uid="{1D3CAA34-A649-4AA0-9B75-CF470699AF0E}"/>
    <cellStyle name="Comma 393 3" xfId="1351" xr:uid="{E3871B58-FDB1-4C52-A105-57E2C45C0733}"/>
    <cellStyle name="Comma 394" xfId="335" xr:uid="{00000000-0005-0000-0000-000049010000}"/>
    <cellStyle name="Comma 394 2" xfId="1363" xr:uid="{4B605732-D268-4B4C-980D-3E0ECEA35A55}"/>
    <cellStyle name="Comma 394 2 2" xfId="2059" xr:uid="{A7D49FFB-DDF6-495C-A416-804A2C46556A}"/>
    <cellStyle name="Comma 394 3" xfId="1359" xr:uid="{398FF0D4-FD0B-4C4D-931B-6451985B8684}"/>
    <cellStyle name="Comma 395" xfId="336" xr:uid="{00000000-0005-0000-0000-00004A010000}"/>
    <cellStyle name="Comma 395 2" xfId="1372" xr:uid="{886377A4-4311-4A05-8F6F-CF0F34883644}"/>
    <cellStyle name="Comma 395 2 2" xfId="2064" xr:uid="{1F3B8242-53F6-420D-8077-02416B403659}"/>
    <cellStyle name="Comma 395 3" xfId="1368" xr:uid="{C46AF2FB-05BF-4039-B217-2B9300330AB2}"/>
    <cellStyle name="Comma 396" xfId="337" xr:uid="{00000000-0005-0000-0000-00004B010000}"/>
    <cellStyle name="Comma 396 2" xfId="1376" xr:uid="{5FE975C2-B49B-420A-A3FF-73DC97C45DEB}"/>
    <cellStyle name="Comma 396 2 2" xfId="2068" xr:uid="{1CF3DF34-BD58-4E96-BD4E-22B4AFEE5F6C}"/>
    <cellStyle name="Comma 396 3" xfId="620" xr:uid="{20D9D808-6CC5-4B82-AE61-A57FFBF3FF72}"/>
    <cellStyle name="Comma 397" xfId="338" xr:uid="{00000000-0005-0000-0000-00004C010000}"/>
    <cellStyle name="Comma 397 2" xfId="684" xr:uid="{98B41BBC-5A31-4AC2-B814-562BA6D508CF}"/>
    <cellStyle name="Comma 397 2 2" xfId="1728" xr:uid="{6E405575-4D7D-41A0-9AEF-A09A4A27E66A}"/>
    <cellStyle name="Comma 397 3" xfId="1380" xr:uid="{A4BBDA74-7CC2-4404-88CA-0D2C4EA2A20E}"/>
    <cellStyle name="Comma 398" xfId="339" xr:uid="{00000000-0005-0000-0000-00004D010000}"/>
    <cellStyle name="Comma 398 2" xfId="1390" xr:uid="{76D8DB55-6F9C-4FD7-93A1-FB358B1267D1}"/>
    <cellStyle name="Comma 398 2 2" xfId="2072" xr:uid="{4A3682D9-8CAB-4094-8F9B-D12F518CF080}"/>
    <cellStyle name="Comma 398 3" xfId="1384" xr:uid="{72428506-785E-4578-BB97-877B0678055C}"/>
    <cellStyle name="Comma 399" xfId="340" xr:uid="{00000000-0005-0000-0000-00004E010000}"/>
    <cellStyle name="Comma 399 2" xfId="659" xr:uid="{8C493F4E-7B4F-407F-895D-8B8402BD6F03}"/>
    <cellStyle name="Comma 399 2 2" xfId="1713" xr:uid="{32DC1FDC-E47E-4E70-8E42-D6438D1F90EA}"/>
    <cellStyle name="Comma 399 3" xfId="1394" xr:uid="{38A9F440-6BD2-4D86-9B0C-D310D7F79EEB}"/>
    <cellStyle name="Comma 4" xfId="341" xr:uid="{00000000-0005-0000-0000-00004F010000}"/>
    <cellStyle name="Comma 4 2" xfId="1399" xr:uid="{008A4F7A-3F02-4485-90E7-ED6589C37B26}"/>
    <cellStyle name="Comma 4 2 2" xfId="2076" xr:uid="{F38638B2-4BB7-4BD0-B6EA-8A411A0DE362}"/>
    <cellStyle name="Comma 4 3" xfId="1398" xr:uid="{0EC8A074-0B71-41AB-969B-BE7E7D78A466}"/>
    <cellStyle name="Comma 40" xfId="342" xr:uid="{00000000-0005-0000-0000-000050010000}"/>
    <cellStyle name="Comma 40 2" xfId="1208" xr:uid="{0E22D01C-508B-4184-BE05-518D7D29273B}"/>
    <cellStyle name="Comma 40 2 2" xfId="1986" xr:uid="{F18CB091-5434-4769-AC11-DE23C45819BE}"/>
    <cellStyle name="Comma 40 3" xfId="1206" xr:uid="{13CF44C2-3CA5-4F30-8133-39A135BA271B}"/>
    <cellStyle name="Comma 400" xfId="343" xr:uid="{00000000-0005-0000-0000-000051010000}"/>
    <cellStyle name="Comma 400 2" xfId="1174" xr:uid="{CF63A278-C097-4399-B235-2A4BF1199A25}"/>
    <cellStyle name="Comma 400 2 2" xfId="1971" xr:uid="{44A459C9-1CA9-4A64-9D6A-19A6358DC0D4}"/>
    <cellStyle name="Comma 400 3" xfId="1170" xr:uid="{C4E56D41-868F-4BB9-B289-44829F1B6D0B}"/>
    <cellStyle name="Comma 401" xfId="344" xr:uid="{00000000-0005-0000-0000-000052010000}"/>
    <cellStyle name="Comma 401 2" xfId="1182" xr:uid="{0EDEA67C-32A8-4682-9F61-F2BE3D5BDA72}"/>
    <cellStyle name="Comma 401 2 2" xfId="1975" xr:uid="{8FE84743-FD2B-499E-A42A-700CF178445F}"/>
    <cellStyle name="Comma 401 3" xfId="1178" xr:uid="{59243524-F2F7-4660-A8F4-2A12702B67FB}"/>
    <cellStyle name="Comma 402" xfId="345" xr:uid="{00000000-0005-0000-0000-000053010000}"/>
    <cellStyle name="Comma 402 2" xfId="658" xr:uid="{B02188F1-3000-4563-B65A-9861CA9AFEF2}"/>
    <cellStyle name="Comma 402 2 2" xfId="1712" xr:uid="{FE12CE6A-A87D-4C55-A10F-EF5D4AF3FFB9}"/>
    <cellStyle name="Comma 402 3" xfId="1186" xr:uid="{D900E2B9-91E6-468C-B6CC-702246B7C0CF}"/>
    <cellStyle name="Comma 403" xfId="346" xr:uid="{00000000-0005-0000-0000-000054010000}"/>
    <cellStyle name="Comma 403 2" xfId="1194" xr:uid="{34BE2F1C-C55A-4DFF-BBC9-1A76A161E3F7}"/>
    <cellStyle name="Comma 403 2 2" xfId="1979" xr:uid="{C2AE879C-930E-4077-AEF8-F712B13D6B77}"/>
    <cellStyle name="Comma 403 3" xfId="1190" xr:uid="{E8B48139-CA66-457A-8FD6-4DA6C340ED71}"/>
    <cellStyle name="Comma 404" xfId="347" xr:uid="{00000000-0005-0000-0000-000055010000}"/>
    <cellStyle name="Comma 404 2" xfId="1202" xr:uid="{73E36FCA-2F82-419E-9E21-C5D235B13BBB}"/>
    <cellStyle name="Comma 404 2 2" xfId="1983" xr:uid="{FB5510D7-BD30-4569-B7A3-67036CE684A4}"/>
    <cellStyle name="Comma 404 3" xfId="1198" xr:uid="{FE703A10-34C5-465B-AC1F-A69E9FC4F814}"/>
    <cellStyle name="Comma 405" xfId="348" xr:uid="{00000000-0005-0000-0000-000056010000}"/>
    <cellStyle name="Comma 405 2" xfId="1215" xr:uid="{932E364A-84DD-49BA-918D-393C6F3918D6}"/>
    <cellStyle name="Comma 405 2 2" xfId="1989" xr:uid="{AAC03FC2-B9F5-442C-B41B-529AF13AF6EE}"/>
    <cellStyle name="Comma 405 3" xfId="1211" xr:uid="{7AD0564E-5FEF-45EE-892F-5E3818976429}"/>
    <cellStyle name="Comma 406" xfId="349" xr:uid="{00000000-0005-0000-0000-000057010000}"/>
    <cellStyle name="Comma 406 2" xfId="1223" xr:uid="{2D554D5F-1793-41AD-9106-930D0D4B0339}"/>
    <cellStyle name="Comma 406 2 2" xfId="1993" xr:uid="{5B1E7671-80A8-4DE3-97E4-2FDAA2946832}"/>
    <cellStyle name="Comma 406 3" xfId="1219" xr:uid="{D8799B5E-7D9D-4EC7-9AAC-C8F0604116D2}"/>
    <cellStyle name="Comma 407" xfId="350" xr:uid="{00000000-0005-0000-0000-000058010000}"/>
    <cellStyle name="Comma 407 2" xfId="1231" xr:uid="{2B19F0E0-5723-4F82-930E-1EEC4B9F1B2D}"/>
    <cellStyle name="Comma 407 2 2" xfId="1997" xr:uid="{EB656465-2409-40AC-AD67-E5432D9B9F26}"/>
    <cellStyle name="Comma 407 3" xfId="1227" xr:uid="{CA84E58B-CCEA-4B39-B3AC-03D8CC12DD2A}"/>
    <cellStyle name="Comma 408" xfId="351" xr:uid="{00000000-0005-0000-0000-000059010000}"/>
    <cellStyle name="Comma 408 2" xfId="1239" xr:uid="{1A94BF1D-FFEB-48DE-B2CE-7E559DA100F0}"/>
    <cellStyle name="Comma 408 2 2" xfId="2001" xr:uid="{2746F1A1-47A4-449E-8F8B-D39F09FC3016}"/>
    <cellStyle name="Comma 408 3" xfId="1235" xr:uid="{AA3F5201-A8AD-4F13-946B-C464B096E1A0}"/>
    <cellStyle name="Comma 409" xfId="352" xr:uid="{00000000-0005-0000-0000-00005A010000}"/>
    <cellStyle name="Comma 409 2" xfId="1247" xr:uid="{5E9BAB7B-9461-4B79-9006-D60EF57E28AD}"/>
    <cellStyle name="Comma 409 2 2" xfId="2005" xr:uid="{585E85B1-FEB8-4D5F-8649-4BB9FF6298B4}"/>
    <cellStyle name="Comma 409 3" xfId="1243" xr:uid="{E690CC25-1762-47B0-9B26-55DB63BDE8D4}"/>
    <cellStyle name="Comma 41" xfId="353" xr:uid="{00000000-0005-0000-0000-00005B010000}"/>
    <cellStyle name="Comma 41 2" xfId="1252" xr:uid="{8B9199C3-2F34-416B-A652-C0B6D5B8E54B}"/>
    <cellStyle name="Comma 41 2 2" xfId="2008" xr:uid="{26C80A7F-E2FE-462F-AEBC-794599656FE3}"/>
    <cellStyle name="Comma 41 3" xfId="1250" xr:uid="{0203764E-8C1E-4B88-A6F8-F824B033396C}"/>
    <cellStyle name="Comma 410" xfId="354" xr:uid="{00000000-0005-0000-0000-00005C010000}"/>
    <cellStyle name="Comma 410 2" xfId="1216" xr:uid="{23051B7B-5C6E-4AE7-B209-387C9C231C66}"/>
    <cellStyle name="Comma 410 2 2" xfId="1990" xr:uid="{16B8A765-6C49-4A6C-8914-A0465254383C}"/>
    <cellStyle name="Comma 410 3" xfId="1212" xr:uid="{7242B792-D3DB-41EB-B64B-22FF3A880930}"/>
    <cellStyle name="Comma 411" xfId="355" xr:uid="{00000000-0005-0000-0000-00005D010000}"/>
    <cellStyle name="Comma 411 2" xfId="1224" xr:uid="{526432F9-7816-42C4-9504-B81015329519}"/>
    <cellStyle name="Comma 411 2 2" xfId="1994" xr:uid="{8FB90B88-7F13-4CB8-A592-8E7BC64A2F98}"/>
    <cellStyle name="Comma 411 3" xfId="1220" xr:uid="{6447AE20-14D2-43B1-97FB-2B0F17295772}"/>
    <cellStyle name="Comma 412" xfId="356" xr:uid="{00000000-0005-0000-0000-00005E010000}"/>
    <cellStyle name="Comma 412 2" xfId="1232" xr:uid="{76280759-F097-450F-A0A4-FF27C87D8DD3}"/>
    <cellStyle name="Comma 412 2 2" xfId="1998" xr:uid="{D8B25EBE-E8F9-4E92-8628-DF81B69BEB5E}"/>
    <cellStyle name="Comma 412 3" xfId="1228" xr:uid="{B82160FB-8E31-4AE1-BCC5-CD7E6190ECB6}"/>
    <cellStyle name="Comma 413" xfId="357" xr:uid="{00000000-0005-0000-0000-00005F010000}"/>
    <cellStyle name="Comma 413 2" xfId="1240" xr:uid="{F54AB5C7-5E72-436E-A8DE-54EAC372B16E}"/>
    <cellStyle name="Comma 413 2 2" xfId="2002" xr:uid="{10F8F9F8-2A50-4274-B4DF-752D9CCB8F20}"/>
    <cellStyle name="Comma 413 3" xfId="1236" xr:uid="{5268E7A6-72AE-4B7D-9D38-6AE93EBAFC92}"/>
    <cellStyle name="Comma 414" xfId="358" xr:uid="{00000000-0005-0000-0000-000060010000}"/>
    <cellStyle name="Comma 414 2" xfId="1248" xr:uid="{584A02B5-0B0F-4ECF-90D2-1FD1D672D42D}"/>
    <cellStyle name="Comma 414 2 2" xfId="2006" xr:uid="{5F1AABF3-342F-4297-99E1-09F58A296608}"/>
    <cellStyle name="Comma 414 3" xfId="1244" xr:uid="{824B476A-C024-4400-A641-D523CD2280D8}"/>
    <cellStyle name="Comma 415" xfId="359" xr:uid="{00000000-0005-0000-0000-000061010000}"/>
    <cellStyle name="Comma 415 2" xfId="1259" xr:uid="{558D408C-F7B6-4B9F-A22D-628C3D74256C}"/>
    <cellStyle name="Comma 415 2 2" xfId="2011" xr:uid="{83E27B9D-FF56-42B9-B99D-463B6A32A1E7}"/>
    <cellStyle name="Comma 415 3" xfId="1255" xr:uid="{0B9337F1-CB2C-4026-AC47-3A76B227C343}"/>
    <cellStyle name="Comma 416" xfId="360" xr:uid="{00000000-0005-0000-0000-000062010000}"/>
    <cellStyle name="Comma 416 2" xfId="1267" xr:uid="{FA4F72FB-8325-4506-97BE-F0F174AF8A7F}"/>
    <cellStyle name="Comma 416 2 2" xfId="2015" xr:uid="{4E7AB5E3-34BC-4D25-94FE-8373A62FF0D7}"/>
    <cellStyle name="Comma 416 3" xfId="1263" xr:uid="{F24DC261-0E7D-4A58-A0FE-2AF0AC2C9ADB}"/>
    <cellStyle name="Comma 417" xfId="361" xr:uid="{00000000-0005-0000-0000-000063010000}"/>
    <cellStyle name="Comma 417 2" xfId="1275" xr:uid="{A8E9B8FD-E014-4ED1-BEB4-84E6CE275606}"/>
    <cellStyle name="Comma 417 2 2" xfId="2019" xr:uid="{3AC4C374-EE10-44FF-8183-908F022A7C3F}"/>
    <cellStyle name="Comma 417 3" xfId="1271" xr:uid="{51E82AED-84CE-4F0E-8F3D-FB1E449AF9C8}"/>
    <cellStyle name="Comma 418" xfId="362" xr:uid="{00000000-0005-0000-0000-000064010000}"/>
    <cellStyle name="Comma 418 2" xfId="1283" xr:uid="{54A3F7DA-2C82-4413-A3A8-AF41C6B429EB}"/>
    <cellStyle name="Comma 418 2 2" xfId="2023" xr:uid="{73C11DCA-44DF-40EE-BDFC-E114CE418842}"/>
    <cellStyle name="Comma 418 3" xfId="1279" xr:uid="{23CDD87E-2F94-467F-85A4-0E55B998172C}"/>
    <cellStyle name="Comma 419" xfId="363" xr:uid="{00000000-0005-0000-0000-000065010000}"/>
    <cellStyle name="Comma 419 2" xfId="781" xr:uid="{16EEA5FF-46D5-49F7-BCA6-A6B46ADA6C5E}"/>
    <cellStyle name="Comma 419 2 2" xfId="1777" xr:uid="{E9BA334C-0E81-4E43-B6CD-104A9E44DA68}"/>
    <cellStyle name="Comma 419 3" xfId="1287" xr:uid="{CD40733E-95A8-4F6C-9CC8-A021A12D53EE}"/>
    <cellStyle name="Comma 42" xfId="364" xr:uid="{00000000-0005-0000-0000-000066010000}"/>
    <cellStyle name="Comma 42 2" xfId="1292" xr:uid="{518F500E-ABBC-4515-BFFC-F11E72A3B9F0}"/>
    <cellStyle name="Comma 42 2 2" xfId="2026" xr:uid="{8E069F78-D048-44EF-AF8F-C9498C740AF2}"/>
    <cellStyle name="Comma 42 3" xfId="1290" xr:uid="{D8009284-E1F0-41E7-AA88-1F5908F583EC}"/>
    <cellStyle name="Comma 420" xfId="365" xr:uid="{00000000-0005-0000-0000-000067010000}"/>
    <cellStyle name="Comma 420 2" xfId="1260" xr:uid="{D573DB6A-FC6A-444D-B6D7-E0843E4BF13E}"/>
    <cellStyle name="Comma 420 2 2" xfId="2012" xr:uid="{C7FDA5D6-BEBA-440B-A1DB-F53AF5C390C9}"/>
    <cellStyle name="Comma 420 3" xfId="1256" xr:uid="{EC7493DC-FC59-40F0-9F6F-256882C31D02}"/>
    <cellStyle name="Comma 421" xfId="366" xr:uid="{00000000-0005-0000-0000-000068010000}"/>
    <cellStyle name="Comma 421 2" xfId="1268" xr:uid="{8933C44E-BD7C-4209-B208-A16871B3FFA9}"/>
    <cellStyle name="Comma 421 2 2" xfId="2016" xr:uid="{E3628899-7023-4D65-A2DD-D4554EAA63C2}"/>
    <cellStyle name="Comma 421 3" xfId="1264" xr:uid="{99589871-F150-4B26-AC71-1CE218FF5964}"/>
    <cellStyle name="Comma 422" xfId="367" xr:uid="{00000000-0005-0000-0000-000069010000}"/>
    <cellStyle name="Comma 422 2" xfId="1276" xr:uid="{AD53C363-7F19-4281-8707-E24E84450123}"/>
    <cellStyle name="Comma 422 2 2" xfId="2020" xr:uid="{4F7A7E54-5F42-4A23-BFF1-8DB168DF4EAA}"/>
    <cellStyle name="Comma 422 3" xfId="1272" xr:uid="{B02C660F-B50A-4D29-B2F3-E5A659A86535}"/>
    <cellStyle name="Comma 423" xfId="368" xr:uid="{00000000-0005-0000-0000-00006A010000}"/>
    <cellStyle name="Comma 423 2" xfId="1284" xr:uid="{2B9C0580-E1DB-4B3C-B9C2-D241DE3B2F59}"/>
    <cellStyle name="Comma 423 2 2" xfId="2024" xr:uid="{80CD6032-DD10-460A-B585-E89E01BBB424}"/>
    <cellStyle name="Comma 423 3" xfId="1280" xr:uid="{A7831C20-17B3-4E11-9F2B-DB2733E6A721}"/>
    <cellStyle name="Comma 424" xfId="369" xr:uid="{00000000-0005-0000-0000-00006B010000}"/>
    <cellStyle name="Comma 424 2" xfId="782" xr:uid="{5FF1358F-B2AD-4FD3-84DA-D9EBE9650B9B}"/>
    <cellStyle name="Comma 424 2 2" xfId="1778" xr:uid="{A4B6F0B6-427D-4F9C-906B-4810375E930D}"/>
    <cellStyle name="Comma 424 3" xfId="1288" xr:uid="{DB1C2619-0EC8-45C1-A4DA-491F7BBDD40B}"/>
    <cellStyle name="Comma 425" xfId="370" xr:uid="{00000000-0005-0000-0000-00006C010000}"/>
    <cellStyle name="Comma 425 2" xfId="587" xr:uid="{3E3C050B-3455-44AD-B5ED-14B6B9ABB024}"/>
    <cellStyle name="Comma 425 2 2" xfId="1674" xr:uid="{E65FC8B1-9A9E-45E4-970C-21478E7F6AF8}"/>
    <cellStyle name="Comma 425 3" xfId="1295" xr:uid="{6F350F59-3965-4305-964E-FDA2ABFE8879}"/>
    <cellStyle name="Comma 426" xfId="371" xr:uid="{00000000-0005-0000-0000-00006D010000}"/>
    <cellStyle name="Comma 426 2" xfId="1129" xr:uid="{EA27A377-A705-4D31-8F69-162E227140BD}"/>
    <cellStyle name="Comma 426 2 2" xfId="1950" xr:uid="{C3404F8A-7D99-4423-81DE-0F8FE762659A}"/>
    <cellStyle name="Comma 426 3" xfId="1299" xr:uid="{D96F6948-825B-44AD-832B-18E667558CE4}"/>
    <cellStyle name="Comma 427" xfId="372" xr:uid="{00000000-0005-0000-0000-00006E010000}"/>
    <cellStyle name="Comma 427 2" xfId="1305" xr:uid="{7BAE39AA-0173-42DD-A8A5-6516DC0DDD0D}"/>
    <cellStyle name="Comma 427 2 2" xfId="2029" xr:uid="{684C34ED-F174-4DE5-B540-609E37392485}"/>
    <cellStyle name="Comma 427 3" xfId="735" xr:uid="{F176408C-5AE9-4439-B61B-6CFD995306AA}"/>
    <cellStyle name="Comma 428" xfId="373" xr:uid="{00000000-0005-0000-0000-00006F010000}"/>
    <cellStyle name="Comma 428 2" xfId="1311" xr:uid="{8978CEDC-57D5-4CBB-AD1B-041AF7786388}"/>
    <cellStyle name="Comma 428 2 2" xfId="2033" xr:uid="{F46AA707-B389-4367-894A-9A6DEE8230D5}"/>
    <cellStyle name="Comma 428 3" xfId="997" xr:uid="{74EE1BC2-4AAE-4740-B882-F9A40BCF1F79}"/>
    <cellStyle name="Comma 429" xfId="374" xr:uid="{00000000-0005-0000-0000-000070010000}"/>
    <cellStyle name="Comma 429 2" xfId="1319" xr:uid="{B872DEF1-F496-4E1A-ABCA-0CA49E3C692C}"/>
    <cellStyle name="Comma 429 2 2" xfId="2037" xr:uid="{DA50DC9A-7E3C-499E-AF7A-1859924BB3C1}"/>
    <cellStyle name="Comma 429 3" xfId="1306" xr:uid="{A7114CE2-C029-476A-A8E0-394B5DB7EEEB}"/>
    <cellStyle name="Comma 43" xfId="375" xr:uid="{00000000-0005-0000-0000-000071010000}"/>
    <cellStyle name="Comma 43 2" xfId="1324" xr:uid="{17BF5FFF-8771-45A8-894E-0E677F676BBA}"/>
    <cellStyle name="Comma 43 2 2" xfId="2040" xr:uid="{3C713A55-D39C-450B-B6B8-653B8E56552A}"/>
    <cellStyle name="Comma 43 3" xfId="1322" xr:uid="{B2046E09-BA2D-4BFF-BDBC-8A8D73090FB6}"/>
    <cellStyle name="Comma 430" xfId="376" xr:uid="{00000000-0005-0000-0000-000072010000}"/>
    <cellStyle name="Comma 430 2" xfId="588" xr:uid="{F7E44222-A24C-42D6-B61C-B8C40EDA8E96}"/>
    <cellStyle name="Comma 430 2 2" xfId="1675" xr:uid="{1A5020F2-3613-453B-9874-7D3D675AFBB4}"/>
    <cellStyle name="Comma 430 3" xfId="1296" xr:uid="{0071B0DE-FB36-4C9C-8290-8A8369FBD489}"/>
    <cellStyle name="Comma 431" xfId="377" xr:uid="{00000000-0005-0000-0000-000073010000}"/>
    <cellStyle name="Comma 431 2" xfId="1130" xr:uid="{A59CE4E0-0DD5-4CCF-9D64-9235B9520C5D}"/>
    <cellStyle name="Comma 431 2 2" xfId="1951" xr:uid="{CC0641B9-4564-4F8C-B81B-81B25C027B54}"/>
    <cellStyle name="Comma 431 3" xfId="1300" xr:uid="{A30AF57A-90FB-4A67-972F-73B6F98920D2}"/>
    <cellStyle name="Comma 432" xfId="378" xr:uid="{00000000-0005-0000-0000-000074010000}"/>
    <cellStyle name="Comma 432 2" xfId="1307" xr:uid="{539C179B-4E6E-4EF8-9F59-CAD90ABAF9D9}"/>
    <cellStyle name="Comma 432 2 2" xfId="2030" xr:uid="{ADA9A5DE-4703-4FCF-84ED-659D2A5AB3D8}"/>
    <cellStyle name="Comma 432 3" xfId="736" xr:uid="{711D184D-31FC-4B5F-8A94-75C3DC1062C1}"/>
    <cellStyle name="Comma 433" xfId="379" xr:uid="{00000000-0005-0000-0000-000075010000}"/>
    <cellStyle name="Comma 433 2" xfId="1312" xr:uid="{9C7F2030-213D-4AD2-A86B-0D7019678D7B}"/>
    <cellStyle name="Comma 433 2 2" xfId="2034" xr:uid="{5A890D84-3458-4808-B994-0E2FFF44EF6C}"/>
    <cellStyle name="Comma 433 3" xfId="998" xr:uid="{A1048DE0-3899-4A14-944C-4D13089B8839}"/>
    <cellStyle name="Comma 434" xfId="380" xr:uid="{00000000-0005-0000-0000-000076010000}"/>
    <cellStyle name="Comma 434 2" xfId="1320" xr:uid="{8997AF62-04C3-4AF7-9B18-383846C51848}"/>
    <cellStyle name="Comma 434 2 2" xfId="2038" xr:uid="{EEC170D2-CD97-45BF-B4CA-D349BAB9E338}"/>
    <cellStyle name="Comma 434 3" xfId="1308" xr:uid="{F306A429-41AB-4AEB-83E4-D2E5E2D24929}"/>
    <cellStyle name="Comma 435" xfId="381" xr:uid="{00000000-0005-0000-0000-000077010000}"/>
    <cellStyle name="Comma 435 2" xfId="1331" xr:uid="{C03C1CB8-6619-4448-BF35-1FD6D3EFAE0E}"/>
    <cellStyle name="Comma 435 2 2" xfId="2043" xr:uid="{979398C2-FFC8-4F77-B8EC-A347271D8864}"/>
    <cellStyle name="Comma 435 3" xfId="1327" xr:uid="{9EFF2CE6-013F-40E8-A17D-10193861D039}"/>
    <cellStyle name="Comma 436" xfId="382" xr:uid="{00000000-0005-0000-0000-000078010000}"/>
    <cellStyle name="Comma 436 2" xfId="1339" xr:uid="{236023D1-35B0-485C-ACDC-25BC3F149085}"/>
    <cellStyle name="Comma 436 2 2" xfId="2047" xr:uid="{9B663DFA-9DFF-42E6-B1C9-B0086E8B6EA2}"/>
    <cellStyle name="Comma 436 3" xfId="1335" xr:uid="{2C69D888-BFD9-408B-964A-E056EC413530}"/>
    <cellStyle name="Comma 437" xfId="383" xr:uid="{00000000-0005-0000-0000-000079010000}"/>
    <cellStyle name="Comma 437 2" xfId="1348" xr:uid="{40BF4418-AC6E-45AA-A905-E41D4C620D2B}"/>
    <cellStyle name="Comma 437 2 2" xfId="2052" xr:uid="{7C70D1EC-93C4-4012-A0C6-FF745656397F}"/>
    <cellStyle name="Comma 437 3" xfId="1344" xr:uid="{1CEEA278-B377-4CF9-83D2-77B2BE354292}"/>
    <cellStyle name="Comma 438" xfId="384" xr:uid="{00000000-0005-0000-0000-00007A010000}"/>
    <cellStyle name="Comma 438 2" xfId="1356" xr:uid="{7DF09F6A-825E-4921-8537-1AFDD5E5AAED}"/>
    <cellStyle name="Comma 438 2 2" xfId="2056" xr:uid="{1C7FA65D-68C9-4A0F-AA2F-8510471ECBEB}"/>
    <cellStyle name="Comma 438 3" xfId="1352" xr:uid="{0B2889BE-CF7E-4294-A3C3-8C7CA3C71B6D}"/>
    <cellStyle name="Comma 439" xfId="385" xr:uid="{00000000-0005-0000-0000-00007B010000}"/>
    <cellStyle name="Comma 439 2" xfId="1364" xr:uid="{7CF36C6F-C07B-431A-B5B0-3234D3555D62}"/>
    <cellStyle name="Comma 439 2 2" xfId="2060" xr:uid="{8FE99D74-FAF6-4223-ADFE-E2A9D82BF815}"/>
    <cellStyle name="Comma 439 3" xfId="1360" xr:uid="{A70E5ED9-7323-4644-B02B-46C09AEB48DD}"/>
    <cellStyle name="Comma 44" xfId="386" xr:uid="{00000000-0005-0000-0000-00007C010000}"/>
    <cellStyle name="Comma 44 2" xfId="1367" xr:uid="{83477CBF-EE17-49C2-83CE-62D6EC3F5DC5}"/>
    <cellStyle name="Comma 44 2 2" xfId="2063" xr:uid="{75C3A299-0719-4694-B48B-FBEB1720B950}"/>
    <cellStyle name="Comma 44 3" xfId="619" xr:uid="{18F87853-A677-4AAB-BC10-4B27E0DAAFE8}"/>
    <cellStyle name="Comma 440" xfId="387" xr:uid="{00000000-0005-0000-0000-00007D010000}"/>
    <cellStyle name="Comma 440 2" xfId="1332" xr:uid="{A072DB89-AC95-474B-A45F-C59463F14FF4}"/>
    <cellStyle name="Comma 440 2 2" xfId="2044" xr:uid="{1D8662D2-1876-4F0C-8D99-1DD15DFC004A}"/>
    <cellStyle name="Comma 440 3" xfId="1328" xr:uid="{B66F14E8-7CC1-494F-9811-1332E48F92D9}"/>
    <cellStyle name="Comma 441" xfId="388" xr:uid="{00000000-0005-0000-0000-00007E010000}"/>
    <cellStyle name="Comma 441 2" xfId="1340" xr:uid="{401B6713-AE27-48A9-93AF-C87C797BC5DC}"/>
    <cellStyle name="Comma 441 2 2" xfId="2048" xr:uid="{C40494FC-7D60-4CB3-9FB8-071FE41CAF02}"/>
    <cellStyle name="Comma 441 3" xfId="1336" xr:uid="{BA1270DC-4C52-4738-ACAB-EB45585F1B2D}"/>
    <cellStyle name="Comma 442" xfId="389" xr:uid="{00000000-0005-0000-0000-00007F010000}"/>
    <cellStyle name="Comma 442 2" xfId="1349" xr:uid="{6B43F7A1-8A04-4F50-8C6F-680BB4CE24ED}"/>
    <cellStyle name="Comma 442 2 2" xfId="2053" xr:uid="{BC843A92-7018-4F38-B726-801966A61A59}"/>
    <cellStyle name="Comma 442 3" xfId="1345" xr:uid="{FB8E78CD-78F6-434B-B7E8-2AF8BD7511A2}"/>
    <cellStyle name="Comma 443" xfId="390" xr:uid="{00000000-0005-0000-0000-000080010000}"/>
    <cellStyle name="Comma 443 2" xfId="1357" xr:uid="{5C4FF590-6C3B-49A7-8168-769BC27D062F}"/>
    <cellStyle name="Comma 443 2 2" xfId="2057" xr:uid="{F5BD3A79-BFC9-46FC-840E-BD942F56BC94}"/>
    <cellStyle name="Comma 443 3" xfId="1353" xr:uid="{9FC4C48A-5155-4144-ADA8-3C846A632D2D}"/>
    <cellStyle name="Comma 444" xfId="391" xr:uid="{00000000-0005-0000-0000-000081010000}"/>
    <cellStyle name="Comma 444 2" xfId="1365" xr:uid="{39EFE6A8-8741-40DC-87E1-265061BEA929}"/>
    <cellStyle name="Comma 444 2 2" xfId="2061" xr:uid="{58B5E1B2-CFA4-4D21-81D9-C987054E5F5A}"/>
    <cellStyle name="Comma 444 3" xfId="1361" xr:uid="{26F7AB6A-A38C-465A-A581-538BC5690E73}"/>
    <cellStyle name="Comma 445" xfId="392" xr:uid="{00000000-0005-0000-0000-000082010000}"/>
    <cellStyle name="Comma 445 2" xfId="1373" xr:uid="{72AE3ACA-A66A-42FE-AD24-C6DEE7FB5B79}"/>
    <cellStyle name="Comma 445 2 2" xfId="2065" xr:uid="{71E81E5A-7B6E-45A9-81DF-ED8EB83DC34D}"/>
    <cellStyle name="Comma 445 3" xfId="1369" xr:uid="{6CA9489B-57AC-4A8B-A42D-4E63A18D7493}"/>
    <cellStyle name="Comma 446" xfId="393" xr:uid="{00000000-0005-0000-0000-000083010000}"/>
    <cellStyle name="Comma 446 2" xfId="1377" xr:uid="{8F56610A-5084-40E9-B9A5-E6BB8C32ACA8}"/>
    <cellStyle name="Comma 446 2 2" xfId="2069" xr:uid="{AD46BED6-9B34-4D30-9886-F54FFAD11D40}"/>
    <cellStyle name="Comma 446 3" xfId="621" xr:uid="{7ADE9C52-6483-4F32-BAD4-787BA080395A}"/>
    <cellStyle name="Comma 447" xfId="394" xr:uid="{00000000-0005-0000-0000-000084010000}"/>
    <cellStyle name="Comma 447 2" xfId="685" xr:uid="{6780F377-3A3B-4FA4-A533-A860CD6BE142}"/>
    <cellStyle name="Comma 447 2 2" xfId="1729" xr:uid="{655EDCC9-7B0C-4155-A947-CBAB20635EC9}"/>
    <cellStyle name="Comma 447 3" xfId="1381" xr:uid="{2973D8E2-091A-41B8-B4EE-5F95E7001264}"/>
    <cellStyle name="Comma 448" xfId="395" xr:uid="{00000000-0005-0000-0000-000085010000}"/>
    <cellStyle name="Comma 448 2" xfId="1391" xr:uid="{852965E8-F24E-4282-BB57-74D49B83476E}"/>
    <cellStyle name="Comma 448 2 2" xfId="2073" xr:uid="{1A38025C-5314-4D70-8F7E-8FAB028E3D92}"/>
    <cellStyle name="Comma 448 3" xfId="1385" xr:uid="{23D0971B-72FB-4267-AA0D-3793C452A79F}"/>
    <cellStyle name="Comma 449" xfId="396" xr:uid="{00000000-0005-0000-0000-000086010000}"/>
    <cellStyle name="Comma 449 2" xfId="660" xr:uid="{ADF2C008-93DC-44C5-87EB-9824949E7965}"/>
    <cellStyle name="Comma 449 2 2" xfId="1714" xr:uid="{65374544-4C00-4A27-B46E-1285C3BC38D2}"/>
    <cellStyle name="Comma 449 3" xfId="1395" xr:uid="{53149891-FE5B-4C4D-B4F8-C139B1B9011B}"/>
    <cellStyle name="Comma 45" xfId="397" xr:uid="{00000000-0005-0000-0000-000087010000}"/>
    <cellStyle name="Comma 45 2" xfId="1400" xr:uid="{6E3292E0-16AB-4488-8024-58FAA06FC25A}"/>
    <cellStyle name="Comma 45 2 2" xfId="2077" xr:uid="{F38051B9-5D1C-450D-9D13-F04790C6B84D}"/>
    <cellStyle name="Comma 45 3" xfId="589" xr:uid="{238213E5-7B8C-4160-A14F-BD3EA14AA3A5}"/>
    <cellStyle name="Comma 450" xfId="398" xr:uid="{00000000-0005-0000-0000-000088010000}"/>
    <cellStyle name="Comma 450 2" xfId="1374" xr:uid="{A4D2C9DD-7751-4FA8-82B8-69DE80348D73}"/>
    <cellStyle name="Comma 450 2 2" xfId="2066" xr:uid="{D00E20A5-0FC2-446F-9025-486DE11A9F90}"/>
    <cellStyle name="Comma 450 3" xfId="1370" xr:uid="{A693A777-5807-486E-B74A-5F5C30509009}"/>
    <cellStyle name="Comma 451" xfId="399" xr:uid="{00000000-0005-0000-0000-000089010000}"/>
    <cellStyle name="Comma 451 2" xfId="1378" xr:uid="{E6F04773-04D6-4690-9B9B-6AF2FE4F92A9}"/>
    <cellStyle name="Comma 451 2 2" xfId="2070" xr:uid="{0BFA6D39-1B5B-458C-9C5C-7B869FA24FE0}"/>
    <cellStyle name="Comma 451 3" xfId="622" xr:uid="{3EE93291-B76F-48DB-AF54-657F0AA557F4}"/>
    <cellStyle name="Comma 452" xfId="400" xr:uid="{00000000-0005-0000-0000-00008A010000}"/>
    <cellStyle name="Comma 452 2" xfId="686" xr:uid="{8CAF1751-24C9-47E2-A7F4-27D2C51BA3B6}"/>
    <cellStyle name="Comma 452 2 2" xfId="1730" xr:uid="{D930DAF3-9689-4CA0-A899-FBC0027F0A3B}"/>
    <cellStyle name="Comma 452 3" xfId="1382" xr:uid="{AFC444F9-7257-42D3-885F-B7DA907E1F4F}"/>
    <cellStyle name="Comma 453" xfId="401" xr:uid="{00000000-0005-0000-0000-00008B010000}"/>
    <cellStyle name="Comma 453 2" xfId="1392" xr:uid="{493434C7-D4CD-4E23-9C24-257FB7C3E526}"/>
    <cellStyle name="Comma 453 2 2" xfId="2074" xr:uid="{207C1D0F-22AC-423B-86E8-83526D5FC3AF}"/>
    <cellStyle name="Comma 453 3" xfId="1386" xr:uid="{7BB2D3A6-6CD8-4025-B329-F7215AB2675E}"/>
    <cellStyle name="Comma 454" xfId="402" xr:uid="{00000000-0005-0000-0000-00008C010000}"/>
    <cellStyle name="Comma 454 2" xfId="661" xr:uid="{EC060DDF-63C4-47BC-AB3C-C50D5BDC3CB2}"/>
    <cellStyle name="Comma 454 2 2" xfId="1715" xr:uid="{A7391D98-FB92-4AFB-9C16-82F50B647EEB}"/>
    <cellStyle name="Comma 454 3" xfId="1396" xr:uid="{1A37A8EC-4437-4B19-BF5E-E29FB7D5EB0C}"/>
    <cellStyle name="Comma 455" xfId="403" xr:uid="{00000000-0005-0000-0000-00008D010000}"/>
    <cellStyle name="Comma 455 2" xfId="1406" xr:uid="{5A668329-8444-4C2E-B05E-EC5FFFBD21DC}"/>
    <cellStyle name="Comma 455 2 2" xfId="2079" xr:uid="{46ECA1FB-5FCC-4051-97B0-D70628D326AF}"/>
    <cellStyle name="Comma 455 3" xfId="1402" xr:uid="{5C88CF54-0C15-4AFA-A4DE-E99F79D28F60}"/>
    <cellStyle name="Comma 456" xfId="404" xr:uid="{00000000-0005-0000-0000-00008E010000}"/>
    <cellStyle name="Comma 456 2" xfId="1414" xr:uid="{DBF8E2A2-34E3-4542-B9A3-01D595E7CB2E}"/>
    <cellStyle name="Comma 456 2 2" xfId="2083" xr:uid="{5D37255F-63E1-40D7-AB30-7328D7562084}"/>
    <cellStyle name="Comma 456 3" xfId="1410" xr:uid="{A3D80530-1CB3-4822-A796-8424DD72C4D3}"/>
    <cellStyle name="Comma 457" xfId="405" xr:uid="{00000000-0005-0000-0000-00008F010000}"/>
    <cellStyle name="Comma 457 2" xfId="1422" xr:uid="{545FE44E-9985-425E-8B6E-DBCD35A3D569}"/>
    <cellStyle name="Comma 457 2 2" xfId="2087" xr:uid="{04E189C3-5F9A-48DC-B999-9E12220D855F}"/>
    <cellStyle name="Comma 457 3" xfId="1418" xr:uid="{0C47E4C1-9066-406D-921F-4D2DF8E62EDF}"/>
    <cellStyle name="Comma 458" xfId="406" xr:uid="{00000000-0005-0000-0000-000090010000}"/>
    <cellStyle name="Comma 458 2" xfId="1430" xr:uid="{6708D4A5-C115-4D4A-9CD8-64380AC30E06}"/>
    <cellStyle name="Comma 458 2 2" xfId="2091" xr:uid="{5BE0AE19-98D9-437F-BEC0-C7A3ED8A6617}"/>
    <cellStyle name="Comma 458 3" xfId="1426" xr:uid="{82D0B0A3-4D5B-4C74-9A3E-834F90AD9EA8}"/>
    <cellStyle name="Comma 459" xfId="407" xr:uid="{00000000-0005-0000-0000-000091010000}"/>
    <cellStyle name="Comma 459 2" xfId="1438" xr:uid="{D336DABA-7E5B-4CF6-8497-48CB937E36FF}"/>
    <cellStyle name="Comma 459 2 2" xfId="2095" xr:uid="{B3CBA1A8-D5C9-425E-A8BC-A2825380C291}"/>
    <cellStyle name="Comma 459 3" xfId="1434" xr:uid="{D8ED713B-5A82-4C1F-8061-ADDF371A8E99}"/>
    <cellStyle name="Comma 46" xfId="408" xr:uid="{00000000-0005-0000-0000-000092010000}"/>
    <cellStyle name="Comma 46 2" xfId="1444" xr:uid="{6F35F73E-6DDA-42EB-81C4-9844BC3CEDFB}"/>
    <cellStyle name="Comma 46 2 2" xfId="2099" xr:uid="{BD8E2ED6-7803-4F2A-A1B5-638F1EC2C5E6}"/>
    <cellStyle name="Comma 46 3" xfId="1442" xr:uid="{DDDA70CE-A956-42DB-8A8B-DBBCAC21629D}"/>
    <cellStyle name="Comma 460" xfId="409" xr:uid="{00000000-0005-0000-0000-000093010000}"/>
    <cellStyle name="Comma 460 2" xfId="1407" xr:uid="{93509E98-2204-48E1-A6B3-FB5AE629E936}"/>
    <cellStyle name="Comma 460 2 2" xfId="2080" xr:uid="{FCFD60EC-B705-47CE-B243-E6EA27F80C39}"/>
    <cellStyle name="Comma 460 3" xfId="1403" xr:uid="{FEED4518-A787-4DEB-B7A2-F7E1BC74692A}"/>
    <cellStyle name="Comma 461" xfId="410" xr:uid="{00000000-0005-0000-0000-000094010000}"/>
    <cellStyle name="Comma 461 2" xfId="1415" xr:uid="{8F270B26-E094-4207-9C93-680F3A85DE6C}"/>
    <cellStyle name="Comma 461 2 2" xfId="2084" xr:uid="{5D5CD3B6-4AD2-430C-8125-E1421B461971}"/>
    <cellStyle name="Comma 461 3" xfId="1411" xr:uid="{1E338F67-1DA6-4FBB-8761-CA3BC260626C}"/>
    <cellStyle name="Comma 462" xfId="411" xr:uid="{00000000-0005-0000-0000-000095010000}"/>
    <cellStyle name="Comma 462 2" xfId="1423" xr:uid="{C5F11146-6431-4219-A041-A2EDE1EDDF74}"/>
    <cellStyle name="Comma 462 2 2" xfId="2088" xr:uid="{577A27B8-878C-4890-8CBD-A7EC1B3A3545}"/>
    <cellStyle name="Comma 462 3" xfId="1419" xr:uid="{0499F6CF-A37D-4ADC-A1A8-6D6ACA4BB2F5}"/>
    <cellStyle name="Comma 463" xfId="412" xr:uid="{00000000-0005-0000-0000-000096010000}"/>
    <cellStyle name="Comma 463 2" xfId="1431" xr:uid="{44ADF2B9-DC64-4BB6-A170-9AD4E66FA4BA}"/>
    <cellStyle name="Comma 463 2 2" xfId="2092" xr:uid="{D18B52A1-BC9D-439B-AB33-C4CB1EBF695F}"/>
    <cellStyle name="Comma 463 3" xfId="1427" xr:uid="{FE141E43-5BE7-4E94-B09A-C331DE976AF7}"/>
    <cellStyle name="Comma 464" xfId="413" xr:uid="{00000000-0005-0000-0000-000097010000}"/>
    <cellStyle name="Comma 464 2" xfId="1439" xr:uid="{39549D46-E101-49AA-962A-083A23EA60EE}"/>
    <cellStyle name="Comma 464 2 2" xfId="2096" xr:uid="{C3004BE9-785F-4B43-A04B-41224A58D626}"/>
    <cellStyle name="Comma 464 3" xfId="1435" xr:uid="{D73F9AD4-3502-4928-937B-BF098E718843}"/>
    <cellStyle name="Comma 465" xfId="414" xr:uid="{00000000-0005-0000-0000-000098010000}"/>
    <cellStyle name="Comma 465 2" xfId="1450" xr:uid="{8266DA94-C564-4840-881F-943E75482BFF}"/>
    <cellStyle name="Comma 465 2 2" xfId="2101" xr:uid="{05E0969A-6392-4751-857C-1757AB14071A}"/>
    <cellStyle name="Comma 465 3" xfId="1446" xr:uid="{E7AF6E63-6618-458D-8EFB-BA90E09C7934}"/>
    <cellStyle name="Comma 466" xfId="415" xr:uid="{00000000-0005-0000-0000-000099010000}"/>
    <cellStyle name="Comma 466 2" xfId="1458" xr:uid="{C9595297-FB0C-4582-BEE8-764C67EA7203}"/>
    <cellStyle name="Comma 466 2 2" xfId="2105" xr:uid="{03686A16-B214-44F7-88D6-E9B65266E8E7}"/>
    <cellStyle name="Comma 466 3" xfId="1454" xr:uid="{7785E07E-95E6-4740-B157-56A6D6C24248}"/>
    <cellStyle name="Comma 467" xfId="416" xr:uid="{00000000-0005-0000-0000-00009A010000}"/>
    <cellStyle name="Comma 467 2" xfId="679" xr:uid="{2784359F-5FA9-4509-80D3-E9B2F794BDC3}"/>
    <cellStyle name="Comma 467 2 2" xfId="1724" xr:uid="{035A61F3-33E2-46DF-B8B3-45986B4934F7}"/>
    <cellStyle name="Comma 467 3" xfId="1462" xr:uid="{F1C633D7-14B8-402D-9B0F-04DFFCD215A9}"/>
    <cellStyle name="Comma 468" xfId="417" xr:uid="{00000000-0005-0000-0000-00009B010000}"/>
    <cellStyle name="Comma 468 2" xfId="1471" xr:uid="{C9E18A46-157C-477F-8180-F021DBF1B560}"/>
    <cellStyle name="Comma 468 2 2" xfId="2109" xr:uid="{4A74088F-71CF-4765-8E3F-C562C84F49C9}"/>
    <cellStyle name="Comma 468 3" xfId="1466" xr:uid="{AB5881EC-CCBE-468C-BA00-F07F32B2CCB5}"/>
    <cellStyle name="Comma 469" xfId="418" xr:uid="{00000000-0005-0000-0000-00009C010000}"/>
    <cellStyle name="Comma 469 2" xfId="1479" xr:uid="{DAAFAAAA-859B-4760-9209-BA87D3558C58}"/>
    <cellStyle name="Comma 469 2 2" xfId="2113" xr:uid="{2514F403-BCF2-40E2-83D1-6607617FF187}"/>
    <cellStyle name="Comma 469 3" xfId="1475" xr:uid="{F70D9486-90BB-47E7-ACAC-C98CD3F44FFC}"/>
    <cellStyle name="Comma 47" xfId="419" xr:uid="{00000000-0005-0000-0000-00009D010000}"/>
    <cellStyle name="Comma 47 2" xfId="1485" xr:uid="{698FFDB6-4FDF-46BC-90AE-3440F2A35A08}"/>
    <cellStyle name="Comma 47 2 2" xfId="2117" xr:uid="{E6694D29-076C-4B72-A47D-70E28D23B492}"/>
    <cellStyle name="Comma 47 3" xfId="1483" xr:uid="{754494B2-C109-458B-AAA7-D05DF0A169C6}"/>
    <cellStyle name="Comma 470" xfId="420" xr:uid="{00000000-0005-0000-0000-00009E010000}"/>
    <cellStyle name="Comma 470 2" xfId="1451" xr:uid="{981A1895-160B-41B1-87D0-62325040E9C7}"/>
    <cellStyle name="Comma 470 2 2" xfId="2102" xr:uid="{D04FC735-02F7-40A7-9F77-16EF47FBFBC8}"/>
    <cellStyle name="Comma 470 3" xfId="1447" xr:uid="{1D6D25E0-72A3-4478-9AA3-0DB999D1E414}"/>
    <cellStyle name="Comma 471" xfId="421" xr:uid="{00000000-0005-0000-0000-00009F010000}"/>
    <cellStyle name="Comma 471 2" xfId="1459" xr:uid="{13A53948-74B0-4EF9-8FB7-D25D16F36B67}"/>
    <cellStyle name="Comma 471 2 2" xfId="2106" xr:uid="{3A002515-9867-4CBC-B7A5-3EA1D2EFFAE3}"/>
    <cellStyle name="Comma 471 3" xfId="1455" xr:uid="{8CE2935E-CC94-4ABE-919B-B77E0617D17A}"/>
    <cellStyle name="Comma 472" xfId="422" xr:uid="{00000000-0005-0000-0000-0000A0010000}"/>
    <cellStyle name="Comma 472 2" xfId="680" xr:uid="{2F954FE6-4199-45E9-A65D-B71818071B37}"/>
    <cellStyle name="Comma 472 2 2" xfId="1725" xr:uid="{338CC279-9499-4D5B-A216-9648005A22D6}"/>
    <cellStyle name="Comma 472 3" xfId="1463" xr:uid="{A9144700-A74A-401C-9D6D-2B7E1C101F88}"/>
    <cellStyle name="Comma 473" xfId="423" xr:uid="{00000000-0005-0000-0000-0000A1010000}"/>
    <cellStyle name="Comma 473 2" xfId="1472" xr:uid="{DB0F3BF5-51FD-443D-97D0-644C596BABF2}"/>
    <cellStyle name="Comma 473 2 2" xfId="2110" xr:uid="{8C4B3B5A-0232-4140-B1A2-F27C92091A29}"/>
    <cellStyle name="Comma 473 3" xfId="1467" xr:uid="{0A7D179E-5FA7-4B96-860A-9254C30D0A5B}"/>
    <cellStyle name="Comma 474" xfId="424" xr:uid="{00000000-0005-0000-0000-0000A2010000}"/>
    <cellStyle name="Comma 474 2" xfId="1480" xr:uid="{1334A426-C170-4966-B594-707C612ACD55}"/>
    <cellStyle name="Comma 474 2 2" xfId="2114" xr:uid="{22216FC0-EF2D-4D9B-8D97-5EE24CF9F921}"/>
    <cellStyle name="Comma 474 3" xfId="1476" xr:uid="{8B858C3B-8111-4044-A6DB-CE79AE23D95E}"/>
    <cellStyle name="Comma 475" xfId="425" xr:uid="{00000000-0005-0000-0000-0000A3010000}"/>
    <cellStyle name="Comma 475 2" xfId="1491" xr:uid="{D734DD89-0099-4C74-A5F0-C340FC9621F8}"/>
    <cellStyle name="Comma 475 2 2" xfId="2119" xr:uid="{48A4A005-96CC-46B5-B8B9-4F9CFBF95AA7}"/>
    <cellStyle name="Comma 475 3" xfId="1487" xr:uid="{52B9008E-1A2C-4519-9056-41900215B3D9}"/>
    <cellStyle name="Comma 476" xfId="426" xr:uid="{00000000-0005-0000-0000-0000A4010000}"/>
    <cellStyle name="Comma 476 2" xfId="1499" xr:uid="{69DA8C62-B99D-43C4-9B8C-5B1C4A248842}"/>
    <cellStyle name="Comma 476 2 2" xfId="2123" xr:uid="{FF4F81CD-59DD-47A1-9A9E-FA8EEC0E3460}"/>
    <cellStyle name="Comma 476 3" xfId="1495" xr:uid="{25321AF5-8971-4CE2-8559-6B90FB023253}"/>
    <cellStyle name="Comma 477" xfId="427" xr:uid="{00000000-0005-0000-0000-0000A5010000}"/>
    <cellStyle name="Comma 477 2" xfId="1503" xr:uid="{9712F27D-4BD3-4DBE-B4BA-87268CC02C86}"/>
    <cellStyle name="Comma 477 2 2" xfId="2127" xr:uid="{547B7B5A-3705-4304-AE62-03B16D9F3CFB}"/>
    <cellStyle name="Comma 477 3" xfId="741" xr:uid="{3617D6E5-A5E9-43F8-8760-2DBC909A6786}"/>
    <cellStyle name="Comma 478" xfId="428" xr:uid="{00000000-0005-0000-0000-0000A6010000}"/>
    <cellStyle name="Comma 478 2" xfId="1507" xr:uid="{F645228B-E608-40BA-B087-C2C4081BC4E7}"/>
    <cellStyle name="Comma 478 2 2" xfId="2131" xr:uid="{44869C35-B8D6-40F2-9818-DFBECACFD2A5}"/>
    <cellStyle name="Comma 478 3" xfId="1007" xr:uid="{621C7A35-5D50-4672-B080-0BEC1F192B5A}"/>
    <cellStyle name="Comma 479" xfId="429" xr:uid="{00000000-0005-0000-0000-0000A7010000}"/>
    <cellStyle name="Comma 479 2" xfId="1511" xr:uid="{5373D813-3AF2-4CC5-9CB5-BC2C4BC328C2}"/>
    <cellStyle name="Comma 479 2 2" xfId="2135" xr:uid="{709D1DFD-200F-44B0-8E8E-EAC434DDE32F}"/>
    <cellStyle name="Comma 479 3" xfId="1313" xr:uid="{606CC156-C6F6-4887-9CF4-B58BD1EFE13B}"/>
    <cellStyle name="Comma 48" xfId="430" xr:uid="{00000000-0005-0000-0000-0000A8010000}"/>
    <cellStyle name="Comma 48 2" xfId="1515" xr:uid="{8A6EF984-86AA-4CFA-866B-C35F9BBB9BAF}"/>
    <cellStyle name="Comma 48 2 2" xfId="2139" xr:uid="{C48971D5-DC3E-4F37-936E-BBDF58E533C5}"/>
    <cellStyle name="Comma 48 3" xfId="795" xr:uid="{2E391499-3F52-4130-A63E-EF9666D17B00}"/>
    <cellStyle name="Comma 480" xfId="431" xr:uid="{00000000-0005-0000-0000-0000A9010000}"/>
    <cellStyle name="Comma 480 2" xfId="1492" xr:uid="{EBA1FF0F-E427-41E8-BD67-49CD0C52D5A0}"/>
    <cellStyle name="Comma 480 2 2" xfId="2120" xr:uid="{32B74F27-5F4E-41AF-BFD0-3E0ABFA71B31}"/>
    <cellStyle name="Comma 480 3" xfId="1488" xr:uid="{36225256-7F7D-4F61-9484-5A3F62812E6D}"/>
    <cellStyle name="Comma 481" xfId="432" xr:uid="{00000000-0005-0000-0000-0000AA010000}"/>
    <cellStyle name="Comma 481 2" xfId="1500" xr:uid="{158A8BB2-C727-4D76-B269-8086A7FD7961}"/>
    <cellStyle name="Comma 481 2 2" xfId="2124" xr:uid="{6A539812-28C1-4FC7-BE5D-3C1BD90FF4CD}"/>
    <cellStyle name="Comma 481 3" xfId="1496" xr:uid="{0388B3AD-086C-477F-9A15-B2C2512348AB}"/>
    <cellStyle name="Comma 482" xfId="433" xr:uid="{00000000-0005-0000-0000-0000AB010000}"/>
    <cellStyle name="Comma 482 2" xfId="1504" xr:uid="{5299AF8B-1C32-44BB-BF11-C61CC1ECC3D7}"/>
    <cellStyle name="Comma 482 2 2" xfId="2128" xr:uid="{1D7253C8-472E-4B07-B4F0-7DCEB0015061}"/>
    <cellStyle name="Comma 482 3" xfId="742" xr:uid="{08FCE080-672F-4061-95DA-457C90DEFCEC}"/>
    <cellStyle name="Comma 483" xfId="434" xr:uid="{00000000-0005-0000-0000-0000AC010000}"/>
    <cellStyle name="Comma 483 2" xfId="1508" xr:uid="{5FCD307C-76F9-4052-AA00-A104E2461524}"/>
    <cellStyle name="Comma 483 2 2" xfId="2132" xr:uid="{3C335B6D-0625-47CF-BAAC-A937296C2F81}"/>
    <cellStyle name="Comma 483 3" xfId="1008" xr:uid="{4E92B0D7-F2D4-42CE-98E8-57E0853F86CA}"/>
    <cellStyle name="Comma 484" xfId="435" xr:uid="{00000000-0005-0000-0000-0000AD010000}"/>
    <cellStyle name="Comma 484 2" xfId="1512" xr:uid="{668CAC4D-1A4D-41DB-9247-BA8663D7FE8E}"/>
    <cellStyle name="Comma 484 2 2" xfId="2136" xr:uid="{5D14982C-DCBB-4A23-B180-9CDD14A4A993}"/>
    <cellStyle name="Comma 484 3" xfId="1314" xr:uid="{D7080A9B-FDEB-438F-A6BB-8DC54071E30F}"/>
    <cellStyle name="Comma 485" xfId="436" xr:uid="{00000000-0005-0000-0000-0000AE010000}"/>
    <cellStyle name="Comma 485 2" xfId="1522" xr:uid="{5B0E02A9-C9B5-4875-B7B9-2366D2FE8122}"/>
    <cellStyle name="Comma 485 2 2" xfId="2142" xr:uid="{B7816659-1950-4062-9177-4372EABB789A}"/>
    <cellStyle name="Comma 485 3" xfId="1518" xr:uid="{D878C10D-EBA7-4856-A20A-5B0068477482}"/>
    <cellStyle name="Comma 486" xfId="437" xr:uid="{00000000-0005-0000-0000-0000AF010000}"/>
    <cellStyle name="Comma 486 2" xfId="1530" xr:uid="{E8F28F21-A508-40AE-BD10-F9B1F04E2E1E}"/>
    <cellStyle name="Comma 486 2 2" xfId="2146" xr:uid="{D5CA99AE-2C4A-4799-9386-E761389327F7}"/>
    <cellStyle name="Comma 486 3" xfId="1526" xr:uid="{461C188F-9174-4796-9996-DEAA4167FC21}"/>
    <cellStyle name="Comma 487" xfId="438" xr:uid="{00000000-0005-0000-0000-0000B0010000}"/>
    <cellStyle name="Comma 487 2" xfId="1539" xr:uid="{6DDC949F-6999-4428-9803-44583DCBAF66}"/>
    <cellStyle name="Comma 487 2 2" xfId="2151" xr:uid="{AD5EA59B-2D61-480A-B455-4CDF9CD4ECFB}"/>
    <cellStyle name="Comma 487 3" xfId="1535" xr:uid="{C3095D19-99E9-4A8A-9F1B-5176C06DAB99}"/>
    <cellStyle name="Comma 488" xfId="439" xr:uid="{00000000-0005-0000-0000-0000B1010000}"/>
    <cellStyle name="Comma 488 2" xfId="1548" xr:uid="{C52E9BB5-A935-48F8-914D-5244F8A2D7DD}"/>
    <cellStyle name="Comma 488 2 2" xfId="2156" xr:uid="{63E524DF-1B88-4424-A69E-7E43BE1920A4}"/>
    <cellStyle name="Comma 488 3" xfId="1544" xr:uid="{36820E38-5573-47F6-9053-A36A7F5E5789}"/>
    <cellStyle name="Comma 489" xfId="440" xr:uid="{00000000-0005-0000-0000-0000B2010000}"/>
    <cellStyle name="Comma 489 2" xfId="1556" xr:uid="{DE16081A-07A2-4DCE-9FA4-C8DA2D891FCB}"/>
    <cellStyle name="Comma 489 2 2" xfId="2160" xr:uid="{C082B70C-784F-4FCF-8285-1BD380DCBBEA}"/>
    <cellStyle name="Comma 489 3" xfId="1552" xr:uid="{0E3D5C7F-85D3-452B-A2FB-8AAD9117F89F}"/>
    <cellStyle name="Comma 49" xfId="441" xr:uid="{00000000-0005-0000-0000-0000B3010000}"/>
    <cellStyle name="Comma 49 2" xfId="1559" xr:uid="{4618F0D7-02BC-490B-9468-418DCBC8042E}"/>
    <cellStyle name="Comma 49 2 2" xfId="2163" xr:uid="{919146AA-BF70-484F-A4C2-B4C3005C8D97}"/>
    <cellStyle name="Comma 49 3" xfId="592" xr:uid="{50DD56B2-F7C8-48FD-A640-874CF68B74AB}"/>
    <cellStyle name="Comma 490" xfId="442" xr:uid="{00000000-0005-0000-0000-0000B4010000}"/>
    <cellStyle name="Comma 490 2" xfId="1523" xr:uid="{7D8C52CE-2F5E-4CD6-8F68-AE348F5B0D93}"/>
    <cellStyle name="Comma 490 2 2" xfId="2143" xr:uid="{2C7A3D22-7F6D-4B1A-ABEA-A0174D6244DA}"/>
    <cellStyle name="Comma 490 3" xfId="1519" xr:uid="{A050E935-E7A3-4B04-AB06-B953D75B98FA}"/>
    <cellStyle name="Comma 491" xfId="443" xr:uid="{00000000-0005-0000-0000-0000B5010000}"/>
    <cellStyle name="Comma 491 2" xfId="1531" xr:uid="{82DE138F-9CD0-417B-B3B5-400BA9080A0B}"/>
    <cellStyle name="Comma 491 2 2" xfId="2147" xr:uid="{B7549500-46C3-42CF-847F-90A2B7AED7D8}"/>
    <cellStyle name="Comma 491 3" xfId="1527" xr:uid="{53A153E9-774C-4C9E-8DDD-6972D0F92AE5}"/>
    <cellStyle name="Comma 492" xfId="444" xr:uid="{00000000-0005-0000-0000-0000B6010000}"/>
    <cellStyle name="Comma 492 2" xfId="1540" xr:uid="{1A73132A-9226-4826-AE4B-E4CAA391BAC4}"/>
    <cellStyle name="Comma 492 2 2" xfId="2152" xr:uid="{7EA83E42-6A8D-4B92-9E91-C4CB5A0274D7}"/>
    <cellStyle name="Comma 492 3" xfId="1536" xr:uid="{A083A7DA-4674-4CDA-9ECA-0ABAA9161F6D}"/>
    <cellStyle name="Comma 493" xfId="445" xr:uid="{00000000-0005-0000-0000-0000B7010000}"/>
    <cellStyle name="Comma 493 2" xfId="1549" xr:uid="{B51FB72F-B973-465A-9C47-1C370D4DB989}"/>
    <cellStyle name="Comma 493 2 2" xfId="2157" xr:uid="{901C6521-7C2F-4BBC-99B4-BB0655E23E54}"/>
    <cellStyle name="Comma 493 3" xfId="1545" xr:uid="{7D0BCE19-2792-4BA4-B624-4737A085DE85}"/>
    <cellStyle name="Comma 494" xfId="446" xr:uid="{00000000-0005-0000-0000-0000B8010000}"/>
    <cellStyle name="Comma 494 2" xfId="1557" xr:uid="{E3C22BF4-C061-483E-A0CC-7C7BFDADEB3D}"/>
    <cellStyle name="Comma 494 2 2" xfId="2161" xr:uid="{98BA28DA-61A6-4666-8CAC-1D85475B769A}"/>
    <cellStyle name="Comma 494 3" xfId="1553" xr:uid="{2881444B-1204-4A9E-B878-49459B7EF836}"/>
    <cellStyle name="Comma 495" xfId="447" xr:uid="{00000000-0005-0000-0000-0000B9010000}"/>
    <cellStyle name="Comma 495 2" xfId="1562" xr:uid="{0EB78E5F-B3C7-4350-B395-B7FF5B42AF54}"/>
    <cellStyle name="Comma 495 2 2" xfId="2165" xr:uid="{EE0FB693-F1D0-4C2B-BC14-B6FF29009D46}"/>
    <cellStyle name="Comma 495 3" xfId="1561" xr:uid="{244815A8-A072-40C9-B577-19497378DF17}"/>
    <cellStyle name="Comma 496" xfId="448" xr:uid="{00000000-0005-0000-0000-0000BA010000}"/>
    <cellStyle name="Comma 496 2" xfId="1564" xr:uid="{C242B6BA-A091-4509-8859-1E802F63D362}"/>
    <cellStyle name="Comma 496 2 2" xfId="2166" xr:uid="{FA767F83-D029-4F07-A6B9-980D358D7DFE}"/>
    <cellStyle name="Comma 496 3" xfId="1563" xr:uid="{20057169-D2E1-4005-9374-727E3FBF5667}"/>
    <cellStyle name="Comma 497" xfId="449" xr:uid="{00000000-0005-0000-0000-0000BB010000}"/>
    <cellStyle name="Comma 497 2" xfId="1566" xr:uid="{C6D81C57-4E7B-4DF1-BC45-3C0817787793}"/>
    <cellStyle name="Comma 497 2 2" xfId="2167" xr:uid="{6328162A-B8F1-4515-9C4D-77D78A7ED64E}"/>
    <cellStyle name="Comma 497 3" xfId="1565" xr:uid="{B5144153-FD44-48DD-8CD7-235AA0C2BA6F}"/>
    <cellStyle name="Comma 498" xfId="450" xr:uid="{00000000-0005-0000-0000-0000BC010000}"/>
    <cellStyle name="Comma 498 2" xfId="1568" xr:uid="{A24DDFEB-1848-487E-A615-0358143064BF}"/>
    <cellStyle name="Comma 498 2 2" xfId="2168" xr:uid="{18D2DE38-DC63-4D8F-80C3-766F92DCE71A}"/>
    <cellStyle name="Comma 498 3" xfId="1567" xr:uid="{B5FB78C5-315F-4EF7-838B-0995F4482022}"/>
    <cellStyle name="Comma 499" xfId="451" xr:uid="{00000000-0005-0000-0000-0000BD010000}"/>
    <cellStyle name="Comma 499 2" xfId="1570" xr:uid="{43257B74-C246-4949-8AF2-A76404D1C344}"/>
    <cellStyle name="Comma 499 2 2" xfId="2169" xr:uid="{1B6BC98E-B26B-48DD-90B2-218BB059550B}"/>
    <cellStyle name="Comma 499 3" xfId="573" xr:uid="{D3774940-86BB-46F8-B809-9F31A4D708B8}"/>
    <cellStyle name="Comma 5" xfId="452" xr:uid="{00000000-0005-0000-0000-0000BE010000}"/>
    <cellStyle name="Comma 5 2" xfId="799" xr:uid="{45CD9795-E816-454B-BA3B-465357C0C5A1}"/>
    <cellStyle name="Comma 5 2 2" xfId="1786" xr:uid="{EB4FCFC0-D1BE-4D9D-9522-988875056425}"/>
    <cellStyle name="Comma 5 3" xfId="1571" xr:uid="{744D7359-5FDA-42E4-90BF-583B96042CA5}"/>
    <cellStyle name="Comma 50" xfId="453" xr:uid="{00000000-0005-0000-0000-0000BF010000}"/>
    <cellStyle name="Comma 50 2" xfId="1401" xr:uid="{9044ADD6-6BAF-4C87-9BFB-5C1ED5047A1F}"/>
    <cellStyle name="Comma 50 2 2" xfId="2078" xr:uid="{1803F6FE-4E48-458D-B062-3C5D1C73ADDF}"/>
    <cellStyle name="Comma 50 3" xfId="590" xr:uid="{37D71A6C-B765-454C-A399-6F70F328EDA8}"/>
    <cellStyle name="Comma 500" xfId="454" xr:uid="{00000000-0005-0000-0000-0000C0010000}"/>
    <cellStyle name="Comma 500 2" xfId="1375" xr:uid="{404861E5-BD5D-44C9-A36F-63690518A098}"/>
    <cellStyle name="Comma 500 2 2" xfId="2067" xr:uid="{321B173A-D54F-4041-B584-4F61FD38DB49}"/>
    <cellStyle name="Comma 500 3" xfId="1371" xr:uid="{649AB171-6B0E-43D8-840B-F3C3C00A0232}"/>
    <cellStyle name="Comma 501" xfId="455" xr:uid="{00000000-0005-0000-0000-0000C1010000}"/>
    <cellStyle name="Comma 501 2" xfId="1379" xr:uid="{B5204DEC-28EB-4BBC-8433-A3E63D90C4CD}"/>
    <cellStyle name="Comma 501 2 2" xfId="2071" xr:uid="{74AF8FC6-A54E-4FBC-A5EB-B7873A07A6A0}"/>
    <cellStyle name="Comma 501 3" xfId="623" xr:uid="{C2007502-3624-42BE-AD61-34449DEDA1ED}"/>
    <cellStyle name="Comma 502" xfId="456" xr:uid="{00000000-0005-0000-0000-0000C2010000}"/>
    <cellStyle name="Comma 502 2" xfId="687" xr:uid="{F008D7F3-398C-4D41-8802-CF32A14F43F5}"/>
    <cellStyle name="Comma 502 2 2" xfId="1731" xr:uid="{4C9CBF16-4D50-4D04-8302-10C265869A59}"/>
    <cellStyle name="Comma 502 3" xfId="1383" xr:uid="{B39043A8-AA1F-4543-B132-283E9C2F07D8}"/>
    <cellStyle name="Comma 503" xfId="457" xr:uid="{00000000-0005-0000-0000-0000C3010000}"/>
    <cellStyle name="Comma 503 2" xfId="1393" xr:uid="{B05E36BC-C736-4EE6-9DFB-BA2ED8EA0553}"/>
    <cellStyle name="Comma 503 2 2" xfId="2075" xr:uid="{0EFAF1CE-28E7-40B9-9ECF-A570C19B9531}"/>
    <cellStyle name="Comma 503 3" xfId="1387" xr:uid="{EA63F971-ECE8-4219-9817-F21F0C26FE40}"/>
    <cellStyle name="Comma 504" xfId="458" xr:uid="{00000000-0005-0000-0000-0000C4010000}"/>
    <cellStyle name="Comma 504 2" xfId="662" xr:uid="{DA851CF0-1AFC-47C9-849F-FA8090FBF73D}"/>
    <cellStyle name="Comma 504 2 2" xfId="1716" xr:uid="{BCC6EA21-0B12-400E-BF52-499D3554D09D}"/>
    <cellStyle name="Comma 504 3" xfId="1397" xr:uid="{C424B79B-9775-429E-98BC-506A64BD5D08}"/>
    <cellStyle name="Comma 505" xfId="459" xr:uid="{00000000-0005-0000-0000-0000C5010000}"/>
    <cellStyle name="Comma 505 2" xfId="1408" xr:uid="{6F54BEB2-34C4-458C-8B0A-2E4FAA268375}"/>
    <cellStyle name="Comma 505 2 2" xfId="2081" xr:uid="{677C3C4A-DF52-4444-8194-FD6BCB7FBF4F}"/>
    <cellStyle name="Comma 505 3" xfId="1404" xr:uid="{E86DC2C9-C701-4C71-BB75-9CCF31B089B3}"/>
    <cellStyle name="Comma 506" xfId="460" xr:uid="{00000000-0005-0000-0000-0000C6010000}"/>
    <cellStyle name="Comma 506 2" xfId="1416" xr:uid="{DF8D60D7-E442-4DDF-9BA1-7359575D8B19}"/>
    <cellStyle name="Comma 506 2 2" xfId="2085" xr:uid="{734A0DEC-0681-4DCE-AD5D-1F53DD67E618}"/>
    <cellStyle name="Comma 506 3" xfId="1412" xr:uid="{9E5A1B8E-FB69-4585-9F24-660B3E9C7AD9}"/>
    <cellStyle name="Comma 507" xfId="461" xr:uid="{00000000-0005-0000-0000-0000C7010000}"/>
    <cellStyle name="Comma 507 2" xfId="1424" xr:uid="{7305CB0B-65DD-4C93-97F3-9935BFDF5CC9}"/>
    <cellStyle name="Comma 507 2 2" xfId="2089" xr:uid="{EEC7E4CA-078D-48D1-9152-F5D37B7996F8}"/>
    <cellStyle name="Comma 507 3" xfId="1420" xr:uid="{67882649-1DAB-40D0-855F-8EF42D03C9A4}"/>
    <cellStyle name="Comma 508" xfId="462" xr:uid="{00000000-0005-0000-0000-0000C8010000}"/>
    <cellStyle name="Comma 508 2" xfId="1432" xr:uid="{34B96454-E48D-4575-BAAF-AE9B890C278C}"/>
    <cellStyle name="Comma 508 2 2" xfId="2093" xr:uid="{29595271-869C-4EC3-8009-1C1955DB17A6}"/>
    <cellStyle name="Comma 508 3" xfId="1428" xr:uid="{FF612B57-2181-499B-A73F-EFEBE0D367FF}"/>
    <cellStyle name="Comma 509" xfId="463" xr:uid="{00000000-0005-0000-0000-0000C9010000}"/>
    <cellStyle name="Comma 509 2" xfId="1440" xr:uid="{60F5AAD0-C0C7-410F-8D59-EC359209C914}"/>
    <cellStyle name="Comma 509 2 2" xfId="2097" xr:uid="{A96B4F50-A475-4935-801D-C836AF6C0575}"/>
    <cellStyle name="Comma 509 3" xfId="1436" xr:uid="{9DCF2A58-3CEE-4C06-84E5-1B1625343F4E}"/>
    <cellStyle name="Comma 51" xfId="464" xr:uid="{00000000-0005-0000-0000-0000CA010000}"/>
    <cellStyle name="Comma 51 2" xfId="1445" xr:uid="{662A90E5-388D-4873-B194-1E928E949069}"/>
    <cellStyle name="Comma 51 2 2" xfId="2100" xr:uid="{084A3167-17BE-41B4-B7E8-55FD004F7613}"/>
    <cellStyle name="Comma 51 3" xfId="1443" xr:uid="{B97E067D-CA77-47D8-B302-1928F3A88AC1}"/>
    <cellStyle name="Comma 510" xfId="465" xr:uid="{00000000-0005-0000-0000-0000CB010000}"/>
    <cellStyle name="Comma 510 2" xfId="1409" xr:uid="{F6C46BBD-DB18-4A64-9096-8D3E9C9C58FE}"/>
    <cellStyle name="Comma 510 2 2" xfId="2082" xr:uid="{0DFC73F1-207D-476F-91F2-B6B5ECB20F4E}"/>
    <cellStyle name="Comma 510 3" xfId="1405" xr:uid="{BFCEDEFD-E0ED-4267-A367-9D37D299FCE6}"/>
    <cellStyle name="Comma 511" xfId="466" xr:uid="{00000000-0005-0000-0000-0000CC010000}"/>
    <cellStyle name="Comma 511 2" xfId="1417" xr:uid="{57235C73-5F1A-4528-A664-C5945FAC261E}"/>
    <cellStyle name="Comma 511 2 2" xfId="2086" xr:uid="{A7AE8665-9932-43F4-AFD1-0E36C304599D}"/>
    <cellStyle name="Comma 511 3" xfId="1413" xr:uid="{73A1065C-EE82-4AA9-B752-C9EC943FC145}"/>
    <cellStyle name="Comma 512" xfId="467" xr:uid="{00000000-0005-0000-0000-0000CD010000}"/>
    <cellStyle name="Comma 512 2" xfId="1425" xr:uid="{510D57F4-BBA4-4AEF-8EC5-2CC881188409}"/>
    <cellStyle name="Comma 512 2 2" xfId="2090" xr:uid="{6CCBB40A-B38F-408D-A131-67E23E42A3D0}"/>
    <cellStyle name="Comma 512 3" xfId="1421" xr:uid="{3CD6A61B-3C9A-4504-970E-3E58ABA14588}"/>
    <cellStyle name="Comma 513" xfId="468" xr:uid="{00000000-0005-0000-0000-0000CE010000}"/>
    <cellStyle name="Comma 513 2" xfId="1433" xr:uid="{A9495176-2BD2-42E2-BE12-17B0BB061B56}"/>
    <cellStyle name="Comma 513 2 2" xfId="2094" xr:uid="{C3D8BC6C-C1E7-4CE2-8F75-7733E26E905B}"/>
    <cellStyle name="Comma 513 3" xfId="1429" xr:uid="{D986D85B-D16C-4B5E-9A98-B920DB2EE92C}"/>
    <cellStyle name="Comma 514" xfId="469" xr:uid="{00000000-0005-0000-0000-0000CF010000}"/>
    <cellStyle name="Comma 514 2" xfId="1441" xr:uid="{4A0B6516-ABA2-4E33-80B8-7422AD410A8B}"/>
    <cellStyle name="Comma 514 2 2" xfId="2098" xr:uid="{7B704B3F-D3FA-40E0-B2BF-BCE777C0B3D6}"/>
    <cellStyle name="Comma 514 3" xfId="1437" xr:uid="{31585BF7-353A-41E4-9693-F5D324C7CB2D}"/>
    <cellStyle name="Comma 515" xfId="470" xr:uid="{00000000-0005-0000-0000-0000D0010000}"/>
    <cellStyle name="Comma 515 2" xfId="1452" xr:uid="{24657D01-0362-4BFD-805D-C3F84B36C4C9}"/>
    <cellStyle name="Comma 515 2 2" xfId="2103" xr:uid="{911A219B-4970-4B12-9E36-ED5904164CAA}"/>
    <cellStyle name="Comma 515 3" xfId="1448" xr:uid="{6A5DAFD5-645E-42F4-9120-FE3DDDC41520}"/>
    <cellStyle name="Comma 516" xfId="471" xr:uid="{00000000-0005-0000-0000-0000D1010000}"/>
    <cellStyle name="Comma 516 2" xfId="1460" xr:uid="{EA34BB67-25A8-4417-82B3-E5118258C8FB}"/>
    <cellStyle name="Comma 516 2 2" xfId="2107" xr:uid="{3BFA58EC-7961-49E1-B9F2-14EE914042CD}"/>
    <cellStyle name="Comma 516 3" xfId="1456" xr:uid="{A393E6C6-9273-470A-A950-91D80806415F}"/>
    <cellStyle name="Comma 517" xfId="472" xr:uid="{00000000-0005-0000-0000-0000D2010000}"/>
    <cellStyle name="Comma 517 2" xfId="681" xr:uid="{1307CECE-EB70-48E0-BF6C-064AB9748940}"/>
    <cellStyle name="Comma 517 2 2" xfId="1726" xr:uid="{7FBFF1A1-82CB-4D7F-81AD-C17A5150BBB5}"/>
    <cellStyle name="Comma 517 3" xfId="1464" xr:uid="{333E21C3-6582-4B5C-9825-4B594A45232F}"/>
    <cellStyle name="Comma 518" xfId="473" xr:uid="{00000000-0005-0000-0000-0000D3010000}"/>
    <cellStyle name="Comma 518 2" xfId="1473" xr:uid="{6BF20FA3-F7B2-4C4D-AA2E-E47039D96F75}"/>
    <cellStyle name="Comma 518 2 2" xfId="2111" xr:uid="{52A98AC4-DE1C-4AA8-AB72-E7620814FA9B}"/>
    <cellStyle name="Comma 518 3" xfId="1468" xr:uid="{9E200C66-49F0-456D-AE0E-A3FC62580714}"/>
    <cellStyle name="Comma 519" xfId="474" xr:uid="{00000000-0005-0000-0000-0000D4010000}"/>
    <cellStyle name="Comma 519 2" xfId="1481" xr:uid="{7F9DB46B-AAE9-4E10-A045-03907051950B}"/>
    <cellStyle name="Comma 519 2 2" xfId="2115" xr:uid="{7BE64313-4C3A-4BC1-B21A-040A19360C81}"/>
    <cellStyle name="Comma 519 3" xfId="1477" xr:uid="{01120B98-1734-455D-8C14-4FAAFB0FEC62}"/>
    <cellStyle name="Comma 52" xfId="475" xr:uid="{00000000-0005-0000-0000-0000D5010000}"/>
    <cellStyle name="Comma 52 2" xfId="1486" xr:uid="{27C6078F-2F4E-4725-8AB6-27BCF1F40AFD}"/>
    <cellStyle name="Comma 52 2 2" xfId="2118" xr:uid="{8E265849-6EFB-4106-88FA-6D660C07EBB9}"/>
    <cellStyle name="Comma 52 3" xfId="1484" xr:uid="{6EB52569-2920-4DF0-B2FF-7B73CD4D0B14}"/>
    <cellStyle name="Comma 520" xfId="476" xr:uid="{00000000-0005-0000-0000-0000D6010000}"/>
    <cellStyle name="Comma 520 2" xfId="1453" xr:uid="{3BCDB125-3084-4749-99BF-856742C4712B}"/>
    <cellStyle name="Comma 520 2 2" xfId="2104" xr:uid="{E19263BF-7BD9-4404-8948-C6E5039E22AD}"/>
    <cellStyle name="Comma 520 3" xfId="1449" xr:uid="{9C101B52-2644-4052-8704-E14A9D3F95F5}"/>
    <cellStyle name="Comma 521" xfId="477" xr:uid="{00000000-0005-0000-0000-0000D7010000}"/>
    <cellStyle name="Comma 521 2" xfId="1461" xr:uid="{3B1FE0D7-9C8E-4D0A-990B-D29009326187}"/>
    <cellStyle name="Comma 521 2 2" xfId="2108" xr:uid="{5ABF51F0-2A8B-4E57-B439-ECFB118674D3}"/>
    <cellStyle name="Comma 521 3" xfId="1457" xr:uid="{5EF6F71C-7EEF-46A0-AB7F-2CD7905C08EB}"/>
    <cellStyle name="Comma 522" xfId="478" xr:uid="{00000000-0005-0000-0000-0000D8010000}"/>
    <cellStyle name="Comma 522 2" xfId="682" xr:uid="{627C3CD6-E799-4109-8782-75360570F082}"/>
    <cellStyle name="Comma 522 2 2" xfId="1727" xr:uid="{E21EE92E-E680-46DE-9ECC-6FE2DD337D4D}"/>
    <cellStyle name="Comma 522 3" xfId="1465" xr:uid="{385CC898-6F9A-4B74-A273-12AC6BC7E627}"/>
    <cellStyle name="Comma 523" xfId="479" xr:uid="{00000000-0005-0000-0000-0000D9010000}"/>
    <cellStyle name="Comma 523 2" xfId="1474" xr:uid="{06CA859A-56A0-453E-A373-64909DEF056F}"/>
    <cellStyle name="Comma 523 2 2" xfId="2112" xr:uid="{79B4A9C9-69BD-4DDB-ABA9-4BA33F840F2D}"/>
    <cellStyle name="Comma 523 3" xfId="1469" xr:uid="{B2CD0DCA-1999-4FDB-8510-11C52BA3CAB8}"/>
    <cellStyle name="Comma 524" xfId="480" xr:uid="{00000000-0005-0000-0000-0000DA010000}"/>
    <cellStyle name="Comma 524 2" xfId="1482" xr:uid="{15ACF572-507F-4BE2-ADBD-D85D79FFE9FD}"/>
    <cellStyle name="Comma 524 2 2" xfId="2116" xr:uid="{97468015-5387-4FC9-93C8-049A473BAF78}"/>
    <cellStyle name="Comma 524 3" xfId="1478" xr:uid="{E7BE6A1D-1362-40A9-ADD5-96ABED4D8982}"/>
    <cellStyle name="Comma 525" xfId="481" xr:uid="{00000000-0005-0000-0000-0000DB010000}"/>
    <cellStyle name="Comma 525 2" xfId="1493" xr:uid="{CE8D1E58-703F-4A28-B9EF-41D1C5661835}"/>
    <cellStyle name="Comma 525 2 2" xfId="2121" xr:uid="{0B630B31-FCC3-4A0A-BD89-EED0C0BDBB34}"/>
    <cellStyle name="Comma 525 3" xfId="1489" xr:uid="{E43ED97D-28B8-4772-9985-E21C05EB77C8}"/>
    <cellStyle name="Comma 526" xfId="482" xr:uid="{00000000-0005-0000-0000-0000DC010000}"/>
    <cellStyle name="Comma 526 2" xfId="1501" xr:uid="{7EABB166-21D7-4F5D-AB5A-EEAB75087B1E}"/>
    <cellStyle name="Comma 526 2 2" xfId="2125" xr:uid="{65A6165D-F0B0-4AFF-AC55-098222F84CFA}"/>
    <cellStyle name="Comma 526 3" xfId="1497" xr:uid="{BF885CD3-D92D-46DA-805C-1EE46DF7CDA7}"/>
    <cellStyle name="Comma 527" xfId="483" xr:uid="{00000000-0005-0000-0000-0000DD010000}"/>
    <cellStyle name="Comma 527 2" xfId="1505" xr:uid="{78E8154E-8CBD-4249-ACBC-FD350FDA6BC9}"/>
    <cellStyle name="Comma 527 2 2" xfId="2129" xr:uid="{9A64481B-FA03-4746-8AF9-AA08C1008F8A}"/>
    <cellStyle name="Comma 527 3" xfId="743" xr:uid="{3843804A-071D-43FD-9B1C-22FA07CDAAC8}"/>
    <cellStyle name="Comma 528" xfId="484" xr:uid="{00000000-0005-0000-0000-0000DE010000}"/>
    <cellStyle name="Comma 528 2" xfId="1509" xr:uid="{5DEC4DB2-A3BD-4CAF-8D5E-19F039ACA97F}"/>
    <cellStyle name="Comma 528 2 2" xfId="2133" xr:uid="{E223F55F-F5D1-452C-9A51-26AFCD906981}"/>
    <cellStyle name="Comma 528 3" xfId="1009" xr:uid="{8935EE6C-031D-40CA-AF87-617DCD7ED75D}"/>
    <cellStyle name="Comma 529" xfId="485" xr:uid="{00000000-0005-0000-0000-0000DF010000}"/>
    <cellStyle name="Comma 529 2" xfId="1513" xr:uid="{164BDC17-B835-4A31-B078-E3C8ED9AFE33}"/>
    <cellStyle name="Comma 529 2 2" xfId="2137" xr:uid="{CF4CCB00-13B8-48DA-8783-3F01D479951E}"/>
    <cellStyle name="Comma 529 3" xfId="1315" xr:uid="{B6F490EB-E8C7-4E4C-A9CE-FC58325B559D}"/>
    <cellStyle name="Comma 53" xfId="486" xr:uid="{00000000-0005-0000-0000-0000E0010000}"/>
    <cellStyle name="Comma 53 2" xfId="1516" xr:uid="{08D3FA7B-EB95-415A-BDA6-A8011FE91293}"/>
    <cellStyle name="Comma 53 2 2" xfId="2140" xr:uid="{F6A47000-CF78-4A09-B545-CF0E4B7570F7}"/>
    <cellStyle name="Comma 53 3" xfId="796" xr:uid="{B497EB59-D41C-4AC7-9073-8429060F4E77}"/>
    <cellStyle name="Comma 530" xfId="487" xr:uid="{00000000-0005-0000-0000-0000E1010000}"/>
    <cellStyle name="Comma 530 2" xfId="1494" xr:uid="{CC84BD8F-26DE-4A71-8F73-C5DBF41E05EF}"/>
    <cellStyle name="Comma 530 2 2" xfId="2122" xr:uid="{1F980FB4-962A-45AB-A20F-484E8A0C78DE}"/>
    <cellStyle name="Comma 530 3" xfId="1490" xr:uid="{2395E2E9-BD25-41AA-9E8E-757B389A6BB5}"/>
    <cellStyle name="Comma 531" xfId="488" xr:uid="{00000000-0005-0000-0000-0000E2010000}"/>
    <cellStyle name="Comma 531 2" xfId="1502" xr:uid="{0EFCFA79-43C1-4FC1-B51B-49D72FE3A31E}"/>
    <cellStyle name="Comma 531 2 2" xfId="2126" xr:uid="{17457B28-F077-4CDC-B22C-877282DCC90C}"/>
    <cellStyle name="Comma 531 3" xfId="1498" xr:uid="{2CA71B66-9365-4CD8-8109-0066B9D07480}"/>
    <cellStyle name="Comma 532" xfId="489" xr:uid="{00000000-0005-0000-0000-0000E3010000}"/>
    <cellStyle name="Comma 532 2" xfId="1506" xr:uid="{997DE688-F254-4C0F-96AF-5FBAC3E514FB}"/>
    <cellStyle name="Comma 532 2 2" xfId="2130" xr:uid="{4ADCE4EF-BF84-4FDD-9723-241BCCAA129A}"/>
    <cellStyle name="Comma 532 3" xfId="744" xr:uid="{8DE76E6B-F42D-4C3E-B074-14EB3C412515}"/>
    <cellStyle name="Comma 533" xfId="490" xr:uid="{00000000-0005-0000-0000-0000E4010000}"/>
    <cellStyle name="Comma 533 2" xfId="1510" xr:uid="{15A9166A-D47E-47F8-B133-67E94C1D6D63}"/>
    <cellStyle name="Comma 533 2 2" xfId="2134" xr:uid="{BA11F74B-2DB6-4924-ADDF-488FFFAC3590}"/>
    <cellStyle name="Comma 533 3" xfId="1010" xr:uid="{8914C7D2-647E-4659-8AFD-856B6D6C3BEF}"/>
    <cellStyle name="Comma 534" xfId="491" xr:uid="{00000000-0005-0000-0000-0000E5010000}"/>
    <cellStyle name="Comma 534 2" xfId="1514" xr:uid="{D75B8A99-DCA3-4880-A236-C8366A988373}"/>
    <cellStyle name="Comma 534 2 2" xfId="2138" xr:uid="{255A51BE-F53E-4138-ACBB-49EED919E6E2}"/>
    <cellStyle name="Comma 534 3" xfId="1316" xr:uid="{553B7EF2-1630-48E0-A241-F6EC10D7CC71}"/>
    <cellStyle name="Comma 535" xfId="492" xr:uid="{00000000-0005-0000-0000-0000E6010000}"/>
    <cellStyle name="Comma 535 2" xfId="1524" xr:uid="{C34748A7-6B18-4AC9-8F1C-740E31FED3BE}"/>
    <cellStyle name="Comma 535 2 2" xfId="2144" xr:uid="{A5740BD2-DC1B-48CD-B724-9D48B233E3D8}"/>
    <cellStyle name="Comma 535 3" xfId="1520" xr:uid="{2FCBCB0D-EB68-4710-B24E-0C88AF0D03FE}"/>
    <cellStyle name="Comma 536" xfId="493" xr:uid="{00000000-0005-0000-0000-0000E7010000}"/>
    <cellStyle name="Comma 536 2" xfId="1532" xr:uid="{7E945BBE-ECFD-4042-97AF-350CFCA7119B}"/>
    <cellStyle name="Comma 536 2 2" xfId="2148" xr:uid="{5DE8031D-8591-45A1-8852-ED3650C6B522}"/>
    <cellStyle name="Comma 536 3" xfId="1528" xr:uid="{57565930-D4CD-4D9C-BFCF-7457A8237B09}"/>
    <cellStyle name="Comma 537" xfId="494" xr:uid="{00000000-0005-0000-0000-0000E8010000}"/>
    <cellStyle name="Comma 537 2" xfId="1541" xr:uid="{EF37FDB7-99B1-4C6A-A943-F0680EB05DD2}"/>
    <cellStyle name="Comma 537 2 2" xfId="2153" xr:uid="{E14F7289-E9DA-4C69-A375-AAE0D4B0E3BE}"/>
    <cellStyle name="Comma 537 3" xfId="1537" xr:uid="{511656AF-014D-4F45-A9F5-D8118B281539}"/>
    <cellStyle name="Comma 538" xfId="495" xr:uid="{00000000-0005-0000-0000-0000E9010000}"/>
    <cellStyle name="Comma 538 2" xfId="1547" xr:uid="{CD3A18D2-EA92-4E85-8A71-167AA2D35B82}"/>
    <cellStyle name="Comma 538 2 2" xfId="2155" xr:uid="{667C493E-F288-4F42-81D2-49EE355851FA}"/>
    <cellStyle name="Comma 538 3" xfId="1543" xr:uid="{DB9E3A92-ADA2-4598-ACC8-03B0216133C3}"/>
    <cellStyle name="Comma 539" xfId="496" xr:uid="{00000000-0005-0000-0000-0000EA010000}"/>
    <cellStyle name="Comma 539 2" xfId="1555" xr:uid="{C1FF6B0A-5254-4507-A469-C218D6EB0B73}"/>
    <cellStyle name="Comma 539 2 2" xfId="2159" xr:uid="{F72A22FA-EE94-4A86-A6AA-83817E19285E}"/>
    <cellStyle name="Comma 539 3" xfId="1551" xr:uid="{58AA485A-8414-40BB-B8A0-AA9A76F3FC97}"/>
    <cellStyle name="Comma 54" xfId="497" xr:uid="{00000000-0005-0000-0000-0000EB010000}"/>
    <cellStyle name="Comma 54 2" xfId="1558" xr:uid="{0D108768-E897-4DFB-924D-FE163DC7F9F9}"/>
    <cellStyle name="Comma 54 2 2" xfId="2162" xr:uid="{DA1C2618-6DED-4626-8F89-123D76B2872E}"/>
    <cellStyle name="Comma 54 3" xfId="591" xr:uid="{E2F7B697-A1BE-4A7F-82E6-F86A0BCC2348}"/>
    <cellStyle name="Comma 540" xfId="498" xr:uid="{00000000-0005-0000-0000-0000EC010000}"/>
    <cellStyle name="Comma 540 2" xfId="1521" xr:uid="{5B3875E7-8498-4189-A6D7-6B75ABCD3DB8}"/>
    <cellStyle name="Comma 540 2 2" xfId="2141" xr:uid="{F65C99E2-AB82-44AC-A3B4-01A9FC6A8F1E}"/>
    <cellStyle name="Comma 540 3" xfId="1517" xr:uid="{3D36EAF3-69DF-44E5-94C9-C911EF4D0033}"/>
    <cellStyle name="Comma 541" xfId="499" xr:uid="{00000000-0005-0000-0000-0000ED010000}"/>
    <cellStyle name="Comma 541 2" xfId="1529" xr:uid="{A10BE73B-9831-421F-8A6A-37C6B74005F1}"/>
    <cellStyle name="Comma 541 2 2" xfId="2145" xr:uid="{E2F4CF23-4FA6-4DA0-B99F-6E29643BDDE0}"/>
    <cellStyle name="Comma 541 3" xfId="1525" xr:uid="{6E27839D-6907-4BFE-ACA0-2207BB2F9F1B}"/>
    <cellStyle name="Comma 542" xfId="500" xr:uid="{00000000-0005-0000-0000-0000EE010000}"/>
    <cellStyle name="Comma 542 2" xfId="1538" xr:uid="{B947B4EF-D713-4A3E-B824-1612F8DAA1C5}"/>
    <cellStyle name="Comma 542 2 2" xfId="2150" xr:uid="{EC81E4FA-3472-4ED7-AB45-84C4CF2E1F57}"/>
    <cellStyle name="Comma 542 3" xfId="1534" xr:uid="{05B80E6E-6AAC-41EA-9AED-D197EB505944}"/>
    <cellStyle name="Comma 543" xfId="501" xr:uid="{00000000-0005-0000-0000-0000EF010000}"/>
    <cellStyle name="Comma 543 2" xfId="1546" xr:uid="{C19CBA17-585F-46C2-ABE3-766575462157}"/>
    <cellStyle name="Comma 543 2 2" xfId="2154" xr:uid="{9CB6C16A-5F31-465C-9867-22B1AF071B4D}"/>
    <cellStyle name="Comma 543 3" xfId="1542" xr:uid="{E371B881-4697-43C5-980A-EBE5DA765237}"/>
    <cellStyle name="Comma 544" xfId="502" xr:uid="{00000000-0005-0000-0000-0000F0010000}"/>
    <cellStyle name="Comma 544 2" xfId="1554" xr:uid="{04854D8E-BECD-4740-B1AB-448D723952BD}"/>
    <cellStyle name="Comma 544 2 2" xfId="2158" xr:uid="{6020408B-E754-40BE-B551-4F9741B7B24A}"/>
    <cellStyle name="Comma 544 3" xfId="1550" xr:uid="{225CEDA0-A74C-4893-8391-858993B17EE7}"/>
    <cellStyle name="Comma 545" xfId="1560" xr:uid="{7EBDE15D-19E6-4ECB-96CE-7C375746D8EE}"/>
    <cellStyle name="Comma 545 2" xfId="2164" xr:uid="{CBC56704-1DAB-49F1-B7A6-EB1BA0C89E15}"/>
    <cellStyle name="Comma 546" xfId="558" xr:uid="{04A3E4C4-2CA3-41D2-9434-EC6C7EF32D2F}"/>
    <cellStyle name="Comma 55" xfId="503" xr:uid="{00000000-0005-0000-0000-0000F1010000}"/>
    <cellStyle name="Comma 55 2" xfId="1573" xr:uid="{8BEB6F90-F0DF-48D0-A6E3-BDE9CF554AFD}"/>
    <cellStyle name="Comma 55 2 2" xfId="2171" xr:uid="{A991B022-2078-4268-AF83-AD3E4BDEB67C}"/>
    <cellStyle name="Comma 55 3" xfId="1389" xr:uid="{3C7EAB4D-B461-46D4-B5E5-5249AD730935}"/>
    <cellStyle name="Comma 56" xfId="504" xr:uid="{00000000-0005-0000-0000-0000F2010000}"/>
    <cellStyle name="Comma 56 2" xfId="1577" xr:uid="{3AF8E526-63C5-4D8A-9EEA-92737433468C}"/>
    <cellStyle name="Comma 56 2 2" xfId="2173" xr:uid="{E680AE76-42EE-4960-A4B3-35ABA54C3F41}"/>
    <cellStyle name="Comma 56 3" xfId="1575" xr:uid="{6B2D397B-03F8-4A29-AA59-67965C061FCA}"/>
    <cellStyle name="Comma 57" xfId="505" xr:uid="{00000000-0005-0000-0000-0000F3010000}"/>
    <cellStyle name="Comma 57 2" xfId="1581" xr:uid="{220A40E7-05F0-46A7-8EB4-906608C9250C}"/>
    <cellStyle name="Comma 57 2 2" xfId="2175" xr:uid="{A84975B7-A49F-4AA0-9753-EDE764B9B1A3}"/>
    <cellStyle name="Comma 57 3" xfId="1579" xr:uid="{4205C745-9714-4279-9F98-3EF148A15DBD}"/>
    <cellStyle name="Comma 58" xfId="506" xr:uid="{00000000-0005-0000-0000-0000F4010000}"/>
    <cellStyle name="Comma 58 2" xfId="1585" xr:uid="{DE5DF3ED-D31E-4396-B8B9-4227429A0352}"/>
    <cellStyle name="Comma 58 2 2" xfId="2177" xr:uid="{9C739F39-CFEA-4054-B35B-0E0C20ECAD09}"/>
    <cellStyle name="Comma 58 3" xfId="1583" xr:uid="{FC3690D3-D9ED-4C08-A856-7A6C2D12DC67}"/>
    <cellStyle name="Comma 59" xfId="507" xr:uid="{00000000-0005-0000-0000-0000F5010000}"/>
    <cellStyle name="Comma 59 2" xfId="1589" xr:uid="{DE25C50B-EB84-4E62-90D0-E0D6E03627A4}"/>
    <cellStyle name="Comma 59 2 2" xfId="2179" xr:uid="{F95D6687-FA98-42AF-A038-5AC5DA80D4A2}"/>
    <cellStyle name="Comma 59 3" xfId="1587" xr:uid="{9199AF7B-3641-43B1-BEDB-C6C6F97BD7A7}"/>
    <cellStyle name="Comma 6" xfId="508" xr:uid="{00000000-0005-0000-0000-0000F6010000}"/>
    <cellStyle name="Comma 6 2" xfId="958" xr:uid="{D913A410-D6DA-4E79-B851-2E3608833F45}"/>
    <cellStyle name="Comma 6 2 2" xfId="1872" xr:uid="{FE92290C-458C-43A1-817D-105D0CAC93CA}"/>
    <cellStyle name="Comma 6 3" xfId="1590" xr:uid="{7D9CB1B4-D86B-4ACF-9396-D4CA1D585A97}"/>
    <cellStyle name="Comma 60" xfId="509" xr:uid="{00000000-0005-0000-0000-0000F7010000}"/>
    <cellStyle name="Comma 60 2" xfId="1572" xr:uid="{A5CA65A4-DA5B-427A-90F3-7CE01A68E1C8}"/>
    <cellStyle name="Comma 60 2 2" xfId="2170" xr:uid="{30DBDE9D-9EF2-4DA8-8853-A4776CB23F65}"/>
    <cellStyle name="Comma 60 3" xfId="1388" xr:uid="{FCA0422D-6D68-4457-B241-D51665BF104A}"/>
    <cellStyle name="Comma 61" xfId="510" xr:uid="{00000000-0005-0000-0000-0000F8010000}"/>
    <cellStyle name="Comma 61 2" xfId="1576" xr:uid="{8D1D4C6C-1791-4E5A-9CA8-06CFA1533D1A}"/>
    <cellStyle name="Comma 61 2 2" xfId="2172" xr:uid="{5E03FD26-B7DC-4001-803D-90841EA2A17D}"/>
    <cellStyle name="Comma 61 3" xfId="1574" xr:uid="{5F90057B-D594-4208-B046-854A66E5E522}"/>
    <cellStyle name="Comma 62" xfId="511" xr:uid="{00000000-0005-0000-0000-0000F9010000}"/>
    <cellStyle name="Comma 62 2" xfId="1580" xr:uid="{A1E1AA25-27F7-4D62-8A0D-CF512C1FF39E}"/>
    <cellStyle name="Comma 62 2 2" xfId="2174" xr:uid="{BA0453A6-1D0D-477D-83BF-1932DDC83519}"/>
    <cellStyle name="Comma 62 3" xfId="1578" xr:uid="{4A936C44-24F1-4F84-B1E7-DA8860F0395B}"/>
    <cellStyle name="Comma 63" xfId="512" xr:uid="{00000000-0005-0000-0000-0000FA010000}"/>
    <cellStyle name="Comma 63 2" xfId="1584" xr:uid="{A72C3E32-5007-4B41-9342-69D887372971}"/>
    <cellStyle name="Comma 63 2 2" xfId="2176" xr:uid="{D1DC8048-6B3D-4C1B-A336-24AB1ADD116C}"/>
    <cellStyle name="Comma 63 3" xfId="1582" xr:uid="{5ACCE28A-382C-4BD1-8FD3-426CD8043C02}"/>
    <cellStyle name="Comma 64" xfId="513" xr:uid="{00000000-0005-0000-0000-0000FB010000}"/>
    <cellStyle name="Comma 64 2" xfId="1588" xr:uid="{BEAABAF3-345A-4340-B0FB-FB72EE923AAB}"/>
    <cellStyle name="Comma 64 2 2" xfId="2178" xr:uid="{2A3D84AB-330F-45E4-9AA0-47571C243104}"/>
    <cellStyle name="Comma 64 3" xfId="1586" xr:uid="{6C4C92A7-DDFA-47E1-94F5-36B1894B0738}"/>
    <cellStyle name="Comma 65" xfId="514" xr:uid="{00000000-0005-0000-0000-0000FC010000}"/>
    <cellStyle name="Comma 65 2" xfId="1592" xr:uid="{6BB04578-4044-4707-BBCF-23BE77921E23}"/>
    <cellStyle name="Comma 65 2 2" xfId="2181" xr:uid="{B67AD0B1-AA7A-43D4-BBB5-EDE9142FB5AA}"/>
    <cellStyle name="Comma 65 3" xfId="609" xr:uid="{2137C1D5-7528-4884-93EF-2A6D28969513}"/>
    <cellStyle name="Comma 66" xfId="515" xr:uid="{00000000-0005-0000-0000-0000FD010000}"/>
    <cellStyle name="Comma 66 2" xfId="1594" xr:uid="{062ECD77-F1DA-47ED-A2CC-C74D0B42880D}"/>
    <cellStyle name="Comma 66 2 2" xfId="2183" xr:uid="{82AE9A4C-24D2-4BD5-A73A-647BBC56A8E6}"/>
    <cellStyle name="Comma 66 3" xfId="848" xr:uid="{4EEB9DCD-7FBA-4413-8B64-5620BEFB0C1B}"/>
    <cellStyle name="Comma 67" xfId="516" xr:uid="{00000000-0005-0000-0000-0000FE010000}"/>
    <cellStyle name="Comma 67 2" xfId="1598" xr:uid="{F0E24B7F-8295-4102-910D-82818ED06E95}"/>
    <cellStyle name="Comma 67 2 2" xfId="2185" xr:uid="{A61A1386-5658-4C97-BE34-E95F4CCF64F6}"/>
    <cellStyle name="Comma 67 3" xfId="1596" xr:uid="{32868033-2B4D-4331-820C-46B497203B67}"/>
    <cellStyle name="Comma 68" xfId="517" xr:uid="{00000000-0005-0000-0000-0000FF010000}"/>
    <cellStyle name="Comma 68 2" xfId="1602" xr:uid="{C1DCB111-1588-439D-9F06-AFB287916AE3}"/>
    <cellStyle name="Comma 68 2 2" xfId="2187" xr:uid="{58AA80AD-DB21-49B2-8C47-B45A897980AF}"/>
    <cellStyle name="Comma 68 3" xfId="1600" xr:uid="{57736E11-1552-4F98-A6FF-266BF2167BB3}"/>
    <cellStyle name="Comma 69" xfId="518" xr:uid="{00000000-0005-0000-0000-000000020000}"/>
    <cellStyle name="Comma 69 2" xfId="1606" xr:uid="{102E20FE-8402-4CFF-BCC1-78CE13233764}"/>
    <cellStyle name="Comma 69 2 2" xfId="2189" xr:uid="{980D4D10-1D64-4DB0-9EF5-BB96F78CE125}"/>
    <cellStyle name="Comma 69 3" xfId="1604" xr:uid="{226AE8D9-9ABA-47EC-B882-EB6E99984E13}"/>
    <cellStyle name="Comma 7" xfId="519" xr:uid="{00000000-0005-0000-0000-000001020000}"/>
    <cellStyle name="Comma 7 2" xfId="1137" xr:uid="{ECCC53F8-1DDC-402E-9F10-3D104B64FDD8}"/>
    <cellStyle name="Comma 7 2 2" xfId="1952" xr:uid="{297F28C2-40FC-4B10-8076-8DB62CE51123}"/>
    <cellStyle name="Comma 7 3" xfId="1607" xr:uid="{B579C58A-A11A-4599-95E1-CD6B4E7FAB81}"/>
    <cellStyle name="Comma 70" xfId="520" xr:uid="{00000000-0005-0000-0000-000002020000}"/>
    <cellStyle name="Comma 70 2" xfId="1591" xr:uid="{AEA4F68A-DD89-4B37-A13D-CEE9472A0973}"/>
    <cellStyle name="Comma 70 2 2" xfId="2180" xr:uid="{CD51F660-EFC2-4603-9A97-56119881BB22}"/>
    <cellStyle name="Comma 70 3" xfId="608" xr:uid="{0942ADCC-FCDC-40F2-9475-A826CAC5C891}"/>
    <cellStyle name="Comma 71" xfId="521" xr:uid="{00000000-0005-0000-0000-000003020000}"/>
    <cellStyle name="Comma 71 2" xfId="1593" xr:uid="{F0280303-54A8-4959-B82E-60B23EA6F6C4}"/>
    <cellStyle name="Comma 71 2 2" xfId="2182" xr:uid="{0F46973C-E489-40AA-9E62-E63743502704}"/>
    <cellStyle name="Comma 71 3" xfId="847" xr:uid="{5FD4770E-3DE3-4508-BA1B-85E3DDF49D6B}"/>
    <cellStyle name="Comma 72" xfId="522" xr:uid="{00000000-0005-0000-0000-000004020000}"/>
    <cellStyle name="Comma 72 2" xfId="1597" xr:uid="{B90B688F-C771-40BC-826A-EDDE29AD2171}"/>
    <cellStyle name="Comma 72 2 2" xfId="2184" xr:uid="{1CFA179F-5D3A-4842-A09D-78990E400665}"/>
    <cellStyle name="Comma 72 3" xfId="1595" xr:uid="{A1C9F71E-BC9A-44EF-914F-5BF384E2A9C2}"/>
    <cellStyle name="Comma 73" xfId="523" xr:uid="{00000000-0005-0000-0000-000005020000}"/>
    <cellStyle name="Comma 73 2" xfId="1601" xr:uid="{47D66BA3-38C9-43D9-B49C-A824C8B608BC}"/>
    <cellStyle name="Comma 73 2 2" xfId="2186" xr:uid="{7527ACC3-69A3-4902-89F6-95FD9F8E00D2}"/>
    <cellStyle name="Comma 73 3" xfId="1599" xr:uid="{9C2CCAA3-B891-4DBD-BBF7-A81F15C8AD30}"/>
    <cellStyle name="Comma 74" xfId="524" xr:uid="{00000000-0005-0000-0000-000006020000}"/>
    <cellStyle name="Comma 74 2" xfId="1605" xr:uid="{F40F65E8-63B4-4B11-A417-6297DC1C4D7F}"/>
    <cellStyle name="Comma 74 2 2" xfId="2188" xr:uid="{4EC7345F-DB5A-4684-B021-9142D5730413}"/>
    <cellStyle name="Comma 74 3" xfId="1603" xr:uid="{C724B026-5E19-409C-8DDE-C46255D8EC85}"/>
    <cellStyle name="Comma 75" xfId="525" xr:uid="{00000000-0005-0000-0000-000007020000}"/>
    <cellStyle name="Comma 75 2" xfId="625" xr:uid="{CFCE9CB1-4046-4F23-8EB8-43FBE976EBC7}"/>
    <cellStyle name="Comma 75 2 2" xfId="1691" xr:uid="{89A37BBC-8D63-4541-94B0-C22C420693FE}"/>
    <cellStyle name="Comma 75 3" xfId="1609" xr:uid="{05A63F0A-7AF5-4BB8-AA79-5150C91A1AC1}"/>
    <cellStyle name="Comma 76" xfId="526" xr:uid="{00000000-0005-0000-0000-000008020000}"/>
    <cellStyle name="Comma 76 2" xfId="1613" xr:uid="{AF50F3F0-523D-456F-8B39-7FCB92C5461A}"/>
    <cellStyle name="Comma 76 2 2" xfId="2191" xr:uid="{8D73B92D-8CA7-4A9D-B381-851DD901295D}"/>
    <cellStyle name="Comma 76 3" xfId="1611" xr:uid="{F4948588-400A-4CF5-B500-52EA51CADB72}"/>
    <cellStyle name="Comma 77" xfId="527" xr:uid="{00000000-0005-0000-0000-000009020000}"/>
    <cellStyle name="Comma 77 2" xfId="1617" xr:uid="{07AEC056-0795-476A-806C-B6CE2B7A87A6}"/>
    <cellStyle name="Comma 77 2 2" xfId="2193" xr:uid="{5D154603-FC98-458C-9CA9-F766F451D807}"/>
    <cellStyle name="Comma 77 3" xfId="1615" xr:uid="{95D157DA-704E-41A6-A845-BDCC7B618877}"/>
    <cellStyle name="Comma 78" xfId="528" xr:uid="{00000000-0005-0000-0000-00000A020000}"/>
    <cellStyle name="Comma 78 2" xfId="1621" xr:uid="{A71F7F1C-5D54-4BFB-9652-BF130B1AD947}"/>
    <cellStyle name="Comma 78 2 2" xfId="2195" xr:uid="{B0286A45-8FEF-4010-B12C-1C10D64F6C33}"/>
    <cellStyle name="Comma 78 3" xfId="1619" xr:uid="{3D71F9EE-7CB0-4777-A46E-4E01B733D548}"/>
    <cellStyle name="Comma 79" xfId="529" xr:uid="{00000000-0005-0000-0000-00000B020000}"/>
    <cellStyle name="Comma 79 2" xfId="1625" xr:uid="{C7290558-A64D-4691-BD08-9A26AF6B53C9}"/>
    <cellStyle name="Comma 79 2 2" xfId="2197" xr:uid="{DD4DAC90-1733-41AA-9F43-509CB4902ADD}"/>
    <cellStyle name="Comma 79 3" xfId="1623" xr:uid="{07FA9892-84D7-410A-B760-911B78B5B3B4}"/>
    <cellStyle name="Comma 8" xfId="530" xr:uid="{00000000-0005-0000-0000-00000C020000}"/>
    <cellStyle name="Comma 8 2" xfId="1341" xr:uid="{3889BA13-92DB-4219-8AA6-4621ABEBFA26}"/>
    <cellStyle name="Comma 8 2 2" xfId="2049" xr:uid="{1A846161-35E1-4284-A9C0-2C2352751AB7}"/>
    <cellStyle name="Comma 8 3" xfId="1626" xr:uid="{126DBEA6-81C1-47F6-B6BB-7128B5809FEE}"/>
    <cellStyle name="Comma 80" xfId="531" xr:uid="{00000000-0005-0000-0000-00000D020000}"/>
    <cellStyle name="Comma 80 2" xfId="624" xr:uid="{2B89D97F-6177-4BAF-A4A3-1E7C043CD6F0}"/>
    <cellStyle name="Comma 80 2 2" xfId="1690" xr:uid="{4D519B75-6C82-4A93-A262-F33E1B85C967}"/>
    <cellStyle name="Comma 80 3" xfId="1608" xr:uid="{08ADE137-5EAB-4889-9053-74B0C10B4315}"/>
    <cellStyle name="Comma 81" xfId="532" xr:uid="{00000000-0005-0000-0000-00000E020000}"/>
    <cellStyle name="Comma 81 2" xfId="1612" xr:uid="{7443416F-99CC-4411-A39D-FDC71D1DB6D8}"/>
    <cellStyle name="Comma 81 2 2" xfId="2190" xr:uid="{C2AAF33A-9F7D-40B1-B42B-252EDE2CC69F}"/>
    <cellStyle name="Comma 81 3" xfId="1610" xr:uid="{E9742153-D5D3-416C-A240-687119FCE763}"/>
    <cellStyle name="Comma 82" xfId="533" xr:uid="{00000000-0005-0000-0000-00000F020000}"/>
    <cellStyle name="Comma 82 2" xfId="1616" xr:uid="{095E0C71-7941-4825-B516-953BDD1250A5}"/>
    <cellStyle name="Comma 82 2 2" xfId="2192" xr:uid="{2DBA80FB-D8AF-4CE1-9E8E-CA99DCFFADBF}"/>
    <cellStyle name="Comma 82 3" xfId="1614" xr:uid="{039BA90E-84F3-413D-A313-6B80D4812995}"/>
    <cellStyle name="Comma 83" xfId="534" xr:uid="{00000000-0005-0000-0000-000010020000}"/>
    <cellStyle name="Comma 83 2" xfId="1620" xr:uid="{0A59622B-008A-4173-8D37-AAE16FEFB335}"/>
    <cellStyle name="Comma 83 2 2" xfId="2194" xr:uid="{B0C5AC67-E322-4410-8802-4887A138E397}"/>
    <cellStyle name="Comma 83 3" xfId="1618" xr:uid="{503D7F82-5564-47EC-924B-24BEA861FDBF}"/>
    <cellStyle name="Comma 84" xfId="535" xr:uid="{00000000-0005-0000-0000-000011020000}"/>
    <cellStyle name="Comma 84 2" xfId="1624" xr:uid="{822D7E5A-4420-4193-ADB7-E75FD546859E}"/>
    <cellStyle name="Comma 84 2 2" xfId="2196" xr:uid="{BE9736A6-A48B-4D53-A937-A3A0920F8205}"/>
    <cellStyle name="Comma 84 3" xfId="1622" xr:uid="{5EB8EA7B-5EBA-480C-82E2-2D39BD54546E}"/>
    <cellStyle name="Comma 85" xfId="536" xr:uid="{00000000-0005-0000-0000-000012020000}"/>
    <cellStyle name="Comma 85 2" xfId="1630" xr:uid="{04DF0520-AD77-4129-B832-E2FF1678FCA9}"/>
    <cellStyle name="Comma 85 2 2" xfId="2199" xr:uid="{2D9DCF1E-FEB0-431D-8D06-CD7A3B9BCCF1}"/>
    <cellStyle name="Comma 85 3" xfId="1628" xr:uid="{CFF63CCA-07D5-4ADB-B903-5D0AF16A46C5}"/>
    <cellStyle name="Comma 86" xfId="537" xr:uid="{00000000-0005-0000-0000-000013020000}"/>
    <cellStyle name="Comma 86 2" xfId="1634" xr:uid="{A939BBCA-83A8-42DD-BA7F-B448E97B5DFE}"/>
    <cellStyle name="Comma 86 2 2" xfId="2201" xr:uid="{801DC7AB-47DB-49C7-B135-951C1CD1D2A0}"/>
    <cellStyle name="Comma 86 3" xfId="1632" xr:uid="{5086DC88-B404-4787-952B-28501481E894}"/>
    <cellStyle name="Comma 87" xfId="538" xr:uid="{00000000-0005-0000-0000-000014020000}"/>
    <cellStyle name="Comma 87 2" xfId="1638" xr:uid="{0516B0D6-DBA5-4901-8C1E-B4227D02823F}"/>
    <cellStyle name="Comma 87 2 2" xfId="2203" xr:uid="{3F40C82D-08D8-4014-BF75-903EE898A942}"/>
    <cellStyle name="Comma 87 3" xfId="1636" xr:uid="{74816154-C566-452A-918C-77F05B480635}"/>
    <cellStyle name="Comma 88" xfId="539" xr:uid="{00000000-0005-0000-0000-000015020000}"/>
    <cellStyle name="Comma 88 2" xfId="1642" xr:uid="{25EB19AD-360D-4556-8154-8A2CE93E9FA1}"/>
    <cellStyle name="Comma 88 2 2" xfId="2205" xr:uid="{2ADD18ED-268F-4B75-9F82-1C3B70036794}"/>
    <cellStyle name="Comma 88 3" xfId="1640" xr:uid="{7C05C65E-008D-4821-8181-0E7AFAE3E3B3}"/>
    <cellStyle name="Comma 89" xfId="540" xr:uid="{00000000-0005-0000-0000-000016020000}"/>
    <cellStyle name="Comma 89 2" xfId="1646" xr:uid="{15E2F49F-71C5-4C2D-9CA3-E280B72C456E}"/>
    <cellStyle name="Comma 89 2 2" xfId="2207" xr:uid="{C553CB27-F397-4C39-A2DC-E159532BF217}"/>
    <cellStyle name="Comma 89 3" xfId="1644" xr:uid="{DB6D0D44-FB6A-4FCF-B4CB-F94B1421B21D}"/>
    <cellStyle name="Comma 9" xfId="541" xr:uid="{00000000-0005-0000-0000-000017020000}"/>
    <cellStyle name="Comma 9 2" xfId="1533" xr:uid="{15CC4448-E6AB-48C5-9DA5-C0D942824136}"/>
    <cellStyle name="Comma 9 2 2" xfId="2149" xr:uid="{79C71DF0-ADA4-4218-A378-BE3EA378123D}"/>
    <cellStyle name="Comma 9 3" xfId="1647" xr:uid="{01BD8705-32C1-4FE1-A967-015C8FE25799}"/>
    <cellStyle name="Comma 90" xfId="542" xr:uid="{00000000-0005-0000-0000-000018020000}"/>
    <cellStyle name="Comma 90 2" xfId="1629" xr:uid="{455CBF5A-3382-44F2-8829-6E6B465FC689}"/>
    <cellStyle name="Comma 90 2 2" xfId="2198" xr:uid="{A320C28D-6685-4937-AC2A-7A00F03E7539}"/>
    <cellStyle name="Comma 90 3" xfId="1627" xr:uid="{DE6A9C82-83CA-45DF-ACEF-20FF0D2852C8}"/>
    <cellStyle name="Comma 91" xfId="543" xr:uid="{00000000-0005-0000-0000-000019020000}"/>
    <cellStyle name="Comma 91 2" xfId="1633" xr:uid="{B641E10D-2E07-4E4E-BEC1-68601EF531B5}"/>
    <cellStyle name="Comma 91 2 2" xfId="2200" xr:uid="{5BF032FD-6469-4F9C-9F3C-6BB70E65410C}"/>
    <cellStyle name="Comma 91 3" xfId="1631" xr:uid="{DA800CFE-01AE-4E8D-AA99-5FB4893A3D42}"/>
    <cellStyle name="Comma 92" xfId="544" xr:uid="{00000000-0005-0000-0000-00001A020000}"/>
    <cellStyle name="Comma 92 2" xfId="1637" xr:uid="{C4805F67-AFDD-4FC7-9B70-B9168C21A37C}"/>
    <cellStyle name="Comma 92 2 2" xfId="2202" xr:uid="{3005AAFF-DCDA-44CD-A1C6-B73DF72FA143}"/>
    <cellStyle name="Comma 92 3" xfId="1635" xr:uid="{BBD55E19-15BB-46EF-B561-5ADB28098D8F}"/>
    <cellStyle name="Comma 93" xfId="545" xr:uid="{00000000-0005-0000-0000-00001B020000}"/>
    <cellStyle name="Comma 93 2" xfId="1641" xr:uid="{4B850707-AB16-49B7-8715-94B96F4BBC45}"/>
    <cellStyle name="Comma 93 2 2" xfId="2204" xr:uid="{551C460C-8110-4682-903E-56101A970EA6}"/>
    <cellStyle name="Comma 93 3" xfId="1639" xr:uid="{D732094E-7AE8-4AA0-8DF4-AFBD57A00822}"/>
    <cellStyle name="Comma 94" xfId="546" xr:uid="{00000000-0005-0000-0000-00001C020000}"/>
    <cellStyle name="Comma 94 2" xfId="1645" xr:uid="{4CCDD351-0C6D-46F2-8ED6-04CE4365EFA8}"/>
    <cellStyle name="Comma 94 2 2" xfId="2206" xr:uid="{3C78F84A-B02C-40E7-A4D3-6443E9E2624D}"/>
    <cellStyle name="Comma 94 3" xfId="1643" xr:uid="{AE8741D6-CA0A-4441-9EB5-E9BD9E31ABA8}"/>
    <cellStyle name="Comma 95" xfId="547" xr:uid="{00000000-0005-0000-0000-00001D020000}"/>
    <cellStyle name="Comma 95 2" xfId="1648" xr:uid="{AAE5B60D-6373-4F3B-B37A-09F6993AA11D}"/>
    <cellStyle name="Comma 95 2 2" xfId="2208" xr:uid="{2F7504E2-B983-4503-998E-0C5CF5EF9D08}"/>
    <cellStyle name="Comma 95 3" xfId="607" xr:uid="{CDA09CE2-8AAB-45E2-94AB-A96657BBCC6F}"/>
    <cellStyle name="Comma 96" xfId="548" xr:uid="{00000000-0005-0000-0000-00001E020000}"/>
    <cellStyle name="Comma 96 2" xfId="1650" xr:uid="{93F5B968-8AC2-4481-9673-CF03028953FD}"/>
    <cellStyle name="Comma 96 2 2" xfId="2209" xr:uid="{C5FE870D-C9DC-49B1-B12E-BABBCC9FB7D0}"/>
    <cellStyle name="Comma 96 3" xfId="1649" xr:uid="{EE9673EF-BFCA-472B-A77E-CB498A4D1DE7}"/>
    <cellStyle name="Comma 97" xfId="549" xr:uid="{00000000-0005-0000-0000-00001F020000}"/>
    <cellStyle name="Comma 97 2" xfId="1651" xr:uid="{46946212-C5F6-4A22-90F2-E194645BCAC9}"/>
    <cellStyle name="Comma 97 2 2" xfId="2210" xr:uid="{06C57AB8-8A62-4EFE-9C69-76E7CDB719ED}"/>
    <cellStyle name="Comma 97 3" xfId="557" xr:uid="{9FF9EC47-766C-4B7A-9726-735A9677888B}"/>
    <cellStyle name="Comma 98" xfId="550" xr:uid="{00000000-0005-0000-0000-000020020000}"/>
    <cellStyle name="Comma 98 2" xfId="1652" xr:uid="{BED2DB8D-460D-40A0-8AFF-65030CD20A33}"/>
    <cellStyle name="Comma 98 2 2" xfId="2211" xr:uid="{1EC525D6-EBDD-4A7D-A34C-06585CD979BF}"/>
    <cellStyle name="Comma 98 3" xfId="602" xr:uid="{A8BAECE7-E907-4718-9CC5-129594AD5F9C}"/>
    <cellStyle name="Comma 99" xfId="551" xr:uid="{00000000-0005-0000-0000-000021020000}"/>
    <cellStyle name="Comma 99 2" xfId="1653" xr:uid="{8F312B22-63B0-41F6-88FE-677E6422C092}"/>
    <cellStyle name="Comma 99 2 2" xfId="2212" xr:uid="{21C075F5-0528-4F7B-914C-06B8D6F7D3BC}"/>
    <cellStyle name="Comma 99 3" xfId="601" xr:uid="{000D5FA1-3DA6-4B6A-9611-C54F9E46F762}"/>
    <cellStyle name="Currency [0] 2" xfId="552" xr:uid="{00000000-0005-0000-0000-000022020000}"/>
    <cellStyle name="Currency [0] 2 2" xfId="1654" xr:uid="{96B17E54-7B4D-4B3F-BDB9-2E28F59BB17F}"/>
    <cellStyle name="Currency [0] 2 2 2" xfId="2213" xr:uid="{4562FB4E-41E8-4EA1-8013-AEFA3C4620B0}"/>
    <cellStyle name="Currency [0] 2 3" xfId="1569" xr:uid="{02AF2D25-31C1-4732-8BA0-6D49E4CAC41A}"/>
    <cellStyle name="Hyperlink" xfId="5" builtinId="8"/>
    <cellStyle name="Hyperlink 2" xfId="553" xr:uid="{00000000-0005-0000-0000-000024020000}"/>
    <cellStyle name="Hyperlink 2 2" xfId="1656" xr:uid="{F06652E5-EDF2-464A-AE74-EBF993C9010D}"/>
    <cellStyle name="Hyperlink 2 2 2" xfId="2214" xr:uid="{403A850C-C465-4F06-99AA-47E3293CB00C}"/>
    <cellStyle name="Hyperlink 2 3" xfId="1655" xr:uid="{9740E21F-7E7C-4193-A29E-8DD84610C6CA}"/>
    <cellStyle name="Hyperlink 3" xfId="1150" xr:uid="{AFA5BBC4-5358-46B2-861A-B3893365B75E}"/>
    <cellStyle name="Hyperlink 3 2" xfId="1957" xr:uid="{FA640236-9F5F-4C90-BA17-934C67F41859}"/>
    <cellStyle name="Hyperlink 4" xfId="576" xr:uid="{E0752764-6D91-4D02-9663-F602EF00B5D9}"/>
    <cellStyle name="Normal" xfId="0" builtinId="0"/>
    <cellStyle name="Normal 2" xfId="2" xr:uid="{00000000-0005-0000-0000-000026020000}"/>
    <cellStyle name="Normal 2 2" xfId="554" xr:uid="{00000000-0005-0000-0000-000027020000}"/>
    <cellStyle name="Normal 2 2 2" xfId="1658" xr:uid="{74916C80-40CB-4313-846C-01BF7C03000D}"/>
    <cellStyle name="Normal 2 2 2 2" xfId="2215" xr:uid="{7145CA51-4295-425C-B6D2-BAD9290CD476}"/>
    <cellStyle name="Normal 2 2 3" xfId="1657" xr:uid="{E45D340A-A5C1-4CF5-B31E-411FC20F5B25}"/>
    <cellStyle name="Normal 2 3" xfId="1659" xr:uid="{E753A540-5341-49F7-83A0-ECBF14A5C6B1}"/>
    <cellStyle name="Normal 2 3 2" xfId="2216" xr:uid="{1F77EFA6-11BE-43A8-8B0F-D11B10F39F6A}"/>
    <cellStyle name="Normal 2 4" xfId="855" xr:uid="{211BCBFE-103B-453D-A0D8-E4963C626BDB}"/>
    <cellStyle name="Normal 3" xfId="3" xr:uid="{00000000-0005-0000-0000-000028020000}"/>
    <cellStyle name="Normal 3 2" xfId="555" xr:uid="{00000000-0005-0000-0000-000029020000}"/>
    <cellStyle name="Normal 3 2 2" xfId="1662" xr:uid="{A3C7D18F-CA8C-4C09-B02A-EFE791CA1042}"/>
    <cellStyle name="Normal 3 2 2 2" xfId="2217" xr:uid="{3114DF18-AF86-4842-8DC0-C96976983CBF}"/>
    <cellStyle name="Normal 3 2 3" xfId="1661" xr:uid="{C25B30B2-DE2F-4258-AD28-C0D92693919B}"/>
    <cellStyle name="Normal 3 3" xfId="1663" xr:uid="{6B06FFC6-AAF2-43C2-81E6-FD5B305A8675}"/>
    <cellStyle name="Normal 3 3 2" xfId="2218" xr:uid="{C094C016-7A7B-4B3E-BF4C-EE9555AD6FCC}"/>
    <cellStyle name="Normal 3 4" xfId="1660" xr:uid="{5552B233-F6F8-4EAA-B849-9D746B6DD2F2}"/>
    <cellStyle name="Normal 4" xfId="7" xr:uid="{00000000-0005-0000-0000-00002A020000}"/>
    <cellStyle name="Normal 4 2" xfId="1664" xr:uid="{6E09573A-C281-4E39-B05F-A7B10847BAA1}"/>
    <cellStyle name="Normal 4 2 2" xfId="2219" xr:uid="{CC3BE532-A402-44CA-9235-EC3DD48504D3}"/>
    <cellStyle name="Normal 4 3" xfId="1470" xr:uid="{42B2303E-D150-4190-8004-A70EECF01ABF}"/>
    <cellStyle name="Normal 5" xfId="1665" xr:uid="{8D6B4607-739F-49A8-B7A0-494DC57861F6}"/>
    <cellStyle name="Normal 5 2" xfId="2220" xr:uid="{71A89F06-75C3-4B6C-8AE7-16A80B8BB051}"/>
    <cellStyle name="Normal 6" xfId="556" xr:uid="{8A65A26F-9032-4758-953B-5D314FB382D6}"/>
    <cellStyle name="Normal_RevGun.IVa" xfId="4" xr:uid="{00000000-0005-0000-0000-00002B020000}"/>
  </cellStyles>
  <dxfs count="0"/>
  <tableStyles count="0" defaultTableStyle="TableStyleMedium9" defaultPivotStyle="PivotStyleLight16"/>
  <colors>
    <mruColors>
      <color rgb="FFFFFFCC"/>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365760</xdr:colOff>
          <xdr:row>0</xdr:row>
          <xdr:rowOff>45720</xdr:rowOff>
        </xdr:from>
        <xdr:to>
          <xdr:col>7</xdr:col>
          <xdr:colOff>289560</xdr:colOff>
          <xdr:row>3</xdr:row>
          <xdr:rowOff>137160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0NQLYThdLV0emyqh2CeaCC_jSxc5yfVP/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dYlRnEqRxfoYl1ONlU0Bv2x7W_v-dEhG/view?usp=sharing" TargetMode="External"/><Relationship Id="rId1" Type="http://schemas.openxmlformats.org/officeDocument/2006/relationships/hyperlink" Target="https://drive.google.com/file/d/1dG3Bqlk-IZrqFy8yoFHiv6dA6hIDpqEH/view?usp=sharing" TargetMode="External"/><Relationship Id="rId6" Type="http://schemas.openxmlformats.org/officeDocument/2006/relationships/hyperlink" Target="https://drive.google.com/file/d/1dYlRnEqRxfoYl1ONlU0Bv2x7W_v-dEhG/view?usp=sharing" TargetMode="External"/><Relationship Id="rId5" Type="http://schemas.openxmlformats.org/officeDocument/2006/relationships/hyperlink" Target="https://drive.google.com/file/d/1HaB_8KYiO53poRLgjE7UOnfzp2w-3L2v/view?usp=sharing" TargetMode="External"/><Relationship Id="rId4" Type="http://schemas.openxmlformats.org/officeDocument/2006/relationships/hyperlink" Target="https://drive.google.com/file/d/1ae5Hen3dSfA0OrEwhvn2CKEA-UU9Y6_g/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file/d/1UYKzvLOm8JxJEokml_eY1SVqgfQhRpOM/view?usp=sharing" TargetMode="External"/><Relationship Id="rId18" Type="http://schemas.openxmlformats.org/officeDocument/2006/relationships/hyperlink" Target="https://drive.google.com/file/d/1m_Nt17cnb62iptEayMAP1i8jDA3MNNIX/view?usp=sharing" TargetMode="External"/><Relationship Id="rId26" Type="http://schemas.openxmlformats.org/officeDocument/2006/relationships/hyperlink" Target="https://drive.google.com/file/d/1v8LYj0HZ43FaNMAPzPUqoHa-o5fgF_uC/view?usp=sharing" TargetMode="External"/><Relationship Id="rId39" Type="http://schemas.openxmlformats.org/officeDocument/2006/relationships/hyperlink" Target="https://drive.google.com/file/d/1liTKAIf8G1fwp3JiGAYw-wXRRdkeo2zS/view?usp=sharing" TargetMode="External"/><Relationship Id="rId21" Type="http://schemas.openxmlformats.org/officeDocument/2006/relationships/hyperlink" Target="https://drive.google.com/file/d/1e9lFq_9vYKqV_B0sMfnR-xFPbXHr4BjG/view?usp=sharing" TargetMode="External"/><Relationship Id="rId34" Type="http://schemas.openxmlformats.org/officeDocument/2006/relationships/hyperlink" Target="https://drive.google.com/file/d/13AfC8GhB9RalbBurX5O9pqpQ2aKzRDO-/view?usp=sharing" TargetMode="External"/><Relationship Id="rId42" Type="http://schemas.openxmlformats.org/officeDocument/2006/relationships/hyperlink" Target="https://drive.google.com/file/d/10fYlsLTrxtUh76gQQpb9nV74X0jhxmdx/view?usp=sharing" TargetMode="External"/><Relationship Id="rId7" Type="http://schemas.openxmlformats.org/officeDocument/2006/relationships/hyperlink" Target="https://drive.google.com/file/d/1T3PXcJ_nOHWGHWj44MW0aLm4JWQ7WhXj/view?usp=sharing" TargetMode="External"/><Relationship Id="rId2" Type="http://schemas.openxmlformats.org/officeDocument/2006/relationships/hyperlink" Target="https://drive.google.com/file/d/1KVJblgY_FqN70oghdPh3OlFxtjCgZbli/view?usp=sharing" TargetMode="External"/><Relationship Id="rId16" Type="http://schemas.openxmlformats.org/officeDocument/2006/relationships/hyperlink" Target="https://drive.google.com/file/d/1tKaYuJfLSNzy2p4SghfxIam55udJ7I1R/view?usp=sharing" TargetMode="External"/><Relationship Id="rId29" Type="http://schemas.openxmlformats.org/officeDocument/2006/relationships/hyperlink" Target="https://drive.google.com/file/d/1sJIEKYYHOseOBwHJDnCDAsJN6ZaaHucX/view?usp=sharing" TargetMode="External"/><Relationship Id="rId1" Type="http://schemas.openxmlformats.org/officeDocument/2006/relationships/hyperlink" Target="https://drive.google.com/file/d/1-RZnXa7aIjqDSLBlakPPVC1O41unsEtV/view?usp=sharing" TargetMode="External"/><Relationship Id="rId6" Type="http://schemas.openxmlformats.org/officeDocument/2006/relationships/hyperlink" Target="https://drive.google.com/file/d/1FTXpcrJOkSRdwvsUfsn58OufIesvlyOH/view?usp=sharing" TargetMode="External"/><Relationship Id="rId11" Type="http://schemas.openxmlformats.org/officeDocument/2006/relationships/hyperlink" Target="https://drive.google.com/file/d/1w8DmbHjIYQzvnwlsrjicsC11VbZa2lKd/view?usp=sharing" TargetMode="External"/><Relationship Id="rId24" Type="http://schemas.openxmlformats.org/officeDocument/2006/relationships/hyperlink" Target="https://drive.google.com/file/d/1hGzUHsMEfWt0ezfd7SXYCWSfdH7iNVhI/view?usp=sharing" TargetMode="External"/><Relationship Id="rId32" Type="http://schemas.openxmlformats.org/officeDocument/2006/relationships/hyperlink" Target="https://drive.google.com/file/d/1zvxm3jZT0DHmistvt85MPmTIRWOBlIXo/view?usp=sharing" TargetMode="External"/><Relationship Id="rId37" Type="http://schemas.openxmlformats.org/officeDocument/2006/relationships/hyperlink" Target="https://drive.google.com/file/d/1NR5wEDb9lUo8MyxlvZW55QZsdIxQirf5/view?usp=sharing" TargetMode="External"/><Relationship Id="rId40" Type="http://schemas.openxmlformats.org/officeDocument/2006/relationships/hyperlink" Target="https://drive.google.com/file/d/1Rq4ttrjXULSvbIPMJoGjiWVG32riP5q_/view?usp=sharing" TargetMode="External"/><Relationship Id="rId45" Type="http://schemas.openxmlformats.org/officeDocument/2006/relationships/hyperlink" Target="https://drive.google.com/file/d/1R7WxVKjMzDtX1C4IG393R9yViV-VUSIi/view?usp=sharing" TargetMode="External"/><Relationship Id="rId5" Type="http://schemas.openxmlformats.org/officeDocument/2006/relationships/hyperlink" Target="https://drive.google.com/file/d/1LxRzR-kxmhiVr6D8d23ki6GYXSjAafjB/view?usp=sharing" TargetMode="External"/><Relationship Id="rId15" Type="http://schemas.openxmlformats.org/officeDocument/2006/relationships/hyperlink" Target="https://drive.google.com/file/d/10CPBUn2vpQok00X7erxA2OSJ6XNg_x3V/view?usp=sharing" TargetMode="External"/><Relationship Id="rId23" Type="http://schemas.openxmlformats.org/officeDocument/2006/relationships/hyperlink" Target="https://drive.google.com/file/d/1H9RPkMumMHYNCGt9q0ql1sRjpLI3oXCT/view?usp=sharing" TargetMode="External"/><Relationship Id="rId28" Type="http://schemas.openxmlformats.org/officeDocument/2006/relationships/hyperlink" Target="https://drive.google.com/file/d/1G-mSwE8qM_jsG5nAjjLsAeOCY39ZpHQD/view?usp=sharing" TargetMode="External"/><Relationship Id="rId36" Type="http://schemas.openxmlformats.org/officeDocument/2006/relationships/hyperlink" Target="https://drive.google.com/file/d/1jSc3i0DGhGkiavyzgAV8bri1aUBrCmQ-/view?usp=sharing" TargetMode="External"/><Relationship Id="rId10" Type="http://schemas.openxmlformats.org/officeDocument/2006/relationships/hyperlink" Target="https://drive.google.com/file/d/1DpcH7BgDL3_CsIDT1geRBRlAFzF_yB4K/view?usp=sharing" TargetMode="External"/><Relationship Id="rId19" Type="http://schemas.openxmlformats.org/officeDocument/2006/relationships/hyperlink" Target="https://drive.google.com/file/d/14y-NsxyEyJuGOe8Mb9eVQujzq0_ZuHfa/view?usp=sharing" TargetMode="External"/><Relationship Id="rId31" Type="http://schemas.openxmlformats.org/officeDocument/2006/relationships/hyperlink" Target="https://drive.google.com/file/d/1Jrge2HJpwW4GN9b4j7YNZgF_udwkjAkc/view?usp=sharing" TargetMode="External"/><Relationship Id="rId44" Type="http://schemas.openxmlformats.org/officeDocument/2006/relationships/hyperlink" Target="https://drive.google.com/file/d/1CGmUwY6CSvs2DiN414Lg-hhbMtJcFyf9/view?usp=sharing" TargetMode="External"/><Relationship Id="rId4" Type="http://schemas.openxmlformats.org/officeDocument/2006/relationships/hyperlink" Target="https://drive.google.com/file/d/1Kv_i7RiDYN3qyHYVlBzwRUHojn6MAJuH/view?usp=sharing" TargetMode="External"/><Relationship Id="rId9" Type="http://schemas.openxmlformats.org/officeDocument/2006/relationships/hyperlink" Target="https://drive.google.com/file/d/1aoWZRH5RKtlVbr3y5VnxtI1745t5ar7_/view?usp=sharing" TargetMode="External"/><Relationship Id="rId14" Type="http://schemas.openxmlformats.org/officeDocument/2006/relationships/hyperlink" Target="https://drive.google.com/file/d/1TRiU6XvPtjBkFmo5Jtx8sIap-AtZF0T2/view?usp=sharing" TargetMode="External"/><Relationship Id="rId22" Type="http://schemas.openxmlformats.org/officeDocument/2006/relationships/hyperlink" Target="https://drive.google.com/file/d/14FJru7jJ452btInJ0dTs0wgSaS71CARd/view?usp=sharing" TargetMode="External"/><Relationship Id="rId27" Type="http://schemas.openxmlformats.org/officeDocument/2006/relationships/hyperlink" Target="https://drive.google.com/file/d/1Ctm6HJSFzCBDsmnSldmux5pg5F9QeeJ2/view?usp=sharing" TargetMode="External"/><Relationship Id="rId30" Type="http://schemas.openxmlformats.org/officeDocument/2006/relationships/hyperlink" Target="https://drive.google.com/file/d/1QbKTGHmf4GEQi-auW7Jx7oZiE_WU7RGT/view?usp=sharing" TargetMode="External"/><Relationship Id="rId35" Type="http://schemas.openxmlformats.org/officeDocument/2006/relationships/hyperlink" Target="https://drive.google.com/file/d/1KlUM6hx6u3RU464K0SKRAxGaLcWx_kiM/view?usp=sharing" TargetMode="External"/><Relationship Id="rId43" Type="http://schemas.openxmlformats.org/officeDocument/2006/relationships/hyperlink" Target="https://drive.google.com/file/d/1TITmjJiGlB3CRLIeiye2aGnscaa-DalE/view?usp=sharing" TargetMode="External"/><Relationship Id="rId8" Type="http://schemas.openxmlformats.org/officeDocument/2006/relationships/hyperlink" Target="https://drive.google.com/file/d/1_-zCUdC4PbJJHGdPs9pxBlwgY1LdkRTr/view?usp=sharing" TargetMode="External"/><Relationship Id="rId3" Type="http://schemas.openxmlformats.org/officeDocument/2006/relationships/hyperlink" Target="https://drive.google.com/file/d/1h85ILLKRfmpnXgjPq6IJY69ccwqqlTxB/view?usp=sharing" TargetMode="External"/><Relationship Id="rId12" Type="http://schemas.openxmlformats.org/officeDocument/2006/relationships/hyperlink" Target="https://drive.google.com/file/d/1KkLmjXC8jbXjQa3EKqUPZ0kvQ2eYBnAW/view?usp=sharing" TargetMode="External"/><Relationship Id="rId17" Type="http://schemas.openxmlformats.org/officeDocument/2006/relationships/hyperlink" Target="https://drive.google.com/file/d/1pXLJIiKeNIWXrBdaCiahnBli-VgDGi5y/view?usp=sharing" TargetMode="External"/><Relationship Id="rId25" Type="http://schemas.openxmlformats.org/officeDocument/2006/relationships/hyperlink" Target="https://drive.google.com/file/d/105sPfxY0de9RJK5hmjYJNVKiscNfk7-w/view?usp=sharing" TargetMode="External"/><Relationship Id="rId33" Type="http://schemas.openxmlformats.org/officeDocument/2006/relationships/hyperlink" Target="https://drive.google.com/file/d/1CspRmjqPWo_R4zYSLu86eZZdCq7Gw4dR/view?usp=sharing" TargetMode="External"/><Relationship Id="rId38" Type="http://schemas.openxmlformats.org/officeDocument/2006/relationships/hyperlink" Target="https://drive.google.com/file/d/1Pcm-Us1viqE01oBW1F2Yc2wWv_54uThY/view?usp=sharing" TargetMode="External"/><Relationship Id="rId46" Type="http://schemas.openxmlformats.org/officeDocument/2006/relationships/printerSettings" Target="../printerSettings/printerSettings4.bin"/><Relationship Id="rId20" Type="http://schemas.openxmlformats.org/officeDocument/2006/relationships/hyperlink" Target="https://drive.google.com/file/d/1JEgR5DuWtIP1jkOcuN7GNe0McBBMGBF-/view?usp=sharing" TargetMode="External"/><Relationship Id="rId41" Type="http://schemas.openxmlformats.org/officeDocument/2006/relationships/hyperlink" Target="https://drive.google.com/file/d/1Kb6HSzSPxACsAS8sKmQuHehpxX-NIBrn/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24252/bio.v8i2.12642" TargetMode="External"/><Relationship Id="rId13" Type="http://schemas.openxmlformats.org/officeDocument/2006/relationships/hyperlink" Target="https://e-journal.unizar.ac.id/index.php/mathscience/article/view/253" TargetMode="External"/><Relationship Id="rId18" Type="http://schemas.openxmlformats.org/officeDocument/2006/relationships/hyperlink" Target="http://repo.unand.ac.id/id/eprint/43990" TargetMode="External"/><Relationship Id="rId3" Type="http://schemas.openxmlformats.org/officeDocument/2006/relationships/hyperlink" Target="https://www.scimagojr.com/journalsearch.php?q=11600154147&amp;tip=sid&amp;clean=0" TargetMode="External"/><Relationship Id="rId21" Type="http://schemas.openxmlformats.org/officeDocument/2006/relationships/hyperlink" Target="https://drive.google.com/file/d/1Ej-I6-jp9QVW5qR3s6kn9zP7oQiVlVWL/view?usp=sharing" TargetMode="External"/><Relationship Id="rId7" Type="http://schemas.openxmlformats.org/officeDocument/2006/relationships/hyperlink" Target="https://www.orientalbirdclub.org/birdingasia-32" TargetMode="External"/><Relationship Id="rId12" Type="http://schemas.openxmlformats.org/officeDocument/2006/relationships/hyperlink" Target="https://e-journal.unizar.ac.id/index.php/mathscience/article/view/253/204" TargetMode="External"/><Relationship Id="rId17" Type="http://schemas.openxmlformats.org/officeDocument/2006/relationships/hyperlink" Target="http://repo.unand.ac.id/id/eprint/43989" TargetMode="External"/><Relationship Id="rId2" Type="http://schemas.openxmlformats.org/officeDocument/2006/relationships/hyperlink" Target="https://iucnosgbull.org/Volume38/Andeska_et_al_2021.pdf" TargetMode="External"/><Relationship Id="rId16" Type="http://schemas.openxmlformats.org/officeDocument/2006/relationships/hyperlink" Target="https://drive.google.com/file/d/1HPQi7b6tA7RFKBnLG7jJ_UwSwMmAdui8/view?usp=sharing" TargetMode="External"/><Relationship Id="rId20" Type="http://schemas.openxmlformats.org/officeDocument/2006/relationships/hyperlink" Target="https://drive.google.com/file/d/1rAzzBk5zLYk3rVirQycsoXbY9m_SmW89/view?usp=sharing" TargetMode="External"/><Relationship Id="rId1" Type="http://schemas.openxmlformats.org/officeDocument/2006/relationships/hyperlink" Target="https://iucnosgbull.org/Volume38/Andraska_et_al_2021.html" TargetMode="External"/><Relationship Id="rId6" Type="http://schemas.openxmlformats.org/officeDocument/2006/relationships/hyperlink" Target="https://www.scimagojr.com/journalsearch.php?q=21100246529&amp;tip=sid&amp;clean=0" TargetMode="External"/><Relationship Id="rId11" Type="http://schemas.openxmlformats.org/officeDocument/2006/relationships/hyperlink" Target="https://sinta.ristekbrin.go.id/journals/detail?id=3612" TargetMode="External"/><Relationship Id="rId24" Type="http://schemas.openxmlformats.org/officeDocument/2006/relationships/printerSettings" Target="../printerSettings/printerSettings5.bin"/><Relationship Id="rId5" Type="http://schemas.openxmlformats.org/officeDocument/2006/relationships/hyperlink" Target="https://bioone.org/journals/mammal-study/volume-45/issue-2/ms2019-0031/Spatiotemporal-Patterns-of-Latrine-Site-Use-by-Small-Clawed-Otters/10.3106/ms2019-0031.short" TargetMode="External"/><Relationship Id="rId15" Type="http://schemas.openxmlformats.org/officeDocument/2006/relationships/hyperlink" Target="https://drive.google.com/file/d/1uwWJ3ldU0RCpMqqgbAgqi1qmM1QhYwIM/view?usp=sharing" TargetMode="External"/><Relationship Id="rId23" Type="http://schemas.openxmlformats.org/officeDocument/2006/relationships/hyperlink" Target="https://drive.google.com/file/d/1wdnBy4Z9eJSYRkww6s4rmKBhy0QjwT5S/view?usp=sharing" TargetMode="External"/><Relationship Id="rId10" Type="http://schemas.openxmlformats.org/officeDocument/2006/relationships/hyperlink" Target="http://journal.uin-alauddin.ac.id/index.php/biogenesis/article/view/12642/pdf" TargetMode="External"/><Relationship Id="rId19" Type="http://schemas.openxmlformats.org/officeDocument/2006/relationships/hyperlink" Target="https://drive.google.com/file/d/12qGPCrZGHqNRl6XnUaOXzu-Q3LGfVLZg/view?usp=sharing" TargetMode="External"/><Relationship Id="rId4" Type="http://schemas.openxmlformats.org/officeDocument/2006/relationships/hyperlink" Target="https://doi.org/10.3106/ms2019-0031" TargetMode="External"/><Relationship Id="rId9" Type="http://schemas.openxmlformats.org/officeDocument/2006/relationships/hyperlink" Target="http://journal.uin-alauddin.ac.id/index.php/biogenesis/article/view/12642" TargetMode="External"/><Relationship Id="rId14" Type="http://schemas.openxmlformats.org/officeDocument/2006/relationships/hyperlink" Target="https://drive.google.com/file/d/1Sn5IevxPt0Kv4wXl3CJ2j2oLQ9dR6ynM/view?usp=sharing" TargetMode="External"/><Relationship Id="rId22" Type="http://schemas.openxmlformats.org/officeDocument/2006/relationships/hyperlink" Target="https://drive.google.com/file/d/1gnowFWV68pAMUFnM5I5L09wkOQHVQTOQ/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gy3lHAsNv7RXjIfHCfOdLSJYSm_0bO8c/view?usp=sharing" TargetMode="External"/><Relationship Id="rId3" Type="http://schemas.openxmlformats.org/officeDocument/2006/relationships/hyperlink" Target="https://drive.google.com/file/d/1QaQvpK02uhVKHBFTqVQb7g37ppHTGkz6/view?usp=sharing" TargetMode="External"/><Relationship Id="rId7" Type="http://schemas.openxmlformats.org/officeDocument/2006/relationships/hyperlink" Target="https://drive.google.com/file/d/1ZN9n_BmvAP3M2I7zR4pqLYzOAgHsSbhu/view?usp=sharing" TargetMode="External"/><Relationship Id="rId2" Type="http://schemas.openxmlformats.org/officeDocument/2006/relationships/hyperlink" Target="https://drive.google.com/file/d/1xBNupcaBo5-850cyh1J7u-ulIHPMlmp_/view?usp=sharing" TargetMode="External"/><Relationship Id="rId1" Type="http://schemas.openxmlformats.org/officeDocument/2006/relationships/hyperlink" Target="https://drive.google.com/file/d/11iiej8glqcgCl7Nj141YLf5InPsImv-x/view?usp=sharing" TargetMode="External"/><Relationship Id="rId6" Type="http://schemas.openxmlformats.org/officeDocument/2006/relationships/hyperlink" Target="https://drive.google.com/file/d/1avWlGd6_ARBVF_0J5qmN_6dbZiaeWD_A/view?usp=sharing" TargetMode="External"/><Relationship Id="rId5" Type="http://schemas.openxmlformats.org/officeDocument/2006/relationships/hyperlink" Target="https://drive.google.com/file/d/1l92o_s_zmHjr3dwwYi-xyhA54DLdaP4F/view?usp=sharing" TargetMode="External"/><Relationship Id="rId4" Type="http://schemas.openxmlformats.org/officeDocument/2006/relationships/hyperlink" Target="https://drive.google.com/file/d/1MtfypLIDTQTkqYLJRrx_AMZ9qZYn-ntv/view?usp=sharing"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zj6cBvikfohludWDgmo0UR8w6XKMR3Rb/view?usp=sharing" TargetMode="External"/><Relationship Id="rId3" Type="http://schemas.openxmlformats.org/officeDocument/2006/relationships/hyperlink" Target="https://drive.google.com/file/d/1JF2x6F-B-m2ls9earRsI7yJ3G3Tf0rFU/view?usp=sharing" TargetMode="External"/><Relationship Id="rId7" Type="http://schemas.openxmlformats.org/officeDocument/2006/relationships/hyperlink" Target="https://drive.google.com/file/d/1eQ9tyfGbIzvXoaUpHIQURun14FOTxrd4/view?usp=sharing" TargetMode="External"/><Relationship Id="rId2" Type="http://schemas.openxmlformats.org/officeDocument/2006/relationships/hyperlink" Target="https://drive.google.com/file/d/1MBwyr1soERPzZAJkNFmhlw8fUDmbznea/view?usp=sharing" TargetMode="External"/><Relationship Id="rId1" Type="http://schemas.openxmlformats.org/officeDocument/2006/relationships/hyperlink" Target="https://drive.google.com/file/d/1LbXpoSjkwdE4KExvsi8-Cbha2BaCUZWv/view?usp=sharing" TargetMode="External"/><Relationship Id="rId6" Type="http://schemas.openxmlformats.org/officeDocument/2006/relationships/hyperlink" Target="https://drive.google.com/file/d/1LWGAYd6Vy0KzjqQwCNJEYurieCxtwyCm/view?usp=sharing" TargetMode="External"/><Relationship Id="rId5" Type="http://schemas.openxmlformats.org/officeDocument/2006/relationships/hyperlink" Target="https://drive.google.com/file/d/15JQ5NHxmw_VsLr79v3HsmpphFpCv7O3F/view?usp=sharing" TargetMode="External"/><Relationship Id="rId10" Type="http://schemas.openxmlformats.org/officeDocument/2006/relationships/printerSettings" Target="../printerSettings/printerSettings7.bin"/><Relationship Id="rId4" Type="http://schemas.openxmlformats.org/officeDocument/2006/relationships/hyperlink" Target="https://drive.google.com/file/d/1xl2V08BMehEnFLExANcChS56fGxeIzXB/view?usp=sharing" TargetMode="External"/><Relationship Id="rId9" Type="http://schemas.openxmlformats.org/officeDocument/2006/relationships/hyperlink" Target="https://drive.google.com/file/d/14PamTcofCMXV5UJAbbrWF9bF3-GQUa89/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6"/>
  <sheetViews>
    <sheetView view="pageBreakPreview" zoomScale="80" zoomScaleNormal="85" zoomScaleSheetLayoutView="80" workbookViewId="0">
      <selection activeCell="C15" sqref="C15"/>
    </sheetView>
  </sheetViews>
  <sheetFormatPr defaultColWidth="9.109375" defaultRowHeight="13.8"/>
  <cols>
    <col min="1" max="1" width="7.44140625" style="707" customWidth="1"/>
    <col min="2" max="2" width="65.109375" style="708" customWidth="1"/>
    <col min="3" max="3" width="53.5546875" style="707" customWidth="1"/>
    <col min="4" max="4" width="63.5546875" style="707" customWidth="1"/>
    <col min="5" max="5" width="17.109375" style="709" customWidth="1"/>
    <col min="6" max="6" width="71.88671875" style="710" customWidth="1"/>
    <col min="7" max="16384" width="9.109375" style="711"/>
  </cols>
  <sheetData>
    <row r="1" spans="1:6" ht="8.25" customHeight="1">
      <c r="D1" s="707" t="s">
        <v>243</v>
      </c>
    </row>
    <row r="2" spans="1:6">
      <c r="A2" s="846" t="s">
        <v>375</v>
      </c>
      <c r="B2" s="846"/>
      <c r="C2" s="846"/>
      <c r="D2" s="712"/>
    </row>
    <row r="3" spans="1:6">
      <c r="A3" s="846"/>
      <c r="B3" s="846"/>
      <c r="C3" s="846"/>
      <c r="D3" s="712" t="s">
        <v>243</v>
      </c>
    </row>
    <row r="4" spans="1:6" ht="26.25" customHeight="1">
      <c r="A4" s="713" t="s">
        <v>376</v>
      </c>
      <c r="B4" s="712"/>
      <c r="C4" s="712"/>
      <c r="D4" s="712"/>
    </row>
    <row r="5" spans="1:6" ht="33.75" customHeight="1">
      <c r="A5" s="748" t="s">
        <v>218</v>
      </c>
      <c r="B5" s="749" t="s">
        <v>366</v>
      </c>
      <c r="C5" s="748" t="s">
        <v>367</v>
      </c>
      <c r="D5" s="750" t="s">
        <v>377</v>
      </c>
      <c r="E5" s="716"/>
      <c r="F5" s="717"/>
    </row>
    <row r="6" spans="1:6" ht="60" customHeight="1">
      <c r="A6" s="718">
        <v>1</v>
      </c>
      <c r="B6" s="719" t="s">
        <v>378</v>
      </c>
      <c r="C6" s="833" t="s">
        <v>845</v>
      </c>
      <c r="D6" s="720" t="s">
        <v>379</v>
      </c>
      <c r="E6" s="721"/>
      <c r="F6" s="722"/>
    </row>
    <row r="7" spans="1:6" ht="54" customHeight="1">
      <c r="A7" s="718">
        <v>2</v>
      </c>
      <c r="B7" s="719" t="s">
        <v>380</v>
      </c>
      <c r="C7" s="731"/>
      <c r="D7" s="720" t="s">
        <v>381</v>
      </c>
      <c r="E7" s="721"/>
      <c r="F7" s="722"/>
    </row>
    <row r="8" spans="1:6" ht="47.25" customHeight="1">
      <c r="A8" s="718">
        <v>3</v>
      </c>
      <c r="B8" s="719" t="s">
        <v>382</v>
      </c>
      <c r="C8" s="731"/>
      <c r="D8" s="720" t="s">
        <v>381</v>
      </c>
      <c r="E8" s="721"/>
      <c r="F8" s="722"/>
    </row>
    <row r="9" spans="1:6" ht="60" customHeight="1">
      <c r="A9" s="718">
        <v>4</v>
      </c>
      <c r="B9" s="719" t="s">
        <v>383</v>
      </c>
      <c r="C9" s="730"/>
      <c r="D9" s="720" t="s">
        <v>381</v>
      </c>
      <c r="E9" s="721"/>
      <c r="F9" s="722"/>
    </row>
    <row r="10" spans="1:6" ht="27.6">
      <c r="A10" s="718">
        <v>5</v>
      </c>
      <c r="B10" s="719" t="s">
        <v>384</v>
      </c>
      <c r="C10" s="833" t="s">
        <v>774</v>
      </c>
      <c r="D10" s="720" t="s">
        <v>381</v>
      </c>
      <c r="E10" s="721"/>
      <c r="F10" s="722"/>
    </row>
    <row r="11" spans="1:6" ht="27.6">
      <c r="A11" s="718">
        <v>6</v>
      </c>
      <c r="B11" s="719" t="s">
        <v>368</v>
      </c>
      <c r="C11" s="833" t="s">
        <v>775</v>
      </c>
      <c r="D11" s="720" t="s">
        <v>381</v>
      </c>
      <c r="E11" s="721"/>
      <c r="F11" s="722"/>
    </row>
    <row r="12" spans="1:6" ht="27.6">
      <c r="A12" s="718">
        <v>7</v>
      </c>
      <c r="B12" s="719" t="s">
        <v>369</v>
      </c>
      <c r="C12" s="833" t="s">
        <v>855</v>
      </c>
      <c r="D12" s="720" t="s">
        <v>381</v>
      </c>
      <c r="E12" s="721"/>
      <c r="F12" s="722"/>
    </row>
    <row r="13" spans="1:6" ht="42" customHeight="1">
      <c r="A13" s="718">
        <v>8</v>
      </c>
      <c r="B13" s="719" t="s">
        <v>385</v>
      </c>
      <c r="C13" s="833"/>
      <c r="D13" s="720" t="s">
        <v>381</v>
      </c>
      <c r="E13" s="721"/>
      <c r="F13" s="722"/>
    </row>
    <row r="14" spans="1:6" ht="27.6">
      <c r="A14" s="718">
        <v>9</v>
      </c>
      <c r="B14" s="719" t="s">
        <v>370</v>
      </c>
      <c r="C14" s="833"/>
      <c r="D14" s="720" t="s">
        <v>381</v>
      </c>
      <c r="E14" s="721"/>
      <c r="F14" s="722"/>
    </row>
    <row r="15" spans="1:6" ht="42" customHeight="1">
      <c r="A15" s="718">
        <v>10</v>
      </c>
      <c r="B15" s="719" t="s">
        <v>371</v>
      </c>
      <c r="C15" s="833"/>
      <c r="D15" s="720" t="s">
        <v>381</v>
      </c>
      <c r="E15" s="721"/>
      <c r="F15" s="722"/>
    </row>
    <row r="16" spans="1:6" ht="27.6">
      <c r="A16" s="718">
        <v>11</v>
      </c>
      <c r="B16" s="719" t="s">
        <v>386</v>
      </c>
      <c r="C16" s="833"/>
      <c r="D16" s="720" t="s">
        <v>381</v>
      </c>
      <c r="E16" s="721"/>
      <c r="F16" s="722"/>
    </row>
    <row r="17" spans="1:6" ht="48" customHeight="1">
      <c r="A17" s="718">
        <v>12</v>
      </c>
      <c r="B17" s="719" t="s">
        <v>372</v>
      </c>
      <c r="C17" s="833"/>
      <c r="D17" s="720" t="s">
        <v>387</v>
      </c>
      <c r="E17" s="721"/>
      <c r="F17" s="722"/>
    </row>
    <row r="18" spans="1:6" s="707" customFormat="1" ht="27.6">
      <c r="A18" s="718">
        <v>13</v>
      </c>
      <c r="B18" s="719" t="s">
        <v>373</v>
      </c>
      <c r="C18" s="833" t="s">
        <v>846</v>
      </c>
      <c r="D18" s="720" t="s">
        <v>381</v>
      </c>
      <c r="E18" s="721"/>
      <c r="F18" s="722"/>
    </row>
    <row r="19" spans="1:6" ht="48.75" customHeight="1">
      <c r="A19" s="718">
        <v>14</v>
      </c>
      <c r="B19" s="719" t="s">
        <v>388</v>
      </c>
      <c r="C19" s="833" t="s">
        <v>775</v>
      </c>
      <c r="D19" s="720" t="s">
        <v>381</v>
      </c>
      <c r="E19" s="721"/>
      <c r="F19" s="722"/>
    </row>
    <row r="20" spans="1:6">
      <c r="C20" s="723"/>
    </row>
    <row r="21" spans="1:6" ht="21.75" customHeight="1">
      <c r="A21" s="713" t="s">
        <v>389</v>
      </c>
      <c r="B21" s="712"/>
      <c r="C21" s="712"/>
      <c r="D21" s="712"/>
    </row>
    <row r="22" spans="1:6" ht="39.75" customHeight="1">
      <c r="A22" s="748" t="s">
        <v>218</v>
      </c>
      <c r="B22" s="749" t="s">
        <v>366</v>
      </c>
      <c r="C22" s="748" t="s">
        <v>367</v>
      </c>
      <c r="D22" s="748" t="s">
        <v>390</v>
      </c>
      <c r="E22" s="749" t="s">
        <v>391</v>
      </c>
      <c r="F22" s="715" t="s">
        <v>377</v>
      </c>
    </row>
    <row r="23" spans="1:6" ht="27.6">
      <c r="A23" s="748">
        <v>1</v>
      </c>
      <c r="B23" s="751" t="s">
        <v>392</v>
      </c>
      <c r="C23" s="724"/>
      <c r="D23" s="714"/>
      <c r="E23" s="714"/>
      <c r="F23" s="725" t="s">
        <v>393</v>
      </c>
    </row>
    <row r="24" spans="1:6" ht="75" customHeight="1">
      <c r="A24" s="726" t="s">
        <v>0</v>
      </c>
      <c r="B24" s="719" t="s">
        <v>394</v>
      </c>
      <c r="C24" s="745"/>
      <c r="D24" s="746"/>
      <c r="E24" s="732"/>
      <c r="F24" s="843" t="s">
        <v>395</v>
      </c>
    </row>
    <row r="25" spans="1:6" ht="38.25" customHeight="1">
      <c r="A25" s="726" t="s">
        <v>21</v>
      </c>
      <c r="B25" s="719" t="s">
        <v>396</v>
      </c>
      <c r="C25" s="747"/>
      <c r="D25" s="731"/>
      <c r="E25" s="732"/>
      <c r="F25" s="844"/>
    </row>
    <row r="26" spans="1:6" ht="41.4">
      <c r="A26" s="726" t="s">
        <v>25</v>
      </c>
      <c r="B26" s="719" t="s">
        <v>397</v>
      </c>
      <c r="C26" s="747"/>
      <c r="D26" s="731"/>
      <c r="E26" s="732"/>
      <c r="F26" s="844"/>
    </row>
    <row r="27" spans="1:6" ht="32.25" customHeight="1">
      <c r="A27" s="726" t="s">
        <v>91</v>
      </c>
      <c r="B27" s="719" t="s">
        <v>398</v>
      </c>
      <c r="C27" s="747"/>
      <c r="D27" s="731"/>
      <c r="E27" s="732"/>
      <c r="F27" s="845"/>
    </row>
    <row r="28" spans="1:6" ht="41.4">
      <c r="A28" s="748">
        <v>2</v>
      </c>
      <c r="B28" s="751" t="s">
        <v>399</v>
      </c>
      <c r="C28" s="714"/>
      <c r="D28" s="714"/>
      <c r="E28" s="714"/>
      <c r="F28" s="725"/>
    </row>
    <row r="29" spans="1:6" ht="46.5" customHeight="1">
      <c r="A29" s="718"/>
      <c r="B29" s="719" t="s">
        <v>540</v>
      </c>
      <c r="C29" s="727"/>
      <c r="D29" s="728"/>
      <c r="E29" s="729"/>
      <c r="F29" s="725" t="s">
        <v>393</v>
      </c>
    </row>
    <row r="30" spans="1:6" ht="18" customHeight="1">
      <c r="A30" s="718" t="s">
        <v>0</v>
      </c>
      <c r="B30" s="719" t="s">
        <v>400</v>
      </c>
      <c r="C30" s="730"/>
      <c r="D30" s="731"/>
      <c r="E30" s="732"/>
      <c r="F30" s="843" t="s">
        <v>401</v>
      </c>
    </row>
    <row r="31" spans="1:6" ht="18" customHeight="1">
      <c r="A31" s="718" t="s">
        <v>21</v>
      </c>
      <c r="B31" s="719" t="s">
        <v>402</v>
      </c>
      <c r="C31" s="730"/>
      <c r="D31" s="731"/>
      <c r="E31" s="732"/>
      <c r="F31" s="844"/>
    </row>
    <row r="32" spans="1:6" ht="18" customHeight="1">
      <c r="A32" s="718" t="s">
        <v>25</v>
      </c>
      <c r="B32" s="719" t="s">
        <v>403</v>
      </c>
      <c r="C32" s="730"/>
      <c r="D32" s="731"/>
      <c r="E32" s="732"/>
      <c r="F32" s="844"/>
    </row>
    <row r="33" spans="1:6" ht="18" customHeight="1">
      <c r="A33" s="718" t="s">
        <v>91</v>
      </c>
      <c r="B33" s="719" t="s">
        <v>404</v>
      </c>
      <c r="C33" s="730"/>
      <c r="D33" s="731"/>
      <c r="E33" s="732"/>
      <c r="F33" s="844"/>
    </row>
    <row r="34" spans="1:6" ht="18" customHeight="1">
      <c r="A34" s="718" t="s">
        <v>405</v>
      </c>
      <c r="B34" s="719" t="s">
        <v>406</v>
      </c>
      <c r="C34" s="730"/>
      <c r="D34" s="731"/>
      <c r="E34" s="732"/>
      <c r="F34" s="844"/>
    </row>
    <row r="35" spans="1:6" ht="18" customHeight="1">
      <c r="A35" s="718" t="s">
        <v>407</v>
      </c>
      <c r="B35" s="719" t="s">
        <v>408</v>
      </c>
      <c r="C35" s="730"/>
      <c r="D35" s="731"/>
      <c r="E35" s="732"/>
      <c r="F35" s="845"/>
    </row>
    <row r="36" spans="1:6">
      <c r="A36" s="718"/>
      <c r="B36" s="733" t="s">
        <v>331</v>
      </c>
      <c r="C36" s="734"/>
      <c r="D36" s="735"/>
      <c r="E36" s="736"/>
      <c r="F36" s="728"/>
    </row>
    <row r="37" spans="1:6" ht="41.4">
      <c r="A37" s="748">
        <v>3</v>
      </c>
      <c r="B37" s="751" t="s">
        <v>409</v>
      </c>
      <c r="C37" s="714"/>
      <c r="D37" s="714"/>
      <c r="E37" s="714"/>
      <c r="F37" s="725"/>
    </row>
    <row r="38" spans="1:6" ht="27.6">
      <c r="A38" s="718"/>
      <c r="B38" s="719" t="s">
        <v>541</v>
      </c>
      <c r="C38" s="727"/>
      <c r="D38" s="728"/>
      <c r="E38" s="729"/>
      <c r="F38" s="725" t="s">
        <v>393</v>
      </c>
    </row>
    <row r="39" spans="1:6" ht="18" customHeight="1">
      <c r="A39" s="718" t="s">
        <v>0</v>
      </c>
      <c r="B39" s="719" t="s">
        <v>400</v>
      </c>
      <c r="C39" s="730"/>
      <c r="D39" s="731"/>
      <c r="E39" s="732"/>
      <c r="F39" s="843" t="s">
        <v>401</v>
      </c>
    </row>
    <row r="40" spans="1:6" ht="18" customHeight="1">
      <c r="A40" s="718" t="s">
        <v>21</v>
      </c>
      <c r="B40" s="719" t="s">
        <v>402</v>
      </c>
      <c r="C40" s="730"/>
      <c r="D40" s="731"/>
      <c r="E40" s="732"/>
      <c r="F40" s="844"/>
    </row>
    <row r="41" spans="1:6" ht="18" customHeight="1">
      <c r="A41" s="718" t="s">
        <v>25</v>
      </c>
      <c r="B41" s="719" t="s">
        <v>403</v>
      </c>
      <c r="C41" s="730"/>
      <c r="D41" s="731"/>
      <c r="E41" s="732"/>
      <c r="F41" s="844"/>
    </row>
    <row r="42" spans="1:6" ht="18" customHeight="1">
      <c r="A42" s="718" t="s">
        <v>91</v>
      </c>
      <c r="B42" s="719" t="s">
        <v>404</v>
      </c>
      <c r="C42" s="730"/>
      <c r="D42" s="731"/>
      <c r="E42" s="732"/>
      <c r="F42" s="844"/>
    </row>
    <row r="43" spans="1:6" ht="18" customHeight="1">
      <c r="A43" s="718" t="s">
        <v>405</v>
      </c>
      <c r="B43" s="719" t="s">
        <v>406</v>
      </c>
      <c r="C43" s="730"/>
      <c r="D43" s="731"/>
      <c r="E43" s="732"/>
      <c r="F43" s="844"/>
    </row>
    <row r="44" spans="1:6" ht="18" customHeight="1">
      <c r="A44" s="718" t="s">
        <v>407</v>
      </c>
      <c r="B44" s="719" t="s">
        <v>408</v>
      </c>
      <c r="C44" s="730"/>
      <c r="D44" s="731"/>
      <c r="E44" s="732"/>
      <c r="F44" s="845"/>
    </row>
    <row r="45" spans="1:6">
      <c r="A45" s="718"/>
      <c r="B45" s="733" t="s">
        <v>331</v>
      </c>
      <c r="C45" s="734"/>
      <c r="D45" s="735"/>
      <c r="E45" s="736"/>
      <c r="F45" s="728"/>
    </row>
    <row r="46" spans="1:6">
      <c r="A46" s="737"/>
      <c r="B46" s="738"/>
      <c r="C46" s="739"/>
      <c r="D46" s="740"/>
      <c r="E46" s="741"/>
      <c r="F46" s="742"/>
    </row>
  </sheetData>
  <mergeCells count="5">
    <mergeCell ref="F30:F35"/>
    <mergeCell ref="F39:F44"/>
    <mergeCell ref="F24:F27"/>
    <mergeCell ref="A2:C2"/>
    <mergeCell ref="A3:C3"/>
  </mergeCells>
  <hyperlinks>
    <hyperlink ref="C10" r:id="rId1" xr:uid="{00000000-0004-0000-0000-000000000000}"/>
    <hyperlink ref="C11" r:id="rId2" xr:uid="{00000000-0004-0000-0000-000001000000}"/>
    <hyperlink ref="C6" r:id="rId3" xr:uid="{00000000-0004-0000-0000-000002000000}"/>
    <hyperlink ref="C18" r:id="rId4" xr:uid="{00000000-0004-0000-0000-000003000000}"/>
    <hyperlink ref="C12" r:id="rId5" xr:uid="{00000000-0004-0000-0000-000004000000}"/>
    <hyperlink ref="C19" r:id="rId6" xr:uid="{00000000-0004-0000-0000-000005000000}"/>
  </hyperlinks>
  <pageMargins left="0.19685039370078741" right="0.19685039370078741" top="0.19685039370078741" bottom="0.19685039370078741" header="0" footer="0"/>
  <pageSetup paperSize="9" scale="70" firstPageNumber="56" orientation="landscape" useFirstPageNumber="1" horizontalDpi="4294967293" verticalDpi="1200" r:id="rId7"/>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0"/>
  <sheetViews>
    <sheetView view="pageBreakPreview" zoomScaleSheetLayoutView="100" workbookViewId="0">
      <selection activeCell="D4" sqref="D4"/>
    </sheetView>
  </sheetViews>
  <sheetFormatPr defaultColWidth="9.109375" defaultRowHeight="13.8"/>
  <cols>
    <col min="1" max="1" width="8.44140625" style="452" customWidth="1"/>
    <col min="2" max="2" width="3" style="452" customWidth="1"/>
    <col min="3" max="3" width="29.88671875" style="452" customWidth="1"/>
    <col min="4" max="4" width="8.44140625" style="452" customWidth="1"/>
    <col min="5" max="5" width="10.6640625" style="452" customWidth="1"/>
    <col min="6" max="8" width="14.6640625" style="452" customWidth="1"/>
    <col min="9" max="9" width="107.109375" style="452" customWidth="1"/>
    <col min="10" max="12" width="9.109375" style="452"/>
    <col min="13" max="13" width="12.109375" style="452" bestFit="1" customWidth="1"/>
    <col min="14" max="14" width="15" style="452" customWidth="1"/>
    <col min="15" max="16384" width="9.109375" style="452"/>
  </cols>
  <sheetData>
    <row r="1" spans="1:9">
      <c r="A1" s="853" t="s">
        <v>244</v>
      </c>
      <c r="B1" s="853"/>
      <c r="C1" s="853"/>
      <c r="D1" s="853"/>
      <c r="E1" s="853"/>
      <c r="F1" s="853"/>
      <c r="G1" s="853"/>
      <c r="H1" s="853"/>
    </row>
    <row r="2" spans="1:9">
      <c r="A2" s="853"/>
      <c r="B2" s="853"/>
      <c r="C2" s="853"/>
      <c r="D2" s="853"/>
      <c r="E2" s="853"/>
      <c r="F2" s="853"/>
      <c r="G2" s="853"/>
      <c r="H2" s="853"/>
    </row>
    <row r="3" spans="1:9">
      <c r="A3" s="6"/>
      <c r="B3" s="72"/>
      <c r="C3" s="73" t="s">
        <v>264</v>
      </c>
      <c r="D3" s="72" t="s">
        <v>858</v>
      </c>
      <c r="E3" s="72"/>
      <c r="F3" s="72"/>
      <c r="G3" s="72"/>
      <c r="H3" s="72"/>
    </row>
    <row r="4" spans="1:9" ht="14.4" thickBot="1">
      <c r="B4" s="453"/>
      <c r="C4" s="453"/>
      <c r="D4" s="453"/>
      <c r="E4" s="453"/>
      <c r="F4" s="453"/>
      <c r="G4" s="453"/>
      <c r="H4" s="453"/>
    </row>
    <row r="5" spans="1:9" s="1" customFormat="1" ht="17.100000000000001" customHeight="1">
      <c r="A5" s="53" t="s">
        <v>245</v>
      </c>
      <c r="B5" s="854" t="s">
        <v>35</v>
      </c>
      <c r="C5" s="855"/>
      <c r="D5" s="855"/>
      <c r="E5" s="855"/>
      <c r="F5" s="855"/>
      <c r="G5" s="855"/>
      <c r="H5" s="856"/>
      <c r="I5" s="421" t="s">
        <v>377</v>
      </c>
    </row>
    <row r="6" spans="1:9" s="1" customFormat="1" ht="18" customHeight="1">
      <c r="A6" s="454">
        <v>1</v>
      </c>
      <c r="B6" s="847" t="s">
        <v>216</v>
      </c>
      <c r="C6" s="848"/>
      <c r="D6" s="849"/>
      <c r="E6" s="857" t="s">
        <v>562</v>
      </c>
      <c r="F6" s="858"/>
      <c r="G6" s="858"/>
      <c r="H6" s="859"/>
      <c r="I6" s="455" t="s">
        <v>410</v>
      </c>
    </row>
    <row r="7" spans="1:9" s="1" customFormat="1" ht="18" customHeight="1">
      <c r="A7" s="454">
        <v>2</v>
      </c>
      <c r="B7" s="847" t="s">
        <v>411</v>
      </c>
      <c r="C7" s="848"/>
      <c r="D7" s="849"/>
      <c r="E7" s="850" t="s">
        <v>563</v>
      </c>
      <c r="F7" s="851"/>
      <c r="G7" s="851"/>
      <c r="H7" s="852"/>
      <c r="I7" s="455" t="s">
        <v>412</v>
      </c>
    </row>
    <row r="8" spans="1:9" s="1" customFormat="1" ht="18" customHeight="1">
      <c r="A8" s="454">
        <v>3</v>
      </c>
      <c r="B8" s="847" t="s">
        <v>413</v>
      </c>
      <c r="C8" s="848"/>
      <c r="D8" s="849"/>
      <c r="E8" s="860" t="s">
        <v>856</v>
      </c>
      <c r="F8" s="851"/>
      <c r="G8" s="851"/>
      <c r="H8" s="852"/>
      <c r="I8" s="455" t="s">
        <v>414</v>
      </c>
    </row>
    <row r="9" spans="1:9" s="1" customFormat="1" ht="18" customHeight="1">
      <c r="A9" s="454">
        <v>4</v>
      </c>
      <c r="B9" s="847" t="s">
        <v>246</v>
      </c>
      <c r="C9" s="848"/>
      <c r="D9" s="849"/>
      <c r="E9" s="860" t="s">
        <v>564</v>
      </c>
      <c r="F9" s="851"/>
      <c r="G9" s="851"/>
      <c r="H9" s="852"/>
      <c r="I9" s="455" t="s">
        <v>414</v>
      </c>
    </row>
    <row r="10" spans="1:9" s="1" customFormat="1" ht="18" customHeight="1">
      <c r="A10" s="454">
        <v>5</v>
      </c>
      <c r="B10" s="847" t="s">
        <v>247</v>
      </c>
      <c r="C10" s="848"/>
      <c r="D10" s="849"/>
      <c r="E10" s="860" t="s">
        <v>565</v>
      </c>
      <c r="F10" s="851"/>
      <c r="G10" s="851"/>
      <c r="H10" s="852"/>
      <c r="I10" s="455" t="s">
        <v>414</v>
      </c>
    </row>
    <row r="11" spans="1:9" s="1" customFormat="1" ht="18" customHeight="1">
      <c r="A11" s="454">
        <v>6</v>
      </c>
      <c r="B11" s="847" t="s">
        <v>267</v>
      </c>
      <c r="C11" s="848"/>
      <c r="D11" s="849"/>
      <c r="E11" s="860" t="s">
        <v>566</v>
      </c>
      <c r="F11" s="851"/>
      <c r="G11" s="851"/>
      <c r="H11" s="852"/>
      <c r="I11" s="455" t="s">
        <v>414</v>
      </c>
    </row>
    <row r="12" spans="1:9" s="1" customFormat="1" ht="18" customHeight="1">
      <c r="A12" s="454">
        <v>7</v>
      </c>
      <c r="B12" s="847" t="s">
        <v>249</v>
      </c>
      <c r="C12" s="848"/>
      <c r="D12" s="849"/>
      <c r="E12" s="861" t="s">
        <v>571</v>
      </c>
      <c r="F12" s="861"/>
      <c r="G12" s="861"/>
      <c r="H12" s="862"/>
      <c r="I12" s="455" t="s">
        <v>415</v>
      </c>
    </row>
    <row r="13" spans="1:9" s="1" customFormat="1" ht="18" customHeight="1">
      <c r="A13" s="454">
        <v>8</v>
      </c>
      <c r="B13" s="847" t="s">
        <v>248</v>
      </c>
      <c r="C13" s="848"/>
      <c r="D13" s="849"/>
      <c r="E13" s="860" t="s">
        <v>854</v>
      </c>
      <c r="F13" s="851"/>
      <c r="G13" s="851"/>
      <c r="H13" s="852"/>
      <c r="I13" s="455" t="s">
        <v>416</v>
      </c>
    </row>
    <row r="14" spans="1:9" s="1" customFormat="1" ht="18" customHeight="1">
      <c r="A14" s="863">
        <v>9</v>
      </c>
      <c r="B14" s="864" t="s">
        <v>417</v>
      </c>
      <c r="C14" s="865"/>
      <c r="D14" s="422" t="s">
        <v>268</v>
      </c>
      <c r="E14" s="847" t="s">
        <v>567</v>
      </c>
      <c r="F14" s="848"/>
      <c r="G14" s="848"/>
      <c r="H14" s="868"/>
      <c r="I14" s="455" t="s">
        <v>418</v>
      </c>
    </row>
    <row r="15" spans="1:9" s="1" customFormat="1" ht="18" customHeight="1">
      <c r="A15" s="863"/>
      <c r="B15" s="866"/>
      <c r="C15" s="867"/>
      <c r="D15" s="422" t="s">
        <v>269</v>
      </c>
      <c r="E15" s="847" t="s">
        <v>771</v>
      </c>
      <c r="F15" s="848"/>
      <c r="G15" s="848"/>
      <c r="H15" s="868"/>
      <c r="I15" s="455" t="s">
        <v>419</v>
      </c>
    </row>
    <row r="16" spans="1:9" s="1" customFormat="1" ht="18" customHeight="1" thickBot="1">
      <c r="A16" s="456">
        <v>10</v>
      </c>
      <c r="B16" s="869" t="s">
        <v>214</v>
      </c>
      <c r="C16" s="870"/>
      <c r="D16" s="871"/>
      <c r="E16" s="872" t="s">
        <v>484</v>
      </c>
      <c r="F16" s="872"/>
      <c r="G16" s="872"/>
      <c r="H16" s="873"/>
      <c r="I16" s="455"/>
    </row>
    <row r="17" spans="1:14" s="1" customFormat="1" ht="17.100000000000001" customHeight="1" thickBot="1">
      <c r="A17" s="457"/>
      <c r="B17" s="458"/>
      <c r="C17" s="458"/>
      <c r="D17" s="458"/>
      <c r="E17" s="458"/>
      <c r="F17" s="458"/>
      <c r="G17" s="458"/>
      <c r="H17" s="459"/>
      <c r="I17" s="455"/>
    </row>
    <row r="18" spans="1:14" s="1" customFormat="1" ht="18" customHeight="1">
      <c r="A18" s="460" t="s">
        <v>278</v>
      </c>
      <c r="B18" s="874" t="s">
        <v>244</v>
      </c>
      <c r="C18" s="874"/>
      <c r="D18" s="874"/>
      <c r="E18" s="875"/>
      <c r="F18" s="461" t="s">
        <v>56</v>
      </c>
      <c r="G18" s="461" t="s">
        <v>57</v>
      </c>
      <c r="H18" s="462" t="s">
        <v>58</v>
      </c>
      <c r="I18" s="455"/>
    </row>
    <row r="19" spans="1:14" s="1" customFormat="1" ht="18" customHeight="1">
      <c r="A19" s="463">
        <v>1</v>
      </c>
      <c r="B19" s="876" t="s">
        <v>250</v>
      </c>
      <c r="C19" s="877"/>
      <c r="D19" s="877"/>
      <c r="E19" s="878"/>
      <c r="F19" s="464"/>
      <c r="G19" s="465"/>
      <c r="H19" s="466"/>
      <c r="I19" s="455"/>
      <c r="M19" s="467"/>
      <c r="N19" s="468"/>
    </row>
    <row r="20" spans="1:14" s="1" customFormat="1" ht="18" customHeight="1">
      <c r="A20" s="469"/>
      <c r="B20" s="470" t="s">
        <v>251</v>
      </c>
      <c r="C20" s="879" t="s">
        <v>270</v>
      </c>
      <c r="D20" s="880"/>
      <c r="E20" s="881"/>
      <c r="F20" s="471">
        <v>200</v>
      </c>
      <c r="G20" s="54"/>
      <c r="H20" s="472">
        <v>200</v>
      </c>
      <c r="I20" s="455" t="s">
        <v>420</v>
      </c>
      <c r="N20" s="468"/>
    </row>
    <row r="21" spans="1:14" s="1" customFormat="1" ht="18" customHeight="1">
      <c r="A21" s="469"/>
      <c r="B21" s="473"/>
      <c r="C21" s="882" t="s">
        <v>421</v>
      </c>
      <c r="D21" s="883"/>
      <c r="E21" s="884"/>
      <c r="F21" s="471"/>
      <c r="G21" s="54"/>
      <c r="H21" s="472"/>
      <c r="I21" s="885" t="s">
        <v>485</v>
      </c>
      <c r="N21" s="468"/>
    </row>
    <row r="22" spans="1:14" s="1" customFormat="1" ht="18" customHeight="1">
      <c r="A22" s="469"/>
      <c r="B22" s="474" t="s">
        <v>252</v>
      </c>
      <c r="C22" s="888" t="s">
        <v>272</v>
      </c>
      <c r="D22" s="888"/>
      <c r="E22" s="888"/>
      <c r="F22" s="838">
        <v>0</v>
      </c>
      <c r="G22" s="55">
        <f>PENDIDIKAN!K26</f>
        <v>72.59</v>
      </c>
      <c r="H22" s="475">
        <f>F22+G22</f>
        <v>72.59</v>
      </c>
      <c r="I22" s="886"/>
      <c r="N22" s="468"/>
    </row>
    <row r="23" spans="1:14" s="1" customFormat="1" ht="18" customHeight="1">
      <c r="A23" s="469"/>
      <c r="B23" s="474" t="s">
        <v>265</v>
      </c>
      <c r="C23" s="888" t="s">
        <v>273</v>
      </c>
      <c r="D23" s="888"/>
      <c r="E23" s="888"/>
      <c r="F23" s="838">
        <v>0</v>
      </c>
      <c r="G23" s="55">
        <f>DUPAK!I105</f>
        <v>41.669999999999995</v>
      </c>
      <c r="H23" s="475">
        <f>F23+G23</f>
        <v>41.669999999999995</v>
      </c>
      <c r="I23" s="886"/>
      <c r="M23" s="476"/>
      <c r="N23" s="468"/>
    </row>
    <row r="24" spans="1:14" s="1" customFormat="1" ht="35.25" customHeight="1">
      <c r="A24" s="477"/>
      <c r="B24" s="474" t="s">
        <v>266</v>
      </c>
      <c r="C24" s="889" t="s">
        <v>274</v>
      </c>
      <c r="D24" s="888"/>
      <c r="E24" s="888"/>
      <c r="F24" s="838">
        <v>0</v>
      </c>
      <c r="G24" s="418">
        <f>PENGABDIAN!L22</f>
        <v>7</v>
      </c>
      <c r="H24" s="478">
        <f>F24+G24</f>
        <v>7</v>
      </c>
      <c r="I24" s="887"/>
    </row>
    <row r="25" spans="1:14" s="1" customFormat="1" ht="18" customHeight="1">
      <c r="A25" s="892" t="s">
        <v>275</v>
      </c>
      <c r="B25" s="893"/>
      <c r="C25" s="893"/>
      <c r="D25" s="893"/>
      <c r="E25" s="894"/>
      <c r="F25" s="839">
        <f>F22+F23+F24</f>
        <v>0</v>
      </c>
      <c r="G25" s="56">
        <f>SUM(G20:G24)</f>
        <v>121.25999999999999</v>
      </c>
      <c r="H25" s="57">
        <f>SUM(H21:H24)</f>
        <v>121.25999999999999</v>
      </c>
      <c r="I25" s="885" t="s">
        <v>422</v>
      </c>
      <c r="M25" s="467"/>
      <c r="N25" s="468"/>
    </row>
    <row r="26" spans="1:14" s="1" customFormat="1" ht="18" customHeight="1">
      <c r="A26" s="463">
        <v>2</v>
      </c>
      <c r="B26" s="876" t="s">
        <v>253</v>
      </c>
      <c r="C26" s="877"/>
      <c r="D26" s="877"/>
      <c r="E26" s="878"/>
      <c r="F26" s="471"/>
      <c r="G26" s="58"/>
      <c r="H26" s="472"/>
      <c r="I26" s="886"/>
      <c r="N26" s="468"/>
    </row>
    <row r="27" spans="1:14" s="1" customFormat="1" ht="18" customHeight="1">
      <c r="A27" s="477"/>
      <c r="B27" s="479"/>
      <c r="C27" s="480" t="s">
        <v>277</v>
      </c>
      <c r="D27" s="481"/>
      <c r="E27" s="482"/>
      <c r="F27" s="471">
        <v>0</v>
      </c>
      <c r="G27" s="418">
        <f>PENUNJANG!L22</f>
        <v>10</v>
      </c>
      <c r="H27" s="478">
        <f>F27+G27</f>
        <v>10</v>
      </c>
      <c r="I27" s="886"/>
      <c r="N27" s="468"/>
    </row>
    <row r="28" spans="1:14" s="1" customFormat="1" ht="18" customHeight="1">
      <c r="A28" s="892" t="s">
        <v>276</v>
      </c>
      <c r="B28" s="893"/>
      <c r="C28" s="893"/>
      <c r="D28" s="893"/>
      <c r="E28" s="894"/>
      <c r="F28" s="75">
        <f>F27</f>
        <v>0</v>
      </c>
      <c r="G28" s="59">
        <f>G27</f>
        <v>10</v>
      </c>
      <c r="H28" s="60">
        <f>H27</f>
        <v>10</v>
      </c>
      <c r="I28" s="886"/>
      <c r="N28" s="468"/>
    </row>
    <row r="29" spans="1:14" s="1" customFormat="1" ht="18" customHeight="1">
      <c r="A29" s="4" t="s">
        <v>254</v>
      </c>
      <c r="B29" s="481"/>
      <c r="C29" s="481"/>
      <c r="D29" s="481"/>
      <c r="E29" s="481"/>
      <c r="F29" s="74">
        <f>F25+F28</f>
        <v>0</v>
      </c>
      <c r="G29" s="61">
        <f>G25+G28</f>
        <v>131.26</v>
      </c>
      <c r="H29" s="62">
        <f>H25+H28</f>
        <v>131.26</v>
      </c>
      <c r="I29" s="887"/>
      <c r="M29" s="476"/>
      <c r="N29" s="468"/>
    </row>
    <row r="30" spans="1:14" s="1" customFormat="1" ht="17.100000000000001" customHeight="1">
      <c r="A30" s="463" t="s">
        <v>8</v>
      </c>
      <c r="B30" s="483"/>
      <c r="C30" s="895" t="s">
        <v>772</v>
      </c>
      <c r="D30" s="896"/>
      <c r="E30" s="896"/>
      <c r="F30" s="896"/>
      <c r="G30" s="896"/>
      <c r="H30" s="897"/>
      <c r="I30" s="885" t="s">
        <v>423</v>
      </c>
    </row>
    <row r="31" spans="1:14" s="1" customFormat="1" ht="40.5" customHeight="1" thickBot="1">
      <c r="A31" s="484"/>
      <c r="B31" s="485"/>
      <c r="C31" s="898"/>
      <c r="D31" s="899"/>
      <c r="E31" s="899"/>
      <c r="F31" s="899"/>
      <c r="G31" s="899"/>
      <c r="H31" s="900"/>
      <c r="I31" s="887"/>
    </row>
    <row r="32" spans="1:14" s="1" customFormat="1" ht="17.100000000000001" customHeight="1"/>
    <row r="33" spans="1:10" s="1" customFormat="1" ht="17.100000000000001" customHeight="1">
      <c r="F33" s="486" t="s">
        <v>521</v>
      </c>
    </row>
    <row r="34" spans="1:10" s="1" customFormat="1" ht="17.100000000000001" customHeight="1">
      <c r="F34" s="486" t="s">
        <v>424</v>
      </c>
    </row>
    <row r="35" spans="1:10" s="1" customFormat="1" ht="17.100000000000001" customHeight="1">
      <c r="F35" s="51"/>
    </row>
    <row r="36" spans="1:10" s="1" customFormat="1" ht="17.100000000000001" customHeight="1">
      <c r="F36" s="51"/>
    </row>
    <row r="37" spans="1:10" s="1" customFormat="1" ht="17.100000000000001" customHeight="1">
      <c r="F37" s="51"/>
    </row>
    <row r="38" spans="1:10" s="1" customFormat="1" ht="17.100000000000001" customHeight="1">
      <c r="F38" s="51"/>
    </row>
    <row r="39" spans="1:10" s="1" customFormat="1" ht="17.100000000000001" customHeight="1">
      <c r="F39" s="419" t="s">
        <v>522</v>
      </c>
      <c r="G39" s="63"/>
      <c r="H39" s="63"/>
      <c r="I39" s="64"/>
      <c r="J39" s="64"/>
    </row>
    <row r="40" spans="1:10" s="1" customFormat="1" ht="17.100000000000001" customHeight="1">
      <c r="F40" s="51" t="s">
        <v>66</v>
      </c>
      <c r="G40" s="63"/>
      <c r="H40" s="63"/>
      <c r="I40" s="64"/>
      <c r="J40" s="64"/>
    </row>
    <row r="41" spans="1:10" s="1" customFormat="1" ht="17.100000000000001" customHeight="1"/>
    <row r="42" spans="1:10" s="1" customFormat="1" ht="17.100000000000001" customHeight="1">
      <c r="A42" s="1" t="s">
        <v>256</v>
      </c>
      <c r="B42" s="1" t="s">
        <v>210</v>
      </c>
      <c r="C42" s="487" t="str">
        <f>E6</f>
        <v>Dr. Aadrean, S.Si, M.Si</v>
      </c>
      <c r="D42" s="487" t="s">
        <v>66</v>
      </c>
      <c r="E42" s="488" t="s">
        <v>526</v>
      </c>
      <c r="F42" s="488"/>
      <c r="I42" s="1" t="s">
        <v>425</v>
      </c>
    </row>
    <row r="43" spans="1:10" s="1" customFormat="1" ht="17.100000000000001" customHeight="1">
      <c r="A43" s="5" t="s">
        <v>257</v>
      </c>
      <c r="B43" s="5" t="s">
        <v>210</v>
      </c>
      <c r="C43" s="890" t="s">
        <v>486</v>
      </c>
      <c r="D43" s="890"/>
      <c r="E43" s="890"/>
      <c r="F43" s="890"/>
      <c r="G43" s="890"/>
      <c r="I43" s="1" t="s">
        <v>425</v>
      </c>
    </row>
    <row r="44" spans="1:10" s="1" customFormat="1" ht="17.100000000000001" customHeight="1">
      <c r="A44" s="420"/>
      <c r="B44" s="420"/>
      <c r="C44" s="891" t="s">
        <v>258</v>
      </c>
      <c r="D44" s="891"/>
      <c r="E44" s="891"/>
      <c r="F44" s="891"/>
      <c r="G44" s="891"/>
    </row>
    <row r="45" spans="1:10" s="1" customFormat="1" ht="17.100000000000001" customHeight="1"/>
    <row r="46" spans="1:10" s="1" customFormat="1" ht="17.100000000000001" customHeight="1">
      <c r="A46" s="284" t="s">
        <v>259</v>
      </c>
      <c r="B46" s="284"/>
      <c r="C46" s="284"/>
      <c r="D46" s="284"/>
      <c r="E46" s="284"/>
      <c r="F46" s="284"/>
      <c r="G46" s="284"/>
    </row>
    <row r="47" spans="1:10" s="1" customFormat="1" ht="17.100000000000001" customHeight="1">
      <c r="A47" s="284" t="s">
        <v>260</v>
      </c>
      <c r="B47" s="284"/>
      <c r="C47" s="284"/>
      <c r="D47" s="284"/>
      <c r="E47" s="284"/>
      <c r="F47" s="284"/>
      <c r="G47" s="284"/>
    </row>
    <row r="48" spans="1:10" s="1" customFormat="1">
      <c r="A48" s="284" t="s">
        <v>261</v>
      </c>
      <c r="B48" s="284"/>
      <c r="C48" s="284"/>
      <c r="D48" s="284"/>
      <c r="E48" s="284"/>
      <c r="F48" s="284"/>
      <c r="G48" s="284"/>
    </row>
    <row r="49" spans="1:7" s="1" customFormat="1">
      <c r="A49" s="284" t="s">
        <v>262</v>
      </c>
      <c r="B49" s="284"/>
      <c r="C49" s="284"/>
      <c r="D49" s="284"/>
      <c r="E49" s="284"/>
      <c r="F49" s="284"/>
      <c r="G49" s="284"/>
    </row>
    <row r="50" spans="1:7" s="1" customFormat="1">
      <c r="A50" s="284" t="s">
        <v>263</v>
      </c>
      <c r="B50" s="284"/>
      <c r="C50" s="284"/>
      <c r="D50" s="284"/>
      <c r="E50" s="284"/>
      <c r="F50" s="284"/>
      <c r="G50" s="284"/>
    </row>
  </sheetData>
  <mergeCells count="41">
    <mergeCell ref="C43:G43"/>
    <mergeCell ref="C44:G44"/>
    <mergeCell ref="A25:E25"/>
    <mergeCell ref="I25:I29"/>
    <mergeCell ref="B26:E26"/>
    <mergeCell ref="A28:E28"/>
    <mergeCell ref="C30:H31"/>
    <mergeCell ref="I30:I31"/>
    <mergeCell ref="B18:E18"/>
    <mergeCell ref="B19:E19"/>
    <mergeCell ref="C20:E20"/>
    <mergeCell ref="C21:E21"/>
    <mergeCell ref="I21:I24"/>
    <mergeCell ref="C22:E22"/>
    <mergeCell ref="C23:E23"/>
    <mergeCell ref="C24:E24"/>
    <mergeCell ref="A14:A15"/>
    <mergeCell ref="B14:C15"/>
    <mergeCell ref="E14:H14"/>
    <mergeCell ref="E15:H15"/>
    <mergeCell ref="B16:D16"/>
    <mergeCell ref="E16:H16"/>
    <mergeCell ref="B11:D11"/>
    <mergeCell ref="E11:H11"/>
    <mergeCell ref="B12:D12"/>
    <mergeCell ref="E12:H12"/>
    <mergeCell ref="B13:D13"/>
    <mergeCell ref="E13:H13"/>
    <mergeCell ref="B8:D8"/>
    <mergeCell ref="E8:H8"/>
    <mergeCell ref="B9:D9"/>
    <mergeCell ref="E9:H9"/>
    <mergeCell ref="B10:D10"/>
    <mergeCell ref="E10:H10"/>
    <mergeCell ref="B7:D7"/>
    <mergeCell ref="E7:H7"/>
    <mergeCell ref="A1:H1"/>
    <mergeCell ref="A2:H2"/>
    <mergeCell ref="B5:H5"/>
    <mergeCell ref="B6:D6"/>
    <mergeCell ref="E6:H6"/>
  </mergeCells>
  <pageMargins left="0.7" right="0.5" top="0.5" bottom="0.5"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979"/>
  <sheetViews>
    <sheetView view="pageBreakPreview" topLeftCell="A13" zoomScaleNormal="100" zoomScaleSheetLayoutView="100" workbookViewId="0">
      <selection activeCell="J16" sqref="J16"/>
    </sheetView>
  </sheetViews>
  <sheetFormatPr defaultColWidth="9.109375" defaultRowHeight="24.9" customHeight="1"/>
  <cols>
    <col min="1" max="1" width="4.6640625" style="76" customWidth="1"/>
    <col min="2" max="2" width="4.6640625" style="77" customWidth="1"/>
    <col min="3" max="3" width="4.6640625" style="78" customWidth="1"/>
    <col min="4" max="5" width="4.6640625" style="3" customWidth="1"/>
    <col min="6" max="6" width="3.109375" style="3" customWidth="1"/>
    <col min="7" max="7" width="45.109375" style="79" customWidth="1"/>
    <col min="8" max="8" width="9.6640625" style="281" customWidth="1"/>
    <col min="9" max="9" width="9.44140625" style="282" customWidth="1"/>
    <col min="10" max="10" width="10.5546875" style="281" customWidth="1"/>
    <col min="11" max="12" width="7.6640625" style="2" customWidth="1"/>
    <col min="13" max="13" width="13" style="2" customWidth="1"/>
    <col min="14" max="16384" width="9.109375" style="2"/>
  </cols>
  <sheetData>
    <row r="1" spans="1:14" ht="18" hidden="1" customHeight="1">
      <c r="H1" s="948" t="s">
        <v>203</v>
      </c>
      <c r="I1" s="948"/>
      <c r="J1" s="948"/>
      <c r="K1" s="948"/>
      <c r="L1" s="948"/>
      <c r="M1" s="948"/>
    </row>
    <row r="2" spans="1:14" s="82" customFormat="1" ht="15" hidden="1" customHeight="1">
      <c r="A2" s="80"/>
      <c r="B2" s="81"/>
      <c r="C2" s="81"/>
      <c r="D2" s="81"/>
      <c r="E2" s="81"/>
      <c r="F2" s="81"/>
      <c r="G2" s="81"/>
      <c r="H2" s="948" t="s">
        <v>77</v>
      </c>
      <c r="I2" s="948"/>
      <c r="J2" s="948"/>
      <c r="K2" s="948"/>
      <c r="L2" s="948"/>
      <c r="M2" s="948"/>
    </row>
    <row r="3" spans="1:14" s="82" customFormat="1" ht="15" hidden="1" customHeight="1">
      <c r="A3" s="80"/>
      <c r="B3" s="81"/>
      <c r="C3" s="81"/>
      <c r="D3" s="81"/>
      <c r="E3" s="81"/>
      <c r="F3" s="81"/>
      <c r="G3" s="81"/>
      <c r="H3" s="83" t="s">
        <v>29</v>
      </c>
      <c r="I3" s="83"/>
      <c r="J3" s="83"/>
      <c r="K3" s="83"/>
      <c r="L3" s="83"/>
      <c r="M3" s="83"/>
    </row>
    <row r="4" spans="1:14" s="82" customFormat="1" ht="15" hidden="1" customHeight="1">
      <c r="A4" s="80"/>
      <c r="B4" s="81"/>
      <c r="C4" s="81"/>
      <c r="D4" s="81"/>
      <c r="E4" s="81"/>
      <c r="F4" s="81"/>
      <c r="G4" s="81"/>
      <c r="H4" s="83" t="s">
        <v>78</v>
      </c>
      <c r="I4" s="83"/>
      <c r="J4" s="83"/>
      <c r="K4" s="83"/>
      <c r="L4" s="83"/>
      <c r="M4" s="83"/>
    </row>
    <row r="5" spans="1:14" s="82" customFormat="1" ht="15" hidden="1" customHeight="1">
      <c r="A5" s="80"/>
      <c r="B5" s="81"/>
      <c r="C5" s="81"/>
      <c r="D5" s="81"/>
      <c r="E5" s="81"/>
      <c r="F5" s="81"/>
      <c r="G5" s="81"/>
      <c r="H5" s="83" t="s">
        <v>30</v>
      </c>
      <c r="I5" s="83"/>
      <c r="J5" s="83"/>
      <c r="K5" s="83"/>
      <c r="L5" s="83"/>
      <c r="M5" s="83"/>
    </row>
    <row r="6" spans="1:14" s="82" customFormat="1" ht="15" hidden="1" customHeight="1">
      <c r="A6" s="80"/>
      <c r="B6" s="81"/>
      <c r="C6" s="81"/>
      <c r="D6" s="81"/>
      <c r="E6" s="81"/>
      <c r="F6" s="81"/>
      <c r="G6" s="81"/>
      <c r="H6" s="84" t="s">
        <v>204</v>
      </c>
      <c r="I6" s="83"/>
      <c r="J6" s="83"/>
      <c r="K6" s="83"/>
      <c r="L6" s="83"/>
      <c r="M6" s="83"/>
    </row>
    <row r="7" spans="1:14" s="82" customFormat="1" ht="15" hidden="1" customHeight="1">
      <c r="A7" s="80"/>
      <c r="B7" s="81"/>
      <c r="C7" s="81"/>
      <c r="D7" s="81"/>
      <c r="E7" s="81"/>
      <c r="F7" s="81"/>
      <c r="G7" s="81"/>
      <c r="H7" s="84" t="s">
        <v>205</v>
      </c>
      <c r="I7" s="83"/>
      <c r="J7" s="83"/>
      <c r="K7" s="83"/>
      <c r="L7" s="83"/>
      <c r="M7" s="83"/>
    </row>
    <row r="8" spans="1:14" s="82" customFormat="1" ht="15" hidden="1" customHeight="1">
      <c r="A8" s="80"/>
      <c r="B8" s="81"/>
      <c r="C8" s="81"/>
      <c r="D8" s="81"/>
      <c r="E8" s="81"/>
      <c r="F8" s="81"/>
      <c r="G8" s="81"/>
      <c r="H8" s="83" t="s">
        <v>31</v>
      </c>
      <c r="I8" s="83"/>
      <c r="J8" s="83"/>
      <c r="K8" s="83"/>
      <c r="L8" s="83"/>
      <c r="M8" s="83"/>
    </row>
    <row r="9" spans="1:14" s="82" customFormat="1" ht="153" hidden="1" customHeight="1">
      <c r="A9" s="80"/>
      <c r="B9" s="81"/>
      <c r="C9" s="81"/>
      <c r="D9" s="81"/>
      <c r="E9" s="81"/>
      <c r="F9" s="81"/>
      <c r="G9" s="81"/>
      <c r="H9" s="949" t="s">
        <v>199</v>
      </c>
      <c r="I9" s="949"/>
      <c r="J9" s="949"/>
      <c r="K9" s="949"/>
      <c r="L9" s="949"/>
      <c r="M9" s="949"/>
    </row>
    <row r="10" spans="1:14" s="82" customFormat="1" ht="15.9" hidden="1" customHeight="1">
      <c r="A10" s="85" t="s">
        <v>32</v>
      </c>
      <c r="B10" s="81"/>
      <c r="C10" s="81"/>
      <c r="D10" s="81"/>
      <c r="E10" s="81"/>
      <c r="F10" s="81"/>
      <c r="G10" s="81"/>
      <c r="H10" s="81"/>
      <c r="I10" s="81"/>
      <c r="J10" s="81"/>
    </row>
    <row r="11" spans="1:14" s="82" customFormat="1" ht="15.9" hidden="1" customHeight="1">
      <c r="A11" s="86" t="s">
        <v>33</v>
      </c>
      <c r="B11" s="81"/>
      <c r="C11" s="81"/>
      <c r="D11" s="81"/>
      <c r="E11" s="81"/>
      <c r="F11" s="81"/>
      <c r="G11" s="81"/>
      <c r="H11" s="81"/>
      <c r="I11" s="81"/>
      <c r="J11" s="81"/>
    </row>
    <row r="12" spans="1:14" s="82" customFormat="1" ht="15.9" hidden="1" customHeight="1">
      <c r="A12" s="86" t="s">
        <v>79</v>
      </c>
      <c r="B12" s="81"/>
      <c r="C12" s="81"/>
      <c r="D12" s="81"/>
      <c r="E12" s="81"/>
      <c r="F12" s="81"/>
      <c r="G12" s="81"/>
      <c r="H12" s="81"/>
      <c r="I12" s="81"/>
      <c r="J12" s="81"/>
    </row>
    <row r="13" spans="1:14" s="82" customFormat="1" ht="20.100000000000001" customHeight="1">
      <c r="A13" s="950" t="s">
        <v>33</v>
      </c>
      <c r="B13" s="950"/>
      <c r="C13" s="950"/>
      <c r="D13" s="950"/>
      <c r="E13" s="950"/>
      <c r="F13" s="950"/>
      <c r="G13" s="950"/>
      <c r="H13" s="950"/>
      <c r="I13" s="950"/>
      <c r="J13" s="950"/>
      <c r="K13" s="950"/>
      <c r="L13" s="950"/>
      <c r="M13" s="950"/>
      <c r="N13" s="87"/>
    </row>
    <row r="14" spans="1:14" s="82" customFormat="1" ht="20.100000000000001" customHeight="1">
      <c r="A14" s="950" t="s">
        <v>79</v>
      </c>
      <c r="B14" s="950"/>
      <c r="C14" s="950"/>
      <c r="D14" s="950"/>
      <c r="E14" s="950"/>
      <c r="F14" s="950"/>
      <c r="G14" s="950"/>
      <c r="H14" s="950"/>
      <c r="I14" s="950"/>
      <c r="J14" s="950"/>
      <c r="K14" s="950"/>
      <c r="L14" s="950"/>
      <c r="M14" s="950"/>
      <c r="N14" s="87"/>
    </row>
    <row r="15" spans="1:14" s="82" customFormat="1" ht="18.75" customHeight="1">
      <c r="A15" s="950" t="s">
        <v>523</v>
      </c>
      <c r="B15" s="950"/>
      <c r="C15" s="950"/>
      <c r="D15" s="950"/>
      <c r="E15" s="950"/>
      <c r="F15" s="950"/>
      <c r="G15" s="950"/>
      <c r="H15" s="950"/>
      <c r="I15" s="950"/>
      <c r="J15" s="950"/>
      <c r="K15" s="950"/>
      <c r="L15" s="950"/>
      <c r="M15" s="950"/>
      <c r="N15" s="87"/>
    </row>
    <row r="16" spans="1:14" s="82" customFormat="1" ht="18.75" customHeight="1">
      <c r="A16" s="88"/>
      <c r="B16" s="89"/>
      <c r="C16" s="89"/>
      <c r="D16" s="89"/>
      <c r="E16" s="89"/>
      <c r="F16" s="89"/>
      <c r="G16" s="89"/>
      <c r="H16" s="89"/>
      <c r="I16" s="89"/>
      <c r="J16" s="89"/>
      <c r="K16" s="89" t="s">
        <v>243</v>
      </c>
      <c r="L16" s="89"/>
      <c r="M16" s="89"/>
      <c r="N16" s="89"/>
    </row>
    <row r="17" spans="1:15" s="82" customFormat="1" ht="18" customHeight="1">
      <c r="A17" s="90" t="s">
        <v>206</v>
      </c>
      <c r="B17" s="81"/>
      <c r="C17" s="81"/>
      <c r="D17" s="81"/>
      <c r="E17" s="81"/>
      <c r="F17" s="81"/>
      <c r="G17" s="81"/>
      <c r="H17" s="948" t="s">
        <v>34</v>
      </c>
      <c r="I17" s="948"/>
      <c r="J17" s="948"/>
      <c r="M17" s="81"/>
      <c r="N17" s="81"/>
    </row>
    <row r="18" spans="1:15" s="82" customFormat="1" ht="20.100000000000001" customHeight="1">
      <c r="A18" s="85"/>
      <c r="B18" s="91"/>
      <c r="C18" s="91"/>
      <c r="D18" s="91"/>
      <c r="E18" s="91"/>
      <c r="F18" s="91"/>
      <c r="G18" s="91"/>
      <c r="H18" s="91" t="str">
        <f>PAK!D3</f>
        <v>2 Februari 2019 s/d 30 November 2021</v>
      </c>
      <c r="I18" s="91"/>
      <c r="K18" s="91"/>
      <c r="L18" s="91"/>
      <c r="M18" s="91"/>
      <c r="N18" s="91"/>
    </row>
    <row r="19" spans="1:15" s="82" customFormat="1" ht="24" customHeight="1">
      <c r="A19" s="92" t="s">
        <v>1</v>
      </c>
      <c r="B19" s="940" t="s">
        <v>35</v>
      </c>
      <c r="C19" s="941"/>
      <c r="D19" s="941"/>
      <c r="E19" s="941"/>
      <c r="F19" s="941"/>
      <c r="G19" s="941"/>
      <c r="H19" s="941"/>
      <c r="I19" s="941"/>
      <c r="J19" s="941"/>
      <c r="K19" s="941"/>
      <c r="L19" s="941"/>
      <c r="M19" s="942"/>
      <c r="N19" s="90"/>
      <c r="O19" s="90"/>
    </row>
    <row r="20" spans="1:15" s="82" customFormat="1" ht="21" customHeight="1">
      <c r="A20" s="93" t="s">
        <v>20</v>
      </c>
      <c r="B20" s="903" t="s">
        <v>36</v>
      </c>
      <c r="C20" s="904"/>
      <c r="D20" s="904"/>
      <c r="E20" s="904"/>
      <c r="F20" s="904"/>
      <c r="G20" s="904"/>
      <c r="H20" s="910" t="str">
        <f>PAK!E6</f>
        <v>Dr. Aadrean, S.Si, M.Si</v>
      </c>
      <c r="I20" s="910"/>
      <c r="J20" s="910"/>
      <c r="K20" s="910"/>
      <c r="L20" s="910"/>
      <c r="M20" s="910"/>
      <c r="N20" s="90"/>
      <c r="O20" s="90"/>
    </row>
    <row r="21" spans="1:15" s="91" customFormat="1" ht="21" customHeight="1">
      <c r="A21" s="94" t="s">
        <v>22</v>
      </c>
      <c r="B21" s="903" t="s">
        <v>468</v>
      </c>
      <c r="C21" s="904"/>
      <c r="D21" s="904"/>
      <c r="E21" s="904"/>
      <c r="F21" s="904"/>
      <c r="G21" s="904"/>
      <c r="H21" s="958" t="str">
        <f>PAK!E7</f>
        <v>198602042012121001/ 0004028601</v>
      </c>
      <c r="I21" s="910"/>
      <c r="J21" s="910"/>
      <c r="K21" s="910"/>
      <c r="L21" s="910"/>
      <c r="M21" s="910"/>
      <c r="N21" s="90"/>
      <c r="O21" s="90"/>
    </row>
    <row r="22" spans="1:15" s="91" customFormat="1" ht="21" customHeight="1">
      <c r="A22" s="94" t="s">
        <v>28</v>
      </c>
      <c r="B22" s="903" t="s">
        <v>37</v>
      </c>
      <c r="C22" s="904"/>
      <c r="D22" s="904"/>
      <c r="E22" s="904"/>
      <c r="F22" s="904"/>
      <c r="G22" s="904"/>
      <c r="H22" s="910" t="str">
        <f>PAK!E8</f>
        <v>A 00003034</v>
      </c>
      <c r="I22" s="910"/>
      <c r="J22" s="910"/>
      <c r="K22" s="910"/>
      <c r="L22" s="910"/>
      <c r="M22" s="910"/>
      <c r="N22" s="90"/>
      <c r="O22" s="90"/>
    </row>
    <row r="23" spans="1:15" s="91" customFormat="1" ht="21" customHeight="1">
      <c r="A23" s="94" t="s">
        <v>38</v>
      </c>
      <c r="B23" s="903" t="s">
        <v>39</v>
      </c>
      <c r="C23" s="904"/>
      <c r="D23" s="904"/>
      <c r="E23" s="904"/>
      <c r="F23" s="904"/>
      <c r="G23" s="904"/>
      <c r="H23" s="910" t="str">
        <f>PAK!E9</f>
        <v>Padang, 4 Februari 1986</v>
      </c>
      <c r="I23" s="910"/>
      <c r="J23" s="910"/>
      <c r="K23" s="910"/>
      <c r="L23" s="910"/>
      <c r="M23" s="910"/>
      <c r="N23" s="90"/>
      <c r="O23" s="90"/>
    </row>
    <row r="24" spans="1:15" s="91" customFormat="1" ht="21" customHeight="1">
      <c r="A24" s="94" t="s">
        <v>40</v>
      </c>
      <c r="B24" s="903" t="s">
        <v>41</v>
      </c>
      <c r="C24" s="904"/>
      <c r="D24" s="904"/>
      <c r="E24" s="904"/>
      <c r="F24" s="904"/>
      <c r="G24" s="904"/>
      <c r="H24" s="910" t="str">
        <f>PAK!E10</f>
        <v>Laki-Laki</v>
      </c>
      <c r="I24" s="910"/>
      <c r="J24" s="910"/>
      <c r="K24" s="910"/>
      <c r="L24" s="910"/>
      <c r="M24" s="910"/>
      <c r="N24" s="90"/>
      <c r="O24" s="90"/>
    </row>
    <row r="25" spans="1:15" s="91" customFormat="1" ht="21" customHeight="1">
      <c r="A25" s="94" t="s">
        <v>42</v>
      </c>
      <c r="B25" s="903" t="s">
        <v>43</v>
      </c>
      <c r="C25" s="904"/>
      <c r="D25" s="904"/>
      <c r="E25" s="904"/>
      <c r="F25" s="904"/>
      <c r="G25" s="904"/>
      <c r="H25" s="910" t="str">
        <f>PAK!E11</f>
        <v>Doktor (S3) tahun 2017</v>
      </c>
      <c r="I25" s="910"/>
      <c r="J25" s="910"/>
      <c r="K25" s="910"/>
      <c r="L25" s="910"/>
      <c r="M25" s="910"/>
      <c r="N25" s="90"/>
      <c r="O25" s="90"/>
    </row>
    <row r="26" spans="1:15" s="91" customFormat="1" ht="21" customHeight="1">
      <c r="A26" s="94" t="s">
        <v>44</v>
      </c>
      <c r="B26" s="903" t="s">
        <v>200</v>
      </c>
      <c r="C26" s="904"/>
      <c r="D26" s="904"/>
      <c r="E26" s="904"/>
      <c r="F26" s="904"/>
      <c r="G26" s="904"/>
      <c r="H26" s="910" t="str">
        <f>PAK!E12</f>
        <v>Lektor /1 Februari 2019</v>
      </c>
      <c r="I26" s="910"/>
      <c r="J26" s="910"/>
      <c r="K26" s="910"/>
      <c r="L26" s="910"/>
      <c r="M26" s="910"/>
      <c r="N26" s="90"/>
      <c r="O26" s="90"/>
    </row>
    <row r="27" spans="1:15" s="91" customFormat="1" ht="21" customHeight="1">
      <c r="A27" s="95" t="s">
        <v>45</v>
      </c>
      <c r="B27" s="903" t="s">
        <v>46</v>
      </c>
      <c r="C27" s="904"/>
      <c r="D27" s="904"/>
      <c r="E27" s="904"/>
      <c r="F27" s="904"/>
      <c r="G27" s="904"/>
      <c r="H27" s="910" t="str">
        <f>PAK!E14</f>
        <v>6 tahun 0 bulan</v>
      </c>
      <c r="I27" s="910"/>
      <c r="J27" s="910"/>
      <c r="K27" s="910"/>
      <c r="L27" s="910"/>
      <c r="M27" s="910"/>
      <c r="N27" s="90"/>
      <c r="O27" s="90"/>
    </row>
    <row r="28" spans="1:15" s="91" customFormat="1" ht="21" customHeight="1">
      <c r="A28" s="95" t="s">
        <v>47</v>
      </c>
      <c r="B28" s="903" t="s">
        <v>48</v>
      </c>
      <c r="C28" s="904"/>
      <c r="D28" s="904"/>
      <c r="E28" s="904"/>
      <c r="F28" s="904"/>
      <c r="G28" s="904"/>
      <c r="H28" s="910" t="str">
        <f>PAK!E15</f>
        <v>7 tahun 10 bulan</v>
      </c>
      <c r="I28" s="910"/>
      <c r="J28" s="910"/>
      <c r="K28" s="910"/>
      <c r="L28" s="910"/>
      <c r="M28" s="910"/>
      <c r="N28" s="90"/>
      <c r="O28" s="90"/>
    </row>
    <row r="29" spans="1:15" s="91" customFormat="1" ht="21" customHeight="1">
      <c r="A29" s="95" t="s">
        <v>49</v>
      </c>
      <c r="B29" s="938" t="s">
        <v>50</v>
      </c>
      <c r="C29" s="939"/>
      <c r="D29" s="939"/>
      <c r="E29" s="939"/>
      <c r="F29" s="939"/>
      <c r="G29" s="939"/>
      <c r="H29" s="903" t="str">
        <f>PAK!E16</f>
        <v>Fakultas MIPA Universitas Andalas</v>
      </c>
      <c r="I29" s="904"/>
      <c r="J29" s="904"/>
      <c r="K29" s="904"/>
      <c r="L29" s="904"/>
      <c r="M29" s="905"/>
      <c r="N29" s="90"/>
      <c r="O29" s="90"/>
    </row>
    <row r="30" spans="1:15" s="91" customFormat="1" ht="20.100000000000001" customHeight="1">
      <c r="A30" s="96"/>
      <c r="B30" s="97"/>
      <c r="C30" s="98"/>
      <c r="D30" s="98"/>
      <c r="E30" s="98"/>
      <c r="F30" s="98"/>
      <c r="G30" s="98"/>
      <c r="H30" s="98"/>
      <c r="I30" s="98"/>
      <c r="J30" s="98"/>
      <c r="K30" s="99"/>
      <c r="L30" s="99"/>
      <c r="M30" s="100"/>
      <c r="N30" s="90"/>
      <c r="O30" s="90"/>
    </row>
    <row r="31" spans="1:15" s="91" customFormat="1" ht="13.2">
      <c r="A31" s="954" t="s">
        <v>1</v>
      </c>
      <c r="B31" s="957" t="s">
        <v>51</v>
      </c>
      <c r="C31" s="957"/>
      <c r="D31" s="957"/>
      <c r="E31" s="957"/>
      <c r="F31" s="957"/>
      <c r="G31" s="957"/>
      <c r="H31" s="957"/>
      <c r="I31" s="957"/>
      <c r="J31" s="957"/>
      <c r="K31" s="957"/>
      <c r="L31" s="957"/>
      <c r="M31" s="957"/>
      <c r="N31" s="90"/>
      <c r="O31" s="90"/>
    </row>
    <row r="32" spans="1:15" s="91" customFormat="1" ht="13.2">
      <c r="A32" s="955"/>
      <c r="B32" s="955" t="s">
        <v>52</v>
      </c>
      <c r="C32" s="955"/>
      <c r="D32" s="955"/>
      <c r="E32" s="955"/>
      <c r="F32" s="955"/>
      <c r="G32" s="955"/>
      <c r="H32" s="957" t="s">
        <v>53</v>
      </c>
      <c r="I32" s="957"/>
      <c r="J32" s="957"/>
      <c r="K32" s="957"/>
      <c r="L32" s="957"/>
      <c r="M32" s="957"/>
    </row>
    <row r="33" spans="1:13" s="91" customFormat="1" ht="13.2">
      <c r="A33" s="955"/>
      <c r="B33" s="955"/>
      <c r="C33" s="955"/>
      <c r="D33" s="955"/>
      <c r="E33" s="955"/>
      <c r="F33" s="955"/>
      <c r="G33" s="955"/>
      <c r="H33" s="957" t="s">
        <v>54</v>
      </c>
      <c r="I33" s="957"/>
      <c r="J33" s="957"/>
      <c r="K33" s="957" t="s">
        <v>55</v>
      </c>
      <c r="L33" s="957"/>
      <c r="M33" s="957"/>
    </row>
    <row r="34" spans="1:13" s="91" customFormat="1" ht="13.2">
      <c r="A34" s="956"/>
      <c r="B34" s="956"/>
      <c r="C34" s="956"/>
      <c r="D34" s="956"/>
      <c r="E34" s="956"/>
      <c r="F34" s="956"/>
      <c r="G34" s="956"/>
      <c r="H34" s="92" t="s">
        <v>56</v>
      </c>
      <c r="I34" s="92" t="s">
        <v>57</v>
      </c>
      <c r="J34" s="92" t="s">
        <v>58</v>
      </c>
      <c r="K34" s="92" t="s">
        <v>56</v>
      </c>
      <c r="L34" s="92" t="s">
        <v>57</v>
      </c>
      <c r="M34" s="92" t="s">
        <v>58</v>
      </c>
    </row>
    <row r="35" spans="1:13" s="91" customFormat="1" ht="13.2">
      <c r="A35" s="101">
        <v>1</v>
      </c>
      <c r="B35" s="940">
        <v>2</v>
      </c>
      <c r="C35" s="941"/>
      <c r="D35" s="941"/>
      <c r="E35" s="941"/>
      <c r="F35" s="941"/>
      <c r="G35" s="942"/>
      <c r="H35" s="92">
        <v>3</v>
      </c>
      <c r="I35" s="92">
        <v>4</v>
      </c>
      <c r="J35" s="92">
        <v>5</v>
      </c>
      <c r="K35" s="92">
        <v>6</v>
      </c>
      <c r="L35" s="92">
        <v>7</v>
      </c>
      <c r="M35" s="92">
        <v>8</v>
      </c>
    </row>
    <row r="36" spans="1:13" s="106" customFormat="1" ht="25.2" customHeight="1">
      <c r="A36" s="102" t="s">
        <v>5</v>
      </c>
      <c r="B36" s="943" t="s">
        <v>7</v>
      </c>
      <c r="C36" s="944"/>
      <c r="D36" s="944"/>
      <c r="E36" s="944"/>
      <c r="F36" s="944"/>
      <c r="G36" s="944"/>
      <c r="H36" s="103">
        <f>PAK!F20</f>
        <v>200</v>
      </c>
      <c r="I36" s="104">
        <f>PENDIDIKAN!K22</f>
        <v>0</v>
      </c>
      <c r="J36" s="103">
        <f>I36+H36</f>
        <v>200</v>
      </c>
      <c r="K36" s="105"/>
      <c r="L36" s="105"/>
      <c r="M36" s="105"/>
    </row>
    <row r="37" spans="1:13" s="106" customFormat="1" ht="21" customHeight="1">
      <c r="A37" s="107"/>
      <c r="B37" s="108" t="s">
        <v>10</v>
      </c>
      <c r="C37" s="932" t="s">
        <v>80</v>
      </c>
      <c r="D37" s="933"/>
      <c r="E37" s="933"/>
      <c r="F37" s="933"/>
      <c r="G37" s="934"/>
      <c r="H37" s="109"/>
      <c r="I37" s="110">
        <v>0</v>
      </c>
      <c r="J37" s="92"/>
      <c r="K37" s="111"/>
      <c r="L37" s="111"/>
      <c r="M37" s="111"/>
    </row>
    <row r="38" spans="1:13" ht="21" customHeight="1">
      <c r="A38" s="112"/>
      <c r="B38" s="113"/>
      <c r="C38" s="114">
        <v>1</v>
      </c>
      <c r="D38" s="932" t="s">
        <v>17</v>
      </c>
      <c r="E38" s="933"/>
      <c r="F38" s="933"/>
      <c r="G38" s="934"/>
      <c r="H38" s="115"/>
      <c r="I38" s="114"/>
      <c r="J38" s="115"/>
      <c r="K38" s="116"/>
      <c r="L38" s="116"/>
      <c r="M38" s="116"/>
    </row>
    <row r="39" spans="1:13" ht="21" customHeight="1">
      <c r="A39" s="117"/>
      <c r="B39" s="118"/>
      <c r="C39" s="114">
        <v>2</v>
      </c>
      <c r="D39" s="119" t="s">
        <v>18</v>
      </c>
      <c r="E39" s="120"/>
      <c r="F39" s="120"/>
      <c r="G39" s="121"/>
      <c r="H39" s="115"/>
      <c r="I39" s="114"/>
      <c r="J39" s="115"/>
      <c r="K39" s="116"/>
      <c r="L39" s="116"/>
      <c r="M39" s="116"/>
    </row>
    <row r="40" spans="1:13" ht="21" customHeight="1">
      <c r="A40" s="117"/>
      <c r="B40" s="122" t="s">
        <v>9</v>
      </c>
      <c r="C40" s="951" t="s">
        <v>19</v>
      </c>
      <c r="D40" s="952"/>
      <c r="E40" s="952"/>
      <c r="F40" s="952"/>
      <c r="G40" s="953"/>
      <c r="H40" s="115"/>
      <c r="I40" s="114"/>
      <c r="J40" s="115"/>
      <c r="K40" s="116"/>
      <c r="L40" s="116"/>
      <c r="M40" s="116"/>
    </row>
    <row r="41" spans="1:13" ht="21" customHeight="1">
      <c r="A41" s="123"/>
      <c r="B41" s="113"/>
      <c r="C41" s="114"/>
      <c r="D41" s="119" t="s">
        <v>191</v>
      </c>
      <c r="E41" s="120"/>
      <c r="F41" s="120"/>
      <c r="G41" s="121"/>
      <c r="H41" s="115"/>
      <c r="I41" s="124">
        <v>0</v>
      </c>
      <c r="J41" s="115"/>
      <c r="K41" s="116"/>
      <c r="L41" s="116"/>
      <c r="M41" s="116"/>
    </row>
    <row r="42" spans="1:13" ht="24.6" customHeight="1">
      <c r="A42" s="125" t="s">
        <v>6</v>
      </c>
      <c r="B42" s="935" t="s">
        <v>184</v>
      </c>
      <c r="C42" s="936"/>
      <c r="D42" s="936"/>
      <c r="E42" s="936"/>
      <c r="F42" s="936"/>
      <c r="G42" s="937"/>
      <c r="H42" s="126">
        <f>PAK!F22</f>
        <v>0</v>
      </c>
      <c r="I42" s="127">
        <f>I43+I45+I47+I49+I65+I68+I70+I72+I75+I77+I86+I89+I92</f>
        <v>72.59</v>
      </c>
      <c r="J42" s="126">
        <f>I42+H42</f>
        <v>72.59</v>
      </c>
      <c r="K42" s="128"/>
      <c r="L42" s="128"/>
      <c r="M42" s="128"/>
    </row>
    <row r="43" spans="1:13" ht="64.5" customHeight="1">
      <c r="A43" s="129"/>
      <c r="B43" s="130" t="s">
        <v>10</v>
      </c>
      <c r="C43" s="911" t="s">
        <v>81</v>
      </c>
      <c r="D43" s="912"/>
      <c r="E43" s="912"/>
      <c r="F43" s="912"/>
      <c r="G43" s="913"/>
      <c r="H43" s="115"/>
      <c r="I43" s="131">
        <f>PENDIDIKAN!K27</f>
        <v>38.590000000000003</v>
      </c>
      <c r="J43" s="115"/>
      <c r="K43" s="116"/>
      <c r="L43" s="116"/>
      <c r="M43" s="116"/>
    </row>
    <row r="44" spans="1:13" ht="94.95" customHeight="1">
      <c r="A44" s="129"/>
      <c r="B44" s="132"/>
      <c r="C44" s="133"/>
      <c r="D44" s="945" t="s">
        <v>198</v>
      </c>
      <c r="E44" s="946"/>
      <c r="F44" s="946"/>
      <c r="G44" s="947"/>
      <c r="H44" s="134"/>
      <c r="I44" s="134"/>
      <c r="J44" s="134"/>
      <c r="K44" s="134"/>
      <c r="L44" s="134"/>
      <c r="M44" s="134"/>
    </row>
    <row r="45" spans="1:13" ht="24" customHeight="1">
      <c r="A45" s="135"/>
      <c r="B45" s="136" t="s">
        <v>9</v>
      </c>
      <c r="C45" s="906" t="s">
        <v>82</v>
      </c>
      <c r="D45" s="901"/>
      <c r="E45" s="901"/>
      <c r="F45" s="901"/>
      <c r="G45" s="902"/>
      <c r="H45" s="115"/>
      <c r="I45" s="131">
        <f>PENDIDIKAN!K101</f>
        <v>5</v>
      </c>
      <c r="J45" s="115"/>
      <c r="K45" s="116"/>
      <c r="L45" s="116"/>
      <c r="M45" s="116"/>
    </row>
    <row r="46" spans="1:13" ht="21" customHeight="1">
      <c r="A46" s="135"/>
      <c r="B46" s="137"/>
      <c r="C46" s="138"/>
      <c r="D46" s="906" t="s">
        <v>83</v>
      </c>
      <c r="E46" s="901"/>
      <c r="F46" s="901"/>
      <c r="G46" s="902"/>
      <c r="H46" s="115"/>
      <c r="I46" s="131"/>
      <c r="J46" s="115"/>
      <c r="K46" s="116"/>
      <c r="L46" s="116"/>
      <c r="M46" s="116"/>
    </row>
    <row r="47" spans="1:13" ht="28.95" customHeight="1">
      <c r="A47" s="139"/>
      <c r="B47" s="140" t="s">
        <v>11</v>
      </c>
      <c r="C47" s="911" t="s">
        <v>84</v>
      </c>
      <c r="D47" s="912"/>
      <c r="E47" s="912"/>
      <c r="F47" s="912"/>
      <c r="G47" s="913"/>
      <c r="H47" s="141"/>
      <c r="I47" s="131">
        <f>PENDIDIKAN!K112</f>
        <v>0</v>
      </c>
      <c r="J47" s="115"/>
      <c r="K47" s="116"/>
      <c r="L47" s="116"/>
      <c r="M47" s="116"/>
    </row>
    <row r="48" spans="1:13" ht="35.25" customHeight="1">
      <c r="A48" s="139"/>
      <c r="B48" s="137"/>
      <c r="C48" s="138"/>
      <c r="D48" s="906" t="s">
        <v>85</v>
      </c>
      <c r="E48" s="901"/>
      <c r="F48" s="901"/>
      <c r="G48" s="902"/>
      <c r="H48" s="141"/>
      <c r="I48" s="131"/>
      <c r="J48" s="115"/>
      <c r="K48" s="116"/>
      <c r="L48" s="116"/>
      <c r="M48" s="116"/>
    </row>
    <row r="49" spans="1:13" ht="29.4" customHeight="1">
      <c r="A49" s="142"/>
      <c r="B49" s="130" t="s">
        <v>13</v>
      </c>
      <c r="C49" s="911" t="s">
        <v>86</v>
      </c>
      <c r="D49" s="912"/>
      <c r="E49" s="912"/>
      <c r="F49" s="912"/>
      <c r="G49" s="913"/>
      <c r="H49" s="141"/>
      <c r="I49" s="409">
        <f>PENDIDIKAN!K113</f>
        <v>1.5</v>
      </c>
      <c r="J49" s="115"/>
      <c r="K49" s="116"/>
      <c r="L49" s="116"/>
      <c r="M49" s="116"/>
    </row>
    <row r="50" spans="1:13" ht="21" customHeight="1">
      <c r="A50" s="142"/>
      <c r="B50" s="143"/>
      <c r="C50" s="136">
        <v>1</v>
      </c>
      <c r="D50" s="906" t="s">
        <v>87</v>
      </c>
      <c r="E50" s="901"/>
      <c r="F50" s="901"/>
      <c r="G50" s="902"/>
      <c r="H50" s="141"/>
      <c r="I50" s="409">
        <f>PENDIDIKAN!K116</f>
        <v>1</v>
      </c>
      <c r="J50" s="115"/>
      <c r="K50" s="116"/>
      <c r="L50" s="116"/>
      <c r="M50" s="116"/>
    </row>
    <row r="51" spans="1:13" ht="21" customHeight="1">
      <c r="A51" s="142"/>
      <c r="B51" s="143"/>
      <c r="C51" s="144"/>
      <c r="D51" s="145" t="s">
        <v>0</v>
      </c>
      <c r="E51" s="914" t="s">
        <v>88</v>
      </c>
      <c r="F51" s="914"/>
      <c r="G51" s="914"/>
      <c r="H51" s="141"/>
      <c r="I51" s="131"/>
      <c r="J51" s="115"/>
      <c r="K51" s="116"/>
      <c r="L51" s="116"/>
      <c r="M51" s="116"/>
    </row>
    <row r="52" spans="1:13" ht="21" customHeight="1">
      <c r="A52" s="142"/>
      <c r="B52" s="143"/>
      <c r="C52" s="144"/>
      <c r="D52" s="145" t="s">
        <v>21</v>
      </c>
      <c r="E52" s="914" t="s">
        <v>89</v>
      </c>
      <c r="F52" s="914"/>
      <c r="G52" s="914"/>
      <c r="H52" s="141"/>
      <c r="I52" s="131"/>
      <c r="J52" s="115"/>
      <c r="K52" s="116"/>
      <c r="L52" s="116"/>
      <c r="M52" s="116"/>
    </row>
    <row r="53" spans="1:13" ht="21" customHeight="1">
      <c r="A53" s="142"/>
      <c r="B53" s="143"/>
      <c r="C53" s="144"/>
      <c r="D53" s="145" t="s">
        <v>25</v>
      </c>
      <c r="E53" s="914" t="s">
        <v>90</v>
      </c>
      <c r="F53" s="914"/>
      <c r="G53" s="914"/>
      <c r="H53" s="141"/>
      <c r="I53" s="131"/>
      <c r="J53" s="115"/>
      <c r="K53" s="116"/>
      <c r="L53" s="116"/>
      <c r="M53" s="116"/>
    </row>
    <row r="54" spans="1:13" ht="21" customHeight="1">
      <c r="A54" s="146"/>
      <c r="B54" s="143"/>
      <c r="C54" s="147"/>
      <c r="D54" s="145" t="s">
        <v>91</v>
      </c>
      <c r="E54" s="914" t="s">
        <v>92</v>
      </c>
      <c r="F54" s="914"/>
      <c r="G54" s="914"/>
      <c r="H54" s="148"/>
      <c r="I54" s="149"/>
      <c r="J54" s="149"/>
      <c r="K54" s="149"/>
      <c r="L54" s="149"/>
      <c r="M54" s="149"/>
    </row>
    <row r="55" spans="1:13" ht="21" customHeight="1">
      <c r="A55" s="146"/>
      <c r="B55" s="143"/>
      <c r="C55" s="136">
        <v>2</v>
      </c>
      <c r="D55" s="914" t="s">
        <v>93</v>
      </c>
      <c r="E55" s="914"/>
      <c r="F55" s="914"/>
      <c r="G55" s="914"/>
      <c r="H55" s="150"/>
      <c r="I55" s="410">
        <f>PENDIDIKAN!K122</f>
        <v>0.5</v>
      </c>
      <c r="J55" s="151"/>
      <c r="K55" s="151"/>
      <c r="L55" s="151"/>
      <c r="M55" s="151"/>
    </row>
    <row r="56" spans="1:13" ht="21" customHeight="1">
      <c r="A56" s="146"/>
      <c r="B56" s="143"/>
      <c r="C56" s="143"/>
      <c r="D56" s="145" t="s">
        <v>0</v>
      </c>
      <c r="E56" s="914" t="s">
        <v>88</v>
      </c>
      <c r="F56" s="914"/>
      <c r="G56" s="914"/>
      <c r="H56" s="150"/>
      <c r="I56" s="151"/>
      <c r="J56" s="151"/>
      <c r="K56" s="151"/>
      <c r="L56" s="151"/>
      <c r="M56" s="151"/>
    </row>
    <row r="57" spans="1:13" ht="21" customHeight="1">
      <c r="A57" s="146"/>
      <c r="B57" s="143"/>
      <c r="C57" s="143"/>
      <c r="D57" s="145" t="s">
        <v>21</v>
      </c>
      <c r="E57" s="914" t="s">
        <v>89</v>
      </c>
      <c r="F57" s="914"/>
      <c r="G57" s="914"/>
      <c r="H57" s="94"/>
      <c r="I57" s="92"/>
      <c r="J57" s="92"/>
      <c r="K57" s="92"/>
      <c r="L57" s="92"/>
      <c r="M57" s="92"/>
    </row>
    <row r="58" spans="1:13" s="91" customFormat="1" ht="21" customHeight="1">
      <c r="A58" s="107"/>
      <c r="B58" s="143"/>
      <c r="C58" s="143"/>
      <c r="D58" s="145" t="s">
        <v>25</v>
      </c>
      <c r="E58" s="914" t="s">
        <v>90</v>
      </c>
      <c r="F58" s="914"/>
      <c r="G58" s="914"/>
      <c r="H58" s="94"/>
      <c r="I58" s="92"/>
      <c r="J58" s="92"/>
      <c r="K58" s="92"/>
      <c r="L58" s="92"/>
      <c r="M58" s="92"/>
    </row>
    <row r="59" spans="1:13" ht="21" customHeight="1">
      <c r="A59" s="152"/>
      <c r="B59" s="137"/>
      <c r="C59" s="137"/>
      <c r="D59" s="137" t="s">
        <v>91</v>
      </c>
      <c r="E59" s="973" t="s">
        <v>92</v>
      </c>
      <c r="F59" s="974"/>
      <c r="G59" s="975"/>
      <c r="H59" s="153"/>
      <c r="I59" s="124"/>
      <c r="J59" s="115"/>
      <c r="K59" s="116"/>
      <c r="L59" s="116"/>
      <c r="M59" s="116"/>
    </row>
    <row r="60" spans="1:13" ht="13.2">
      <c r="A60" s="969" t="s">
        <v>1</v>
      </c>
      <c r="B60" s="968" t="s">
        <v>51</v>
      </c>
      <c r="C60" s="968"/>
      <c r="D60" s="968"/>
      <c r="E60" s="968"/>
      <c r="F60" s="968"/>
      <c r="G60" s="968"/>
      <c r="H60" s="968"/>
      <c r="I60" s="968"/>
      <c r="J60" s="968"/>
      <c r="K60" s="968"/>
      <c r="L60" s="968"/>
      <c r="M60" s="968"/>
    </row>
    <row r="61" spans="1:13" ht="13.2">
      <c r="A61" s="969"/>
      <c r="B61" s="969" t="s">
        <v>52</v>
      </c>
      <c r="C61" s="969"/>
      <c r="D61" s="969"/>
      <c r="E61" s="969"/>
      <c r="F61" s="969"/>
      <c r="G61" s="969"/>
      <c r="H61" s="968" t="s">
        <v>53</v>
      </c>
      <c r="I61" s="968"/>
      <c r="J61" s="968"/>
      <c r="K61" s="968"/>
      <c r="L61" s="968"/>
      <c r="M61" s="968"/>
    </row>
    <row r="62" spans="1:13" ht="13.2">
      <c r="A62" s="969"/>
      <c r="B62" s="969"/>
      <c r="C62" s="969"/>
      <c r="D62" s="969"/>
      <c r="E62" s="969"/>
      <c r="F62" s="969"/>
      <c r="G62" s="969"/>
      <c r="H62" s="968" t="s">
        <v>54</v>
      </c>
      <c r="I62" s="968"/>
      <c r="J62" s="968"/>
      <c r="K62" s="968" t="s">
        <v>55</v>
      </c>
      <c r="L62" s="968"/>
      <c r="M62" s="968"/>
    </row>
    <row r="63" spans="1:13" ht="13.2">
      <c r="A63" s="969"/>
      <c r="B63" s="969"/>
      <c r="C63" s="969"/>
      <c r="D63" s="969"/>
      <c r="E63" s="969"/>
      <c r="F63" s="969"/>
      <c r="G63" s="969"/>
      <c r="H63" s="92" t="s">
        <v>56</v>
      </c>
      <c r="I63" s="92" t="s">
        <v>57</v>
      </c>
      <c r="J63" s="92" t="s">
        <v>58</v>
      </c>
      <c r="K63" s="92" t="s">
        <v>56</v>
      </c>
      <c r="L63" s="92" t="s">
        <v>57</v>
      </c>
      <c r="M63" s="92" t="s">
        <v>58</v>
      </c>
    </row>
    <row r="64" spans="1:13" ht="13.2">
      <c r="A64" s="92">
        <v>1</v>
      </c>
      <c r="B64" s="968">
        <v>2</v>
      </c>
      <c r="C64" s="968"/>
      <c r="D64" s="968"/>
      <c r="E64" s="968"/>
      <c r="F64" s="968"/>
      <c r="G64" s="968"/>
      <c r="H64" s="92">
        <v>3</v>
      </c>
      <c r="I64" s="92">
        <v>4</v>
      </c>
      <c r="J64" s="92">
        <v>5</v>
      </c>
      <c r="K64" s="92">
        <v>6</v>
      </c>
      <c r="L64" s="92">
        <v>7</v>
      </c>
      <c r="M64" s="92">
        <v>8</v>
      </c>
    </row>
    <row r="65" spans="1:13" ht="21" customHeight="1">
      <c r="A65" s="142"/>
      <c r="B65" s="136" t="s">
        <v>94</v>
      </c>
      <c r="C65" s="906" t="s">
        <v>95</v>
      </c>
      <c r="D65" s="901"/>
      <c r="E65" s="901"/>
      <c r="F65" s="901"/>
      <c r="G65" s="902"/>
      <c r="H65" s="153"/>
      <c r="I65" s="124">
        <f>PENDIDIKAN!K126</f>
        <v>16.5</v>
      </c>
      <c r="J65" s="115"/>
      <c r="K65" s="116"/>
      <c r="L65" s="116"/>
      <c r="M65" s="116"/>
    </row>
    <row r="66" spans="1:13" ht="21" customHeight="1">
      <c r="A66" s="142"/>
      <c r="B66" s="143"/>
      <c r="C66" s="145">
        <v>1</v>
      </c>
      <c r="D66" s="906" t="s">
        <v>96</v>
      </c>
      <c r="E66" s="901"/>
      <c r="F66" s="901"/>
      <c r="G66" s="902"/>
      <c r="H66" s="153"/>
      <c r="I66" s="411">
        <f>PENDIDIKAN!K127</f>
        <v>8</v>
      </c>
      <c r="J66" s="115"/>
      <c r="K66" s="116"/>
      <c r="L66" s="116"/>
      <c r="M66" s="116"/>
    </row>
    <row r="67" spans="1:13" ht="21" customHeight="1">
      <c r="A67" s="142"/>
      <c r="B67" s="137"/>
      <c r="C67" s="145">
        <v>2</v>
      </c>
      <c r="D67" s="906" t="s">
        <v>97</v>
      </c>
      <c r="E67" s="901"/>
      <c r="F67" s="901"/>
      <c r="G67" s="902"/>
      <c r="H67" s="153"/>
      <c r="I67" s="124">
        <f>PENDIDIKAN!K144</f>
        <v>8.5</v>
      </c>
      <c r="J67" s="115"/>
      <c r="K67" s="116"/>
      <c r="L67" s="116"/>
      <c r="M67" s="116"/>
    </row>
    <row r="68" spans="1:13" ht="21" customHeight="1">
      <c r="A68" s="142"/>
      <c r="B68" s="136" t="s">
        <v>98</v>
      </c>
      <c r="C68" s="906" t="s">
        <v>99</v>
      </c>
      <c r="D68" s="901"/>
      <c r="E68" s="901"/>
      <c r="F68" s="901"/>
      <c r="G68" s="902"/>
      <c r="H68" s="153"/>
      <c r="I68" s="124">
        <f>PENDIDIKAN!K172</f>
        <v>8</v>
      </c>
      <c r="J68" s="115"/>
      <c r="K68" s="116"/>
      <c r="L68" s="116"/>
      <c r="M68" s="116"/>
    </row>
    <row r="69" spans="1:13" ht="34.5" customHeight="1">
      <c r="A69" s="142"/>
      <c r="B69" s="137"/>
      <c r="C69" s="155"/>
      <c r="D69" s="906" t="s">
        <v>100</v>
      </c>
      <c r="E69" s="901"/>
      <c r="F69" s="901"/>
      <c r="G69" s="902"/>
      <c r="H69" s="153"/>
      <c r="I69" s="124"/>
      <c r="J69" s="115"/>
      <c r="K69" s="116"/>
      <c r="L69" s="116"/>
      <c r="M69" s="116"/>
    </row>
    <row r="70" spans="1:13" ht="21" customHeight="1">
      <c r="A70" s="142"/>
      <c r="B70" s="136" t="s">
        <v>16</v>
      </c>
      <c r="C70" s="906" t="s">
        <v>101</v>
      </c>
      <c r="D70" s="901"/>
      <c r="E70" s="901"/>
      <c r="F70" s="901"/>
      <c r="G70" s="902"/>
      <c r="H70" s="153"/>
      <c r="I70" s="124">
        <f>PENDIDIKAN!K182</f>
        <v>0</v>
      </c>
      <c r="J70" s="115"/>
      <c r="K70" s="116"/>
      <c r="L70" s="116"/>
      <c r="M70" s="116"/>
    </row>
    <row r="71" spans="1:13" ht="21" customHeight="1">
      <c r="A71" s="142"/>
      <c r="B71" s="137"/>
      <c r="C71" s="155"/>
      <c r="D71" s="906" t="s">
        <v>102</v>
      </c>
      <c r="E71" s="901"/>
      <c r="F71" s="901"/>
      <c r="G71" s="902"/>
      <c r="H71" s="153"/>
      <c r="I71" s="124"/>
      <c r="J71" s="115"/>
      <c r="K71" s="116"/>
      <c r="L71" s="116"/>
      <c r="M71" s="116"/>
    </row>
    <row r="72" spans="1:13" ht="21" customHeight="1">
      <c r="A72" s="142"/>
      <c r="B72" s="136" t="s">
        <v>103</v>
      </c>
      <c r="C72" s="906" t="s">
        <v>104</v>
      </c>
      <c r="D72" s="901"/>
      <c r="E72" s="901"/>
      <c r="F72" s="901"/>
      <c r="G72" s="902"/>
      <c r="H72" s="153"/>
      <c r="I72" s="124">
        <f>PENDIDIKAN!K184</f>
        <v>0</v>
      </c>
      <c r="J72" s="115"/>
      <c r="K72" s="116"/>
      <c r="L72" s="116"/>
      <c r="M72" s="116"/>
    </row>
    <row r="73" spans="1:13" ht="21" customHeight="1">
      <c r="A73" s="142"/>
      <c r="B73" s="143"/>
      <c r="C73" s="145">
        <v>1</v>
      </c>
      <c r="D73" s="906" t="s">
        <v>105</v>
      </c>
      <c r="E73" s="901"/>
      <c r="F73" s="901"/>
      <c r="G73" s="902"/>
      <c r="H73" s="153"/>
      <c r="I73" s="124"/>
      <c r="J73" s="115"/>
      <c r="K73" s="116"/>
      <c r="L73" s="116"/>
      <c r="M73" s="116"/>
    </row>
    <row r="74" spans="1:13" ht="31.2" customHeight="1">
      <c r="A74" s="142"/>
      <c r="B74" s="137"/>
      <c r="C74" s="156">
        <v>2</v>
      </c>
      <c r="D74" s="911" t="s">
        <v>192</v>
      </c>
      <c r="E74" s="912"/>
      <c r="F74" s="912"/>
      <c r="G74" s="913"/>
      <c r="H74" s="153"/>
      <c r="I74" s="124"/>
      <c r="J74" s="115"/>
      <c r="K74" s="116"/>
      <c r="L74" s="116"/>
      <c r="M74" s="116"/>
    </row>
    <row r="75" spans="1:13" ht="20.100000000000001" customHeight="1">
      <c r="A75" s="142"/>
      <c r="B75" s="136" t="s">
        <v>5</v>
      </c>
      <c r="C75" s="906" t="s">
        <v>106</v>
      </c>
      <c r="D75" s="901"/>
      <c r="E75" s="901"/>
      <c r="F75" s="901"/>
      <c r="G75" s="902"/>
      <c r="H75" s="153"/>
      <c r="I75" s="124">
        <f>PENDIDIKAN!K187</f>
        <v>0</v>
      </c>
      <c r="J75" s="115"/>
      <c r="K75" s="116"/>
      <c r="L75" s="116"/>
      <c r="M75" s="116"/>
    </row>
    <row r="76" spans="1:13" ht="31.95" customHeight="1">
      <c r="A76" s="142"/>
      <c r="B76" s="137"/>
      <c r="C76" s="155"/>
      <c r="D76" s="906" t="s">
        <v>107</v>
      </c>
      <c r="E76" s="901"/>
      <c r="F76" s="901"/>
      <c r="G76" s="902"/>
      <c r="H76" s="153"/>
      <c r="I76" s="124"/>
      <c r="J76" s="115"/>
      <c r="K76" s="116"/>
      <c r="L76" s="116"/>
      <c r="M76" s="116"/>
    </row>
    <row r="77" spans="1:13" ht="20.100000000000001" customHeight="1">
      <c r="A77" s="142"/>
      <c r="B77" s="136" t="s">
        <v>108</v>
      </c>
      <c r="C77" s="906" t="s">
        <v>109</v>
      </c>
      <c r="D77" s="901"/>
      <c r="E77" s="901"/>
      <c r="F77" s="901"/>
      <c r="G77" s="902"/>
      <c r="H77" s="153"/>
      <c r="I77" s="124">
        <f>PENDIDIKAN!K189</f>
        <v>3</v>
      </c>
      <c r="J77" s="115"/>
      <c r="K77" s="116"/>
      <c r="L77" s="116"/>
      <c r="M77" s="116"/>
    </row>
    <row r="78" spans="1:13" ht="20.100000000000001" customHeight="1">
      <c r="A78" s="142"/>
      <c r="B78" s="143"/>
      <c r="C78" s="145">
        <v>1</v>
      </c>
      <c r="D78" s="906" t="s">
        <v>110</v>
      </c>
      <c r="E78" s="901"/>
      <c r="F78" s="901"/>
      <c r="G78" s="902"/>
      <c r="H78" s="153"/>
      <c r="I78" s="124"/>
      <c r="J78" s="115"/>
      <c r="K78" s="116"/>
      <c r="L78" s="116"/>
      <c r="M78" s="116"/>
    </row>
    <row r="79" spans="1:13" ht="20.100000000000001" customHeight="1">
      <c r="A79" s="142"/>
      <c r="B79" s="143"/>
      <c r="C79" s="156">
        <v>2</v>
      </c>
      <c r="D79" s="929" t="s">
        <v>111</v>
      </c>
      <c r="E79" s="930"/>
      <c r="F79" s="930"/>
      <c r="G79" s="931"/>
      <c r="H79" s="153"/>
      <c r="I79" s="124"/>
      <c r="J79" s="115"/>
      <c r="K79" s="116"/>
      <c r="L79" s="116"/>
      <c r="M79" s="116"/>
    </row>
    <row r="80" spans="1:13" ht="33.75" customHeight="1">
      <c r="A80" s="142"/>
      <c r="B80" s="143"/>
      <c r="C80" s="156">
        <v>3</v>
      </c>
      <c r="D80" s="911" t="s">
        <v>112</v>
      </c>
      <c r="E80" s="912"/>
      <c r="F80" s="912"/>
      <c r="G80" s="913"/>
      <c r="H80" s="153"/>
      <c r="I80" s="124"/>
      <c r="J80" s="115"/>
      <c r="K80" s="116"/>
      <c r="L80" s="116"/>
      <c r="M80" s="116"/>
    </row>
    <row r="81" spans="1:13" ht="33.75" customHeight="1">
      <c r="A81" s="142"/>
      <c r="B81" s="143"/>
      <c r="C81" s="156">
        <v>4</v>
      </c>
      <c r="D81" s="911" t="s">
        <v>113</v>
      </c>
      <c r="E81" s="912"/>
      <c r="F81" s="912"/>
      <c r="G81" s="913"/>
      <c r="H81" s="153"/>
      <c r="I81" s="124"/>
      <c r="J81" s="115"/>
      <c r="K81" s="116"/>
      <c r="L81" s="116"/>
      <c r="M81" s="116"/>
    </row>
    <row r="82" spans="1:13" s="79" customFormat="1" ht="20.100000000000001" customHeight="1">
      <c r="A82" s="142"/>
      <c r="B82" s="143"/>
      <c r="C82" s="145">
        <v>5</v>
      </c>
      <c r="D82" s="906" t="s">
        <v>114</v>
      </c>
      <c r="E82" s="901"/>
      <c r="F82" s="901"/>
      <c r="G82" s="902"/>
      <c r="H82" s="153"/>
      <c r="I82" s="157"/>
      <c r="J82" s="158"/>
      <c r="K82" s="159"/>
      <c r="L82" s="159"/>
      <c r="M82" s="159"/>
    </row>
    <row r="83" spans="1:13" ht="32.25" customHeight="1">
      <c r="A83" s="142"/>
      <c r="B83" s="143"/>
      <c r="C83" s="156">
        <v>6</v>
      </c>
      <c r="D83" s="911" t="s">
        <v>187</v>
      </c>
      <c r="E83" s="912"/>
      <c r="F83" s="912"/>
      <c r="G83" s="913"/>
      <c r="H83" s="153"/>
      <c r="I83" s="124"/>
      <c r="J83" s="115"/>
      <c r="K83" s="116"/>
      <c r="L83" s="116"/>
      <c r="M83" s="116"/>
    </row>
    <row r="84" spans="1:13" ht="31.95" customHeight="1">
      <c r="A84" s="142"/>
      <c r="B84" s="143"/>
      <c r="C84" s="156">
        <v>7</v>
      </c>
      <c r="D84" s="911" t="s">
        <v>115</v>
      </c>
      <c r="E84" s="912"/>
      <c r="F84" s="912"/>
      <c r="G84" s="913"/>
      <c r="H84" s="153"/>
      <c r="I84" s="124"/>
      <c r="J84" s="115"/>
      <c r="K84" s="116"/>
      <c r="L84" s="116"/>
      <c r="M84" s="116"/>
    </row>
    <row r="85" spans="1:13" ht="44.4" customHeight="1">
      <c r="A85" s="142"/>
      <c r="B85" s="137"/>
      <c r="C85" s="156">
        <v>8</v>
      </c>
      <c r="D85" s="923" t="s">
        <v>116</v>
      </c>
      <c r="E85" s="924"/>
      <c r="F85" s="924"/>
      <c r="G85" s="925"/>
      <c r="H85" s="153"/>
      <c r="I85" s="124"/>
      <c r="J85" s="115"/>
      <c r="K85" s="116"/>
      <c r="L85" s="116"/>
      <c r="M85" s="116"/>
    </row>
    <row r="86" spans="1:13" ht="20.100000000000001" customHeight="1">
      <c r="A86" s="142"/>
      <c r="B86" s="130" t="s">
        <v>117</v>
      </c>
      <c r="C86" s="911" t="s">
        <v>118</v>
      </c>
      <c r="D86" s="912"/>
      <c r="E86" s="912"/>
      <c r="F86" s="912"/>
      <c r="G86" s="913"/>
      <c r="H86" s="153"/>
      <c r="I86" s="124">
        <f>PENDIDIKAN!K199</f>
        <v>0</v>
      </c>
      <c r="J86" s="115"/>
      <c r="K86" s="116"/>
      <c r="L86" s="116"/>
      <c r="M86" s="116"/>
    </row>
    <row r="87" spans="1:13" ht="20.100000000000001" customHeight="1">
      <c r="A87" s="142"/>
      <c r="B87" s="143"/>
      <c r="C87" s="145">
        <v>1</v>
      </c>
      <c r="D87" s="906" t="s">
        <v>119</v>
      </c>
      <c r="E87" s="901"/>
      <c r="F87" s="901"/>
      <c r="G87" s="902"/>
      <c r="H87" s="153"/>
      <c r="I87" s="124"/>
      <c r="J87" s="115"/>
      <c r="K87" s="116"/>
      <c r="L87" s="116"/>
      <c r="M87" s="116"/>
    </row>
    <row r="88" spans="1:13" ht="20.100000000000001" customHeight="1">
      <c r="A88" s="160"/>
      <c r="B88" s="137"/>
      <c r="C88" s="145">
        <v>2</v>
      </c>
      <c r="D88" s="906" t="s">
        <v>120</v>
      </c>
      <c r="E88" s="901"/>
      <c r="F88" s="901"/>
      <c r="G88" s="902"/>
      <c r="H88" s="153"/>
      <c r="I88" s="124"/>
      <c r="J88" s="115"/>
      <c r="K88" s="116"/>
      <c r="L88" s="116"/>
      <c r="M88" s="116"/>
    </row>
    <row r="89" spans="1:13" ht="31.5" customHeight="1">
      <c r="A89" s="160"/>
      <c r="B89" s="130" t="s">
        <v>121</v>
      </c>
      <c r="C89" s="929" t="s">
        <v>122</v>
      </c>
      <c r="D89" s="930"/>
      <c r="E89" s="930"/>
      <c r="F89" s="930"/>
      <c r="G89" s="931"/>
      <c r="H89" s="161"/>
      <c r="I89" s="162">
        <f>PENDIDIKAN!K202</f>
        <v>0</v>
      </c>
      <c r="J89" s="108"/>
      <c r="K89" s="163"/>
      <c r="L89" s="163"/>
      <c r="M89" s="163"/>
    </row>
    <row r="90" spans="1:13" ht="21" customHeight="1">
      <c r="A90" s="160"/>
      <c r="B90" s="137"/>
      <c r="C90" s="145">
        <v>1</v>
      </c>
      <c r="D90" s="906" t="s">
        <v>123</v>
      </c>
      <c r="E90" s="901"/>
      <c r="F90" s="901"/>
      <c r="G90" s="902"/>
      <c r="H90" s="164"/>
      <c r="I90" s="124"/>
      <c r="J90" s="115"/>
      <c r="K90" s="116"/>
      <c r="L90" s="116"/>
      <c r="M90" s="116"/>
    </row>
    <row r="91" spans="1:13" ht="21" customHeight="1">
      <c r="A91" s="165"/>
      <c r="B91" s="137"/>
      <c r="C91" s="145">
        <v>2</v>
      </c>
      <c r="D91" s="906" t="s">
        <v>124</v>
      </c>
      <c r="E91" s="901"/>
      <c r="F91" s="901"/>
      <c r="G91" s="902"/>
      <c r="H91" s="164"/>
      <c r="I91" s="124"/>
      <c r="J91" s="115"/>
      <c r="K91" s="116"/>
      <c r="L91" s="116"/>
      <c r="M91" s="116"/>
    </row>
    <row r="92" spans="1:13" ht="31.5" customHeight="1">
      <c r="A92" s="160"/>
      <c r="B92" s="166" t="s">
        <v>132</v>
      </c>
      <c r="C92" s="911" t="s">
        <v>193</v>
      </c>
      <c r="D92" s="912"/>
      <c r="E92" s="912"/>
      <c r="F92" s="912"/>
      <c r="G92" s="913"/>
      <c r="H92" s="167"/>
      <c r="I92" s="168">
        <f>PENDIDIKAN!K205</f>
        <v>0</v>
      </c>
      <c r="J92" s="169"/>
      <c r="K92" s="170"/>
      <c r="L92" s="170"/>
      <c r="M92" s="170"/>
    </row>
    <row r="93" spans="1:13" ht="25.2" customHeight="1">
      <c r="A93" s="160"/>
      <c r="B93" s="171"/>
      <c r="C93" s="145">
        <v>1</v>
      </c>
      <c r="D93" s="970" t="s">
        <v>125</v>
      </c>
      <c r="E93" s="971"/>
      <c r="F93" s="971"/>
      <c r="G93" s="972"/>
      <c r="H93" s="167"/>
      <c r="I93" s="168"/>
      <c r="J93" s="169"/>
      <c r="K93" s="170"/>
      <c r="L93" s="170"/>
      <c r="M93" s="170"/>
    </row>
    <row r="94" spans="1:13" ht="25.2" customHeight="1">
      <c r="A94" s="160"/>
      <c r="B94" s="173"/>
      <c r="C94" s="145">
        <v>2</v>
      </c>
      <c r="D94" s="970" t="s">
        <v>126</v>
      </c>
      <c r="E94" s="971"/>
      <c r="F94" s="971"/>
      <c r="G94" s="972"/>
      <c r="H94" s="167"/>
      <c r="I94" s="168"/>
      <c r="J94" s="169"/>
      <c r="K94" s="170"/>
      <c r="L94" s="170"/>
      <c r="M94" s="170"/>
    </row>
    <row r="95" spans="1:13" ht="25.2" customHeight="1">
      <c r="A95" s="142"/>
      <c r="B95" s="112"/>
      <c r="C95" s="145">
        <v>3</v>
      </c>
      <c r="D95" s="970" t="s">
        <v>127</v>
      </c>
      <c r="E95" s="971"/>
      <c r="F95" s="971"/>
      <c r="G95" s="972"/>
      <c r="H95" s="153"/>
      <c r="I95" s="124"/>
      <c r="J95" s="115"/>
      <c r="K95" s="116"/>
      <c r="L95" s="116"/>
      <c r="M95" s="116"/>
    </row>
    <row r="96" spans="1:13" ht="25.2" customHeight="1">
      <c r="A96" s="142"/>
      <c r="B96" s="171"/>
      <c r="C96" s="145">
        <v>4</v>
      </c>
      <c r="D96" s="970" t="s">
        <v>128</v>
      </c>
      <c r="E96" s="971"/>
      <c r="F96" s="971"/>
      <c r="G96" s="972"/>
      <c r="H96" s="153"/>
      <c r="I96" s="124"/>
      <c r="J96" s="115"/>
      <c r="K96" s="116"/>
      <c r="L96" s="116"/>
      <c r="M96" s="116"/>
    </row>
    <row r="97" spans="1:13" ht="25.2" customHeight="1">
      <c r="A97" s="142"/>
      <c r="B97" s="171"/>
      <c r="C97" s="145">
        <v>5</v>
      </c>
      <c r="D97" s="970" t="s">
        <v>129</v>
      </c>
      <c r="E97" s="971"/>
      <c r="F97" s="971"/>
      <c r="G97" s="972"/>
      <c r="H97" s="153"/>
      <c r="I97" s="124"/>
      <c r="J97" s="115"/>
      <c r="K97" s="116"/>
      <c r="L97" s="116"/>
      <c r="M97" s="116"/>
    </row>
    <row r="98" spans="1:13" ht="25.2" customHeight="1">
      <c r="A98" s="160"/>
      <c r="B98" s="112"/>
      <c r="C98" s="145">
        <v>6</v>
      </c>
      <c r="D98" s="970" t="s">
        <v>130</v>
      </c>
      <c r="E98" s="971"/>
      <c r="F98" s="971"/>
      <c r="G98" s="972"/>
      <c r="H98" s="153"/>
      <c r="I98" s="124"/>
      <c r="J98" s="115"/>
      <c r="K98" s="116"/>
      <c r="L98" s="116"/>
      <c r="M98" s="116"/>
    </row>
    <row r="99" spans="1:13" ht="25.2" customHeight="1">
      <c r="A99" s="142"/>
      <c r="B99" s="174"/>
      <c r="C99" s="145">
        <v>7</v>
      </c>
      <c r="D99" s="970" t="s">
        <v>131</v>
      </c>
      <c r="E99" s="971"/>
      <c r="F99" s="971"/>
      <c r="G99" s="972"/>
      <c r="H99" s="153"/>
      <c r="I99" s="124"/>
      <c r="J99" s="115"/>
      <c r="K99" s="116"/>
      <c r="L99" s="116"/>
      <c r="M99" s="116"/>
    </row>
    <row r="100" spans="1:13" ht="13.2">
      <c r="A100" s="954" t="s">
        <v>1</v>
      </c>
      <c r="B100" s="968" t="s">
        <v>51</v>
      </c>
      <c r="C100" s="968"/>
      <c r="D100" s="968"/>
      <c r="E100" s="968"/>
      <c r="F100" s="968"/>
      <c r="G100" s="968"/>
      <c r="H100" s="968"/>
      <c r="I100" s="968"/>
      <c r="J100" s="968"/>
      <c r="K100" s="968"/>
      <c r="L100" s="968"/>
      <c r="M100" s="968"/>
    </row>
    <row r="101" spans="1:13" ht="13.2">
      <c r="A101" s="955"/>
      <c r="B101" s="955" t="s">
        <v>52</v>
      </c>
      <c r="C101" s="955"/>
      <c r="D101" s="955"/>
      <c r="E101" s="955"/>
      <c r="F101" s="955"/>
      <c r="G101" s="955"/>
      <c r="H101" s="957" t="s">
        <v>53</v>
      </c>
      <c r="I101" s="957"/>
      <c r="J101" s="957"/>
      <c r="K101" s="957"/>
      <c r="L101" s="957"/>
      <c r="M101" s="957"/>
    </row>
    <row r="102" spans="1:13" ht="13.2">
      <c r="A102" s="955"/>
      <c r="B102" s="955"/>
      <c r="C102" s="955"/>
      <c r="D102" s="955"/>
      <c r="E102" s="955"/>
      <c r="F102" s="955"/>
      <c r="G102" s="955"/>
      <c r="H102" s="957" t="s">
        <v>54</v>
      </c>
      <c r="I102" s="957"/>
      <c r="J102" s="957"/>
      <c r="K102" s="957" t="s">
        <v>55</v>
      </c>
      <c r="L102" s="957"/>
      <c r="M102" s="957"/>
    </row>
    <row r="103" spans="1:13" ht="13.2">
      <c r="A103" s="956"/>
      <c r="B103" s="956"/>
      <c r="C103" s="956"/>
      <c r="D103" s="956"/>
      <c r="E103" s="956"/>
      <c r="F103" s="956"/>
      <c r="G103" s="956"/>
      <c r="H103" s="92" t="s">
        <v>56</v>
      </c>
      <c r="I103" s="92" t="s">
        <v>57</v>
      </c>
      <c r="J103" s="92" t="s">
        <v>58</v>
      </c>
      <c r="K103" s="92" t="s">
        <v>56</v>
      </c>
      <c r="L103" s="92" t="s">
        <v>57</v>
      </c>
      <c r="M103" s="92" t="s">
        <v>58</v>
      </c>
    </row>
    <row r="104" spans="1:13" ht="13.2">
      <c r="A104" s="92">
        <v>1</v>
      </c>
      <c r="B104" s="940">
        <v>2</v>
      </c>
      <c r="C104" s="941"/>
      <c r="D104" s="941"/>
      <c r="E104" s="941"/>
      <c r="F104" s="941"/>
      <c r="G104" s="942"/>
      <c r="H104" s="92">
        <v>3</v>
      </c>
      <c r="I104" s="92">
        <v>4</v>
      </c>
      <c r="J104" s="92">
        <v>5</v>
      </c>
      <c r="K104" s="92">
        <v>6</v>
      </c>
      <c r="L104" s="92">
        <v>7</v>
      </c>
      <c r="M104" s="92">
        <v>8</v>
      </c>
    </row>
    <row r="105" spans="1:13" s="65" customFormat="1" ht="21.75" customHeight="1">
      <c r="A105" s="175" t="s">
        <v>8</v>
      </c>
      <c r="B105" s="917" t="s">
        <v>183</v>
      </c>
      <c r="C105" s="918"/>
      <c r="D105" s="918"/>
      <c r="E105" s="918"/>
      <c r="F105" s="918"/>
      <c r="G105" s="919"/>
      <c r="H105" s="176">
        <f>PAK!F23</f>
        <v>0</v>
      </c>
      <c r="I105" s="177">
        <f>I106+I138+I140+I147+I150</f>
        <v>41.669999999999995</v>
      </c>
      <c r="J105" s="126">
        <f>I105+H105</f>
        <v>41.669999999999995</v>
      </c>
      <c r="K105" s="128"/>
      <c r="L105" s="128"/>
      <c r="M105" s="128"/>
    </row>
    <row r="106" spans="1:13" ht="33.75" customHeight="1">
      <c r="A106" s="142"/>
      <c r="B106" s="178" t="s">
        <v>10</v>
      </c>
      <c r="C106" s="906" t="s">
        <v>289</v>
      </c>
      <c r="D106" s="901"/>
      <c r="E106" s="901"/>
      <c r="F106" s="901"/>
      <c r="G106" s="902"/>
      <c r="H106" s="179"/>
      <c r="I106" s="124">
        <f>PENELITIAN!N23</f>
        <v>41.669999999999995</v>
      </c>
      <c r="J106" s="115"/>
      <c r="K106" s="116"/>
      <c r="L106" s="116"/>
      <c r="M106" s="116"/>
    </row>
    <row r="107" spans="1:13" ht="17.399999999999999" customHeight="1">
      <c r="A107" s="142"/>
      <c r="B107" s="180"/>
      <c r="C107" s="181">
        <v>1</v>
      </c>
      <c r="D107" s="911" t="s">
        <v>201</v>
      </c>
      <c r="E107" s="912"/>
      <c r="F107" s="912"/>
      <c r="G107" s="913"/>
      <c r="H107" s="179"/>
      <c r="I107" s="124"/>
      <c r="J107" s="115"/>
      <c r="K107" s="182"/>
      <c r="L107" s="182"/>
      <c r="M107" s="116"/>
    </row>
    <row r="108" spans="1:13" ht="31.5" customHeight="1">
      <c r="A108" s="142"/>
      <c r="B108" s="180"/>
      <c r="C108" s="144"/>
      <c r="D108" s="183" t="s">
        <v>283</v>
      </c>
      <c r="E108" s="911" t="s">
        <v>280</v>
      </c>
      <c r="F108" s="912"/>
      <c r="G108" s="913"/>
      <c r="H108" s="184"/>
      <c r="I108" s="124"/>
      <c r="J108" s="115"/>
      <c r="K108" s="182"/>
      <c r="L108" s="182"/>
      <c r="M108" s="116"/>
    </row>
    <row r="109" spans="1:13" ht="21" customHeight="1">
      <c r="A109" s="142"/>
      <c r="B109" s="143"/>
      <c r="C109" s="144"/>
      <c r="D109" s="180"/>
      <c r="E109" s="187" t="s">
        <v>133</v>
      </c>
      <c r="F109" s="906" t="s">
        <v>281</v>
      </c>
      <c r="G109" s="902"/>
      <c r="H109" s="184"/>
      <c r="I109" s="124"/>
      <c r="J109" s="115"/>
      <c r="K109" s="182"/>
      <c r="L109" s="182"/>
      <c r="M109" s="116"/>
    </row>
    <row r="110" spans="1:13" ht="21" customHeight="1">
      <c r="A110" s="142"/>
      <c r="B110" s="143"/>
      <c r="C110" s="144"/>
      <c r="D110" s="185"/>
      <c r="E110" s="187" t="s">
        <v>135</v>
      </c>
      <c r="F110" s="906" t="s">
        <v>134</v>
      </c>
      <c r="G110" s="902"/>
      <c r="H110" s="184"/>
      <c r="I110" s="124"/>
      <c r="J110" s="115"/>
      <c r="K110" s="182"/>
      <c r="L110" s="182"/>
      <c r="M110" s="116"/>
    </row>
    <row r="111" spans="1:13" ht="46.2" customHeight="1">
      <c r="A111" s="142"/>
      <c r="B111" s="180"/>
      <c r="C111" s="144"/>
      <c r="D111" s="183" t="s">
        <v>284</v>
      </c>
      <c r="E111" s="906" t="s">
        <v>282</v>
      </c>
      <c r="F111" s="901"/>
      <c r="G111" s="902"/>
      <c r="H111" s="184"/>
      <c r="I111" s="124"/>
      <c r="J111" s="115"/>
      <c r="K111" s="182"/>
      <c r="L111" s="182"/>
      <c r="M111" s="116"/>
    </row>
    <row r="112" spans="1:13" ht="21" customHeight="1">
      <c r="A112" s="142"/>
      <c r="B112" s="143"/>
      <c r="C112" s="144"/>
      <c r="D112" s="180"/>
      <c r="E112" s="187" t="s">
        <v>133</v>
      </c>
      <c r="F112" s="906" t="s">
        <v>136</v>
      </c>
      <c r="G112" s="902"/>
      <c r="H112" s="184"/>
      <c r="I112" s="124"/>
      <c r="J112" s="115"/>
      <c r="K112" s="182"/>
      <c r="L112" s="182"/>
      <c r="M112" s="116"/>
    </row>
    <row r="113" spans="1:13" ht="21" customHeight="1">
      <c r="A113" s="142"/>
      <c r="B113" s="143"/>
      <c r="C113" s="144"/>
      <c r="D113" s="185"/>
      <c r="E113" s="187" t="s">
        <v>135</v>
      </c>
      <c r="F113" s="906" t="s">
        <v>139</v>
      </c>
      <c r="G113" s="902"/>
      <c r="H113" s="184"/>
      <c r="I113" s="124"/>
      <c r="J113" s="115"/>
      <c r="K113" s="182"/>
      <c r="L113" s="182"/>
      <c r="M113" s="116"/>
    </row>
    <row r="114" spans="1:13" ht="29.25" customHeight="1">
      <c r="A114" s="142"/>
      <c r="B114" s="143"/>
      <c r="C114" s="144"/>
      <c r="D114" s="183" t="s">
        <v>285</v>
      </c>
      <c r="E114" s="914" t="s">
        <v>433</v>
      </c>
      <c r="F114" s="914"/>
      <c r="G114" s="914"/>
      <c r="H114" s="184"/>
      <c r="I114" s="397">
        <f>PENELITIAN!N31</f>
        <v>41.669999999999995</v>
      </c>
      <c r="J114" s="115"/>
      <c r="K114" s="182"/>
      <c r="L114" s="182"/>
      <c r="M114" s="116"/>
    </row>
    <row r="115" spans="1:13" ht="28.2" customHeight="1">
      <c r="A115" s="142"/>
      <c r="B115" s="143"/>
      <c r="C115" s="186"/>
      <c r="D115" s="143"/>
      <c r="E115" s="187" t="s">
        <v>133</v>
      </c>
      <c r="F115" s="906" t="s">
        <v>354</v>
      </c>
      <c r="G115" s="902"/>
      <c r="H115" s="184"/>
      <c r="I115" s="124"/>
      <c r="J115" s="115"/>
      <c r="K115" s="182"/>
      <c r="L115" s="182"/>
      <c r="M115" s="116"/>
    </row>
    <row r="116" spans="1:13" ht="28.2" customHeight="1">
      <c r="A116" s="142"/>
      <c r="B116" s="143"/>
      <c r="C116" s="186"/>
      <c r="D116" s="143"/>
      <c r="E116" s="187" t="s">
        <v>135</v>
      </c>
      <c r="F116" s="906" t="s">
        <v>355</v>
      </c>
      <c r="G116" s="902"/>
      <c r="H116" s="184"/>
      <c r="I116" s="124"/>
      <c r="J116" s="115"/>
      <c r="K116" s="182"/>
      <c r="L116" s="182"/>
      <c r="M116" s="116"/>
    </row>
    <row r="117" spans="1:13" ht="28.2" customHeight="1">
      <c r="A117" s="142"/>
      <c r="B117" s="143"/>
      <c r="C117" s="186"/>
      <c r="D117" s="137"/>
      <c r="E117" s="187" t="s">
        <v>137</v>
      </c>
      <c r="F117" s="906" t="s">
        <v>449</v>
      </c>
      <c r="G117" s="902"/>
      <c r="H117" s="184"/>
      <c r="I117" s="124"/>
      <c r="J117" s="115"/>
      <c r="K117" s="182"/>
      <c r="L117" s="182"/>
      <c r="M117" s="116"/>
    </row>
    <row r="118" spans="1:13" ht="28.2" customHeight="1">
      <c r="A118" s="142"/>
      <c r="B118" s="143"/>
      <c r="C118" s="186"/>
      <c r="D118" s="137"/>
      <c r="E118" s="187" t="s">
        <v>286</v>
      </c>
      <c r="F118" s="906" t="s">
        <v>489</v>
      </c>
      <c r="G118" s="902"/>
      <c r="H118" s="184"/>
      <c r="I118" s="124"/>
      <c r="J118" s="115"/>
      <c r="K118" s="182"/>
      <c r="L118" s="182"/>
      <c r="M118" s="116"/>
    </row>
    <row r="119" spans="1:13" ht="28.2" customHeight="1">
      <c r="A119" s="142"/>
      <c r="B119" s="143"/>
      <c r="C119" s="186"/>
      <c r="D119" s="137"/>
      <c r="E119" s="187" t="s">
        <v>287</v>
      </c>
      <c r="F119" s="906" t="s">
        <v>451</v>
      </c>
      <c r="G119" s="902"/>
      <c r="H119" s="184"/>
      <c r="I119" s="124"/>
      <c r="J119" s="115"/>
      <c r="K119" s="182"/>
      <c r="L119" s="182"/>
      <c r="M119" s="116"/>
    </row>
    <row r="120" spans="1:13" ht="28.2" customHeight="1">
      <c r="A120" s="142"/>
      <c r="B120" s="143"/>
      <c r="C120" s="186"/>
      <c r="D120" s="137"/>
      <c r="E120" s="187" t="s">
        <v>288</v>
      </c>
      <c r="F120" s="906" t="s">
        <v>490</v>
      </c>
      <c r="G120" s="902"/>
      <c r="H120" s="184"/>
      <c r="I120" s="124"/>
      <c r="J120" s="115"/>
      <c r="K120" s="182"/>
      <c r="L120" s="182"/>
      <c r="M120" s="116"/>
    </row>
    <row r="121" spans="1:13" ht="29.25" customHeight="1">
      <c r="A121" s="142"/>
      <c r="B121" s="180"/>
      <c r="C121" s="181">
        <v>2</v>
      </c>
      <c r="D121" s="911" t="s">
        <v>290</v>
      </c>
      <c r="E121" s="912"/>
      <c r="F121" s="912"/>
      <c r="G121" s="913"/>
      <c r="H121" s="179"/>
      <c r="I121" s="124"/>
      <c r="J121" s="115"/>
      <c r="K121" s="182"/>
      <c r="L121" s="182"/>
      <c r="M121" s="116"/>
    </row>
    <row r="122" spans="1:13" ht="31.2" customHeight="1">
      <c r="A122" s="146"/>
      <c r="B122" s="143"/>
      <c r="C122" s="186"/>
      <c r="D122" s="183" t="s">
        <v>0</v>
      </c>
      <c r="E122" s="911" t="s">
        <v>291</v>
      </c>
      <c r="F122" s="912"/>
      <c r="G122" s="913"/>
      <c r="H122" s="184"/>
      <c r="I122" s="149"/>
      <c r="J122" s="149"/>
      <c r="K122" s="149"/>
      <c r="L122" s="149"/>
      <c r="M122" s="149"/>
    </row>
    <row r="123" spans="1:13" ht="27" customHeight="1">
      <c r="A123" s="142"/>
      <c r="B123" s="143"/>
      <c r="C123" s="144"/>
      <c r="D123" s="180"/>
      <c r="E123" s="187" t="s">
        <v>133</v>
      </c>
      <c r="F123" s="906" t="s">
        <v>453</v>
      </c>
      <c r="G123" s="902"/>
      <c r="H123" s="184"/>
      <c r="I123" s="124"/>
      <c r="J123" s="115"/>
      <c r="K123" s="182"/>
      <c r="L123" s="182"/>
      <c r="M123" s="116"/>
    </row>
    <row r="124" spans="1:13" ht="27" customHeight="1">
      <c r="A124" s="142"/>
      <c r="B124" s="374"/>
      <c r="C124" s="144"/>
      <c r="D124" s="180"/>
      <c r="E124" s="187" t="s">
        <v>135</v>
      </c>
      <c r="F124" s="906" t="s">
        <v>454</v>
      </c>
      <c r="G124" s="902"/>
      <c r="H124" s="375"/>
      <c r="I124" s="124"/>
      <c r="J124" s="115"/>
      <c r="K124" s="182"/>
      <c r="L124" s="182"/>
      <c r="M124" s="116"/>
    </row>
    <row r="125" spans="1:13" ht="27" customHeight="1">
      <c r="A125" s="142"/>
      <c r="B125" s="374"/>
      <c r="C125" s="144"/>
      <c r="D125" s="180"/>
      <c r="E125" s="187" t="s">
        <v>137</v>
      </c>
      <c r="F125" s="906" t="s">
        <v>492</v>
      </c>
      <c r="G125" s="902"/>
      <c r="H125" s="375"/>
      <c r="I125" s="124"/>
      <c r="J125" s="115"/>
      <c r="K125" s="182"/>
      <c r="L125" s="182"/>
      <c r="M125" s="116"/>
    </row>
    <row r="126" spans="1:13" ht="21" customHeight="1">
      <c r="A126" s="142"/>
      <c r="B126" s="143"/>
      <c r="C126" s="144"/>
      <c r="D126" s="185"/>
      <c r="E126" s="187" t="s">
        <v>286</v>
      </c>
      <c r="F126" s="906" t="s">
        <v>139</v>
      </c>
      <c r="G126" s="902"/>
      <c r="H126" s="184"/>
      <c r="I126" s="124"/>
      <c r="J126" s="115"/>
      <c r="K126" s="182"/>
      <c r="L126" s="182"/>
      <c r="M126" s="116"/>
    </row>
    <row r="127" spans="1:13" ht="31.5" customHeight="1">
      <c r="A127" s="146"/>
      <c r="B127" s="143"/>
      <c r="C127" s="186"/>
      <c r="D127" s="183" t="s">
        <v>21</v>
      </c>
      <c r="E127" s="911" t="s">
        <v>292</v>
      </c>
      <c r="F127" s="912"/>
      <c r="G127" s="913"/>
      <c r="H127" s="184"/>
      <c r="I127" s="149"/>
      <c r="J127" s="149"/>
      <c r="K127" s="149"/>
      <c r="L127" s="149"/>
      <c r="M127" s="149"/>
    </row>
    <row r="128" spans="1:13" ht="21" customHeight="1">
      <c r="A128" s="142"/>
      <c r="B128" s="143"/>
      <c r="C128" s="144"/>
      <c r="D128" s="180"/>
      <c r="E128" s="187" t="s">
        <v>133</v>
      </c>
      <c r="F128" s="906" t="s">
        <v>136</v>
      </c>
      <c r="G128" s="902"/>
      <c r="H128" s="184"/>
      <c r="I128" s="124"/>
      <c r="J128" s="115"/>
      <c r="K128" s="182"/>
      <c r="L128" s="182"/>
      <c r="M128" s="116"/>
    </row>
    <row r="129" spans="1:13" ht="21" customHeight="1">
      <c r="A129" s="142"/>
      <c r="B129" s="143"/>
      <c r="C129" s="144"/>
      <c r="D129" s="185"/>
      <c r="E129" s="187" t="s">
        <v>135</v>
      </c>
      <c r="F129" s="906" t="s">
        <v>139</v>
      </c>
      <c r="G129" s="902"/>
      <c r="H129" s="184"/>
      <c r="I129" s="124"/>
      <c r="J129" s="115"/>
      <c r="K129" s="182"/>
      <c r="L129" s="182"/>
      <c r="M129" s="116"/>
    </row>
    <row r="130" spans="1:13" ht="34.950000000000003" customHeight="1">
      <c r="A130" s="146"/>
      <c r="B130" s="143"/>
      <c r="C130" s="186"/>
      <c r="D130" s="183" t="s">
        <v>25</v>
      </c>
      <c r="E130" s="911" t="s">
        <v>293</v>
      </c>
      <c r="F130" s="912"/>
      <c r="G130" s="913"/>
      <c r="H130" s="184"/>
      <c r="I130" s="149"/>
      <c r="J130" s="149"/>
      <c r="K130" s="149"/>
      <c r="L130" s="149"/>
      <c r="M130" s="149"/>
    </row>
    <row r="131" spans="1:13" ht="21" customHeight="1">
      <c r="A131" s="142"/>
      <c r="B131" s="143"/>
      <c r="C131" s="144"/>
      <c r="D131" s="180"/>
      <c r="E131" s="187" t="s">
        <v>133</v>
      </c>
      <c r="F131" s="906" t="s">
        <v>136</v>
      </c>
      <c r="G131" s="902"/>
      <c r="H131" s="184"/>
      <c r="I131" s="124"/>
      <c r="J131" s="115"/>
      <c r="K131" s="182"/>
      <c r="L131" s="182"/>
      <c r="M131" s="116"/>
    </row>
    <row r="132" spans="1:13" ht="21" customHeight="1">
      <c r="A132" s="142"/>
      <c r="B132" s="143"/>
      <c r="C132" s="144"/>
      <c r="D132" s="185"/>
      <c r="E132" s="187" t="s">
        <v>135</v>
      </c>
      <c r="F132" s="906" t="s">
        <v>139</v>
      </c>
      <c r="G132" s="902"/>
      <c r="H132" s="184"/>
      <c r="I132" s="124"/>
      <c r="J132" s="115"/>
      <c r="K132" s="182"/>
      <c r="L132" s="182"/>
      <c r="M132" s="116"/>
    </row>
    <row r="133" spans="1:13" ht="44.25" customHeight="1">
      <c r="A133" s="146"/>
      <c r="B133" s="143"/>
      <c r="C133" s="186"/>
      <c r="D133" s="183" t="s">
        <v>91</v>
      </c>
      <c r="E133" s="911" t="s">
        <v>294</v>
      </c>
      <c r="F133" s="912"/>
      <c r="G133" s="913"/>
      <c r="H133" s="184"/>
      <c r="I133" s="149"/>
      <c r="J133" s="149"/>
      <c r="K133" s="149"/>
      <c r="L133" s="149"/>
      <c r="M133" s="149"/>
    </row>
    <row r="134" spans="1:13" ht="21" customHeight="1">
      <c r="A134" s="142"/>
      <c r="B134" s="143"/>
      <c r="C134" s="144"/>
      <c r="D134" s="180"/>
      <c r="E134" s="187" t="s">
        <v>133</v>
      </c>
      <c r="F134" s="906" t="s">
        <v>136</v>
      </c>
      <c r="G134" s="902"/>
      <c r="H134" s="184"/>
      <c r="I134" s="124"/>
      <c r="J134" s="115"/>
      <c r="K134" s="182"/>
      <c r="L134" s="182"/>
      <c r="M134" s="116"/>
    </row>
    <row r="135" spans="1:13" ht="21" customHeight="1">
      <c r="A135" s="142"/>
      <c r="B135" s="143"/>
      <c r="C135" s="144"/>
      <c r="D135" s="185"/>
      <c r="E135" s="187" t="s">
        <v>135</v>
      </c>
      <c r="F135" s="906" t="s">
        <v>139</v>
      </c>
      <c r="G135" s="902"/>
      <c r="H135" s="184"/>
      <c r="I135" s="124"/>
      <c r="J135" s="115"/>
      <c r="K135" s="182"/>
      <c r="L135" s="182"/>
      <c r="M135" s="116"/>
    </row>
    <row r="136" spans="1:13" ht="32.25" customHeight="1">
      <c r="A136" s="146"/>
      <c r="B136" s="143"/>
      <c r="C136" s="186"/>
      <c r="D136" s="183" t="s">
        <v>405</v>
      </c>
      <c r="E136" s="911" t="s">
        <v>295</v>
      </c>
      <c r="F136" s="912"/>
      <c r="G136" s="913"/>
      <c r="H136" s="184"/>
      <c r="I136" s="149"/>
      <c r="J136" s="149"/>
      <c r="K136" s="149"/>
      <c r="L136" s="149"/>
      <c r="M136" s="149"/>
    </row>
    <row r="137" spans="1:13" ht="34.200000000000003" customHeight="1">
      <c r="A137" s="142"/>
      <c r="B137" s="180"/>
      <c r="C137" s="181">
        <v>3</v>
      </c>
      <c r="D137" s="911" t="s">
        <v>296</v>
      </c>
      <c r="E137" s="912"/>
      <c r="F137" s="912"/>
      <c r="G137" s="913"/>
      <c r="H137" s="179"/>
      <c r="I137" s="124"/>
      <c r="J137" s="115"/>
      <c r="K137" s="182"/>
      <c r="L137" s="182"/>
      <c r="M137" s="116"/>
    </row>
    <row r="138" spans="1:13" ht="32.25" customHeight="1">
      <c r="A138" s="142"/>
      <c r="B138" s="136" t="s">
        <v>9</v>
      </c>
      <c r="C138" s="951" t="s">
        <v>297</v>
      </c>
      <c r="D138" s="980"/>
      <c r="E138" s="980"/>
      <c r="F138" s="980"/>
      <c r="G138" s="981"/>
      <c r="H138" s="179"/>
      <c r="I138" s="124"/>
      <c r="J138" s="115"/>
      <c r="K138" s="182"/>
      <c r="L138" s="182"/>
      <c r="M138" s="116"/>
    </row>
    <row r="139" spans="1:13" ht="23.25" customHeight="1">
      <c r="A139" s="142"/>
      <c r="B139" s="137"/>
      <c r="C139" s="138"/>
      <c r="D139" s="906" t="s">
        <v>138</v>
      </c>
      <c r="E139" s="901"/>
      <c r="F139" s="901"/>
      <c r="G139" s="902"/>
      <c r="H139" s="179"/>
      <c r="I139" s="124"/>
      <c r="J139" s="115"/>
      <c r="K139" s="182"/>
      <c r="L139" s="182"/>
      <c r="M139" s="116"/>
    </row>
    <row r="140" spans="1:13" ht="36.75" customHeight="1">
      <c r="A140" s="142"/>
      <c r="B140" s="136" t="s">
        <v>11</v>
      </c>
      <c r="C140" s="906" t="s">
        <v>298</v>
      </c>
      <c r="D140" s="901"/>
      <c r="E140" s="901"/>
      <c r="F140" s="901"/>
      <c r="G140" s="902"/>
      <c r="H140" s="179"/>
      <c r="I140" s="124"/>
      <c r="J140" s="115"/>
      <c r="K140" s="182"/>
      <c r="L140" s="182"/>
      <c r="M140" s="116"/>
    </row>
    <row r="141" spans="1:13" ht="24" customHeight="1">
      <c r="A141" s="142"/>
      <c r="B141" s="137"/>
      <c r="C141" s="138"/>
      <c r="D141" s="906" t="s">
        <v>138</v>
      </c>
      <c r="E141" s="901"/>
      <c r="F141" s="901"/>
      <c r="G141" s="902"/>
      <c r="H141" s="179"/>
      <c r="I141" s="124"/>
      <c r="J141" s="115"/>
      <c r="K141" s="182"/>
      <c r="L141" s="182"/>
      <c r="M141" s="116"/>
    </row>
    <row r="142" spans="1:13" ht="13.2">
      <c r="A142" s="969" t="s">
        <v>1</v>
      </c>
      <c r="B142" s="968" t="s">
        <v>51</v>
      </c>
      <c r="C142" s="968"/>
      <c r="D142" s="968"/>
      <c r="E142" s="968"/>
      <c r="F142" s="968"/>
      <c r="G142" s="968"/>
      <c r="H142" s="968"/>
      <c r="I142" s="968"/>
      <c r="J142" s="968"/>
      <c r="K142" s="968"/>
      <c r="L142" s="968"/>
      <c r="M142" s="968"/>
    </row>
    <row r="143" spans="1:13" ht="13.2">
      <c r="A143" s="969"/>
      <c r="B143" s="969" t="s">
        <v>52</v>
      </c>
      <c r="C143" s="969"/>
      <c r="D143" s="969"/>
      <c r="E143" s="969"/>
      <c r="F143" s="969"/>
      <c r="G143" s="969"/>
      <c r="H143" s="968" t="s">
        <v>53</v>
      </c>
      <c r="I143" s="968"/>
      <c r="J143" s="968"/>
      <c r="K143" s="968"/>
      <c r="L143" s="968"/>
      <c r="M143" s="968"/>
    </row>
    <row r="144" spans="1:13" ht="13.2">
      <c r="A144" s="969"/>
      <c r="B144" s="969"/>
      <c r="C144" s="969"/>
      <c r="D144" s="969"/>
      <c r="E144" s="969"/>
      <c r="F144" s="969"/>
      <c r="G144" s="969"/>
      <c r="H144" s="968" t="s">
        <v>54</v>
      </c>
      <c r="I144" s="968"/>
      <c r="J144" s="968"/>
      <c r="K144" s="968" t="s">
        <v>55</v>
      </c>
      <c r="L144" s="968"/>
      <c r="M144" s="968"/>
    </row>
    <row r="145" spans="1:13" ht="13.2">
      <c r="A145" s="969"/>
      <c r="B145" s="969"/>
      <c r="C145" s="969"/>
      <c r="D145" s="969"/>
      <c r="E145" s="969"/>
      <c r="F145" s="969"/>
      <c r="G145" s="969"/>
      <c r="H145" s="373" t="s">
        <v>56</v>
      </c>
      <c r="I145" s="373" t="s">
        <v>57</v>
      </c>
      <c r="J145" s="373" t="s">
        <v>58</v>
      </c>
      <c r="K145" s="373" t="s">
        <v>56</v>
      </c>
      <c r="L145" s="373" t="s">
        <v>57</v>
      </c>
      <c r="M145" s="373" t="s">
        <v>58</v>
      </c>
    </row>
    <row r="146" spans="1:13" ht="13.2">
      <c r="A146" s="373">
        <v>1</v>
      </c>
      <c r="B146" s="968">
        <v>2</v>
      </c>
      <c r="C146" s="968"/>
      <c r="D146" s="968"/>
      <c r="E146" s="968"/>
      <c r="F146" s="968"/>
      <c r="G146" s="968"/>
      <c r="H146" s="373">
        <v>3</v>
      </c>
      <c r="I146" s="373">
        <v>4</v>
      </c>
      <c r="J146" s="373">
        <v>5</v>
      </c>
      <c r="K146" s="373">
        <v>6</v>
      </c>
      <c r="L146" s="373">
        <v>7</v>
      </c>
      <c r="M146" s="373">
        <v>8</v>
      </c>
    </row>
    <row r="147" spans="1:13" ht="31.2" customHeight="1">
      <c r="A147" s="142"/>
      <c r="B147" s="130" t="s">
        <v>13</v>
      </c>
      <c r="C147" s="911" t="s">
        <v>299</v>
      </c>
      <c r="D147" s="912"/>
      <c r="E147" s="912"/>
      <c r="F147" s="912"/>
      <c r="G147" s="913"/>
      <c r="H147" s="184"/>
      <c r="I147" s="124"/>
      <c r="J147" s="115"/>
      <c r="K147" s="182"/>
      <c r="L147" s="182"/>
      <c r="M147" s="116"/>
    </row>
    <row r="148" spans="1:13" s="3" customFormat="1" ht="21.6" customHeight="1">
      <c r="A148" s="171"/>
      <c r="B148" s="374"/>
      <c r="C148" s="172">
        <v>1</v>
      </c>
      <c r="D148" s="906" t="s">
        <v>300</v>
      </c>
      <c r="E148" s="901"/>
      <c r="F148" s="901"/>
      <c r="G148" s="902"/>
      <c r="H148" s="375"/>
      <c r="I148" s="124"/>
      <c r="J148" s="115"/>
      <c r="K148" s="182"/>
      <c r="L148" s="182"/>
      <c r="M148" s="182"/>
    </row>
    <row r="149" spans="1:13" s="3" customFormat="1" ht="21" customHeight="1">
      <c r="A149" s="171"/>
      <c r="B149" s="376"/>
      <c r="C149" s="172">
        <v>2</v>
      </c>
      <c r="D149" s="906" t="s">
        <v>139</v>
      </c>
      <c r="E149" s="901"/>
      <c r="F149" s="901"/>
      <c r="G149" s="902"/>
      <c r="H149" s="179"/>
      <c r="I149" s="124"/>
      <c r="J149" s="115"/>
      <c r="K149" s="182"/>
      <c r="L149" s="182"/>
      <c r="M149" s="182"/>
    </row>
    <row r="150" spans="1:13" ht="46.5" customHeight="1">
      <c r="A150" s="142"/>
      <c r="B150" s="130" t="s">
        <v>94</v>
      </c>
      <c r="C150" s="911" t="s">
        <v>301</v>
      </c>
      <c r="D150" s="912"/>
      <c r="E150" s="912"/>
      <c r="F150" s="912"/>
      <c r="G150" s="913"/>
      <c r="H150" s="184"/>
      <c r="I150" s="124"/>
      <c r="J150" s="115"/>
      <c r="K150" s="182"/>
      <c r="L150" s="182"/>
      <c r="M150" s="116"/>
    </row>
    <row r="151" spans="1:13" ht="21" customHeight="1">
      <c r="A151" s="142"/>
      <c r="B151" s="143"/>
      <c r="C151" s="172">
        <v>1</v>
      </c>
      <c r="D151" s="906" t="s">
        <v>140</v>
      </c>
      <c r="E151" s="901"/>
      <c r="F151" s="901"/>
      <c r="G151" s="902"/>
      <c r="H151" s="184"/>
      <c r="I151" s="124"/>
      <c r="J151" s="115"/>
      <c r="K151" s="182"/>
      <c r="L151" s="182"/>
      <c r="M151" s="116"/>
    </row>
    <row r="152" spans="1:13" ht="21" customHeight="1">
      <c r="A152" s="142"/>
      <c r="B152" s="143"/>
      <c r="C152" s="172">
        <v>2</v>
      </c>
      <c r="D152" s="906" t="s">
        <v>141</v>
      </c>
      <c r="E152" s="901"/>
      <c r="F152" s="901"/>
      <c r="G152" s="902"/>
      <c r="H152" s="184"/>
      <c r="I152" s="124"/>
      <c r="J152" s="115"/>
      <c r="K152" s="182"/>
      <c r="L152" s="182"/>
      <c r="M152" s="116"/>
    </row>
    <row r="153" spans="1:13" ht="21" customHeight="1">
      <c r="A153" s="142"/>
      <c r="B153" s="137"/>
      <c r="C153" s="172">
        <v>3</v>
      </c>
      <c r="D153" s="973" t="s">
        <v>142</v>
      </c>
      <c r="E153" s="974"/>
      <c r="F153" s="974"/>
      <c r="G153" s="975"/>
      <c r="H153" s="179"/>
      <c r="I153" s="124"/>
      <c r="J153" s="115"/>
      <c r="K153" s="182"/>
      <c r="L153" s="182"/>
      <c r="M153" s="116"/>
    </row>
    <row r="154" spans="1:13" s="3" customFormat="1" ht="22.5" customHeight="1">
      <c r="A154" s="175" t="s">
        <v>12</v>
      </c>
      <c r="B154" s="917" t="s">
        <v>185</v>
      </c>
      <c r="C154" s="918"/>
      <c r="D154" s="918"/>
      <c r="E154" s="918"/>
      <c r="F154" s="918"/>
      <c r="G154" s="919"/>
      <c r="H154" s="189">
        <f>PAK!F24</f>
        <v>0</v>
      </c>
      <c r="I154" s="127">
        <f>I155+I157+I159+I170+I174+I176+I178</f>
        <v>7</v>
      </c>
      <c r="J154" s="190">
        <f>I154+H154</f>
        <v>7</v>
      </c>
      <c r="K154" s="191"/>
      <c r="L154" s="191"/>
      <c r="M154" s="191"/>
    </row>
    <row r="155" spans="1:13" ht="20.100000000000001" customHeight="1">
      <c r="A155" s="142"/>
      <c r="B155" s="136" t="s">
        <v>10</v>
      </c>
      <c r="C155" s="906" t="s">
        <v>143</v>
      </c>
      <c r="D155" s="901"/>
      <c r="E155" s="901"/>
      <c r="F155" s="901"/>
      <c r="G155" s="902"/>
      <c r="H155" s="153"/>
      <c r="I155" s="124">
        <f>PENGABDIAN!L23</f>
        <v>0</v>
      </c>
      <c r="J155" s="115"/>
      <c r="K155" s="116"/>
      <c r="L155" s="116"/>
      <c r="M155" s="116"/>
    </row>
    <row r="156" spans="1:13" ht="51" customHeight="1">
      <c r="A156" s="142"/>
      <c r="B156" s="137"/>
      <c r="C156" s="155"/>
      <c r="D156" s="976" t="s">
        <v>144</v>
      </c>
      <c r="E156" s="977"/>
      <c r="F156" s="977"/>
      <c r="G156" s="978"/>
      <c r="H156" s="153"/>
      <c r="I156" s="124"/>
      <c r="J156" s="115"/>
      <c r="K156" s="116"/>
      <c r="L156" s="116"/>
      <c r="M156" s="116"/>
    </row>
    <row r="157" spans="1:13" ht="18" customHeight="1">
      <c r="A157" s="142"/>
      <c r="B157" s="130" t="s">
        <v>9</v>
      </c>
      <c r="C157" s="929" t="s">
        <v>145</v>
      </c>
      <c r="D157" s="930"/>
      <c r="E157" s="930"/>
      <c r="F157" s="930"/>
      <c r="G157" s="931"/>
      <c r="H157" s="192"/>
      <c r="I157" s="162">
        <f>PENGABDIAN!L25</f>
        <v>0</v>
      </c>
      <c r="J157" s="108"/>
      <c r="K157" s="163"/>
      <c r="L157" s="163"/>
      <c r="M157" s="163"/>
    </row>
    <row r="158" spans="1:13" ht="33" customHeight="1">
      <c r="A158" s="193"/>
      <c r="B158" s="137"/>
      <c r="C158" s="155"/>
      <c r="D158" s="911" t="s">
        <v>146</v>
      </c>
      <c r="E158" s="912"/>
      <c r="F158" s="912"/>
      <c r="G158" s="913"/>
      <c r="H158" s="153"/>
      <c r="I158" s="124"/>
      <c r="J158" s="115"/>
      <c r="K158" s="159"/>
      <c r="L158" s="116"/>
      <c r="M158" s="116"/>
    </row>
    <row r="159" spans="1:13" ht="31.2" customHeight="1">
      <c r="A159" s="142"/>
      <c r="B159" s="130" t="s">
        <v>11</v>
      </c>
      <c r="C159" s="911" t="s">
        <v>194</v>
      </c>
      <c r="D159" s="912"/>
      <c r="E159" s="912"/>
      <c r="F159" s="912"/>
      <c r="G159" s="913"/>
      <c r="H159" s="153"/>
      <c r="I159" s="124">
        <f>PENGABDIAN!L27</f>
        <v>6</v>
      </c>
      <c r="J159" s="115"/>
      <c r="K159" s="116"/>
      <c r="L159" s="116"/>
      <c r="M159" s="116"/>
    </row>
    <row r="160" spans="1:13" ht="20.100000000000001" customHeight="1">
      <c r="A160" s="142"/>
      <c r="B160" s="137"/>
      <c r="C160" s="188">
        <v>1</v>
      </c>
      <c r="D160" s="906" t="s">
        <v>147</v>
      </c>
      <c r="E160" s="901"/>
      <c r="F160" s="901"/>
      <c r="G160" s="902"/>
      <c r="H160" s="153"/>
      <c r="I160" s="124"/>
      <c r="J160" s="115"/>
      <c r="K160" s="116"/>
      <c r="L160" s="116"/>
      <c r="M160" s="116"/>
    </row>
    <row r="161" spans="1:13" ht="20.100000000000001" customHeight="1">
      <c r="A161" s="142"/>
      <c r="B161" s="143"/>
      <c r="C161" s="194"/>
      <c r="D161" s="136" t="s">
        <v>0</v>
      </c>
      <c r="E161" s="916" t="s">
        <v>148</v>
      </c>
      <c r="F161" s="916"/>
      <c r="G161" s="916"/>
      <c r="H161" s="153"/>
      <c r="I161" s="124"/>
      <c r="J161" s="115"/>
      <c r="K161" s="116"/>
      <c r="L161" s="116"/>
      <c r="M161" s="116"/>
    </row>
    <row r="162" spans="1:13" ht="20.100000000000001" customHeight="1">
      <c r="A162" s="142"/>
      <c r="B162" s="143"/>
      <c r="C162" s="194"/>
      <c r="D162" s="143"/>
      <c r="E162" s="187" t="s">
        <v>133</v>
      </c>
      <c r="F162" s="195" t="s">
        <v>140</v>
      </c>
      <c r="G162" s="116"/>
      <c r="H162" s="153"/>
      <c r="I162" s="124"/>
      <c r="J162" s="115"/>
      <c r="K162" s="116"/>
      <c r="L162" s="116"/>
      <c r="M162" s="116"/>
    </row>
    <row r="163" spans="1:13" ht="20.100000000000001" customHeight="1">
      <c r="A163" s="142"/>
      <c r="B163" s="143"/>
      <c r="C163" s="194"/>
      <c r="D163" s="143"/>
      <c r="E163" s="187" t="s">
        <v>135</v>
      </c>
      <c r="F163" s="195" t="s">
        <v>141</v>
      </c>
      <c r="G163" s="116"/>
      <c r="H163" s="153"/>
      <c r="I163" s="124"/>
      <c r="J163" s="115"/>
      <c r="K163" s="116"/>
      <c r="L163" s="116"/>
      <c r="M163" s="116"/>
    </row>
    <row r="164" spans="1:13" ht="20.100000000000001" customHeight="1">
      <c r="A164" s="142"/>
      <c r="B164" s="143"/>
      <c r="C164" s="196"/>
      <c r="D164" s="137"/>
      <c r="E164" s="187" t="s">
        <v>137</v>
      </c>
      <c r="F164" s="195" t="s">
        <v>142</v>
      </c>
      <c r="G164" s="116"/>
      <c r="H164" s="153"/>
      <c r="I164" s="124"/>
      <c r="J164" s="115"/>
      <c r="K164" s="116"/>
      <c r="L164" s="116"/>
      <c r="M164" s="116"/>
    </row>
    <row r="165" spans="1:13" ht="18.600000000000001" customHeight="1">
      <c r="A165" s="142"/>
      <c r="B165" s="143"/>
      <c r="C165" s="196"/>
      <c r="D165" s="130" t="s">
        <v>3</v>
      </c>
      <c r="E165" s="915" t="s">
        <v>149</v>
      </c>
      <c r="F165" s="915"/>
      <c r="G165" s="915"/>
      <c r="H165" s="153"/>
      <c r="I165" s="124"/>
      <c r="J165" s="115"/>
      <c r="K165" s="116"/>
      <c r="L165" s="116"/>
      <c r="M165" s="116"/>
    </row>
    <row r="166" spans="1:13" ht="20.100000000000001" customHeight="1">
      <c r="A166" s="142"/>
      <c r="B166" s="143"/>
      <c r="C166" s="196"/>
      <c r="D166" s="143"/>
      <c r="E166" s="187" t="s">
        <v>133</v>
      </c>
      <c r="F166" s="195" t="s">
        <v>140</v>
      </c>
      <c r="G166" s="116"/>
      <c r="H166" s="153"/>
      <c r="I166" s="124"/>
      <c r="J166" s="115"/>
      <c r="K166" s="116"/>
      <c r="L166" s="116"/>
      <c r="M166" s="116"/>
    </row>
    <row r="167" spans="1:13" ht="20.100000000000001" customHeight="1">
      <c r="A167" s="142"/>
      <c r="B167" s="143"/>
      <c r="C167" s="196"/>
      <c r="D167" s="143"/>
      <c r="E167" s="187" t="s">
        <v>135</v>
      </c>
      <c r="F167" s="195" t="s">
        <v>141</v>
      </c>
      <c r="G167" s="116"/>
      <c r="H167" s="153"/>
      <c r="I167" s="124"/>
      <c r="J167" s="115"/>
      <c r="K167" s="116"/>
      <c r="L167" s="116"/>
      <c r="M167" s="116"/>
    </row>
    <row r="168" spans="1:13" ht="20.100000000000001" customHeight="1">
      <c r="A168" s="142"/>
      <c r="B168" s="143"/>
      <c r="C168" s="197"/>
      <c r="D168" s="137"/>
      <c r="E168" s="187" t="s">
        <v>137</v>
      </c>
      <c r="F168" s="195" t="s">
        <v>142</v>
      </c>
      <c r="G168" s="116"/>
      <c r="H168" s="153"/>
      <c r="I168" s="124"/>
      <c r="J168" s="115"/>
      <c r="K168" s="116"/>
      <c r="L168" s="116"/>
      <c r="M168" s="116"/>
    </row>
    <row r="169" spans="1:13" ht="20.100000000000001" customHeight="1">
      <c r="A169" s="142"/>
      <c r="B169" s="137"/>
      <c r="C169" s="188">
        <v>2</v>
      </c>
      <c r="D169" s="906" t="s">
        <v>150</v>
      </c>
      <c r="E169" s="901"/>
      <c r="F169" s="901"/>
      <c r="G169" s="902"/>
      <c r="H169" s="153"/>
      <c r="I169" s="124"/>
      <c r="J169" s="115"/>
      <c r="K169" s="116"/>
      <c r="L169" s="116"/>
      <c r="M169" s="116"/>
    </row>
    <row r="170" spans="1:13" ht="45.75" customHeight="1">
      <c r="A170" s="142"/>
      <c r="B170" s="130" t="s">
        <v>13</v>
      </c>
      <c r="C170" s="923" t="s">
        <v>151</v>
      </c>
      <c r="D170" s="924"/>
      <c r="E170" s="924"/>
      <c r="F170" s="924"/>
      <c r="G170" s="925"/>
      <c r="H170" s="153"/>
      <c r="I170" s="124">
        <f>PENGABDIAN!L473</f>
        <v>0</v>
      </c>
      <c r="J170" s="115"/>
      <c r="K170" s="116"/>
      <c r="L170" s="116"/>
      <c r="M170" s="116"/>
    </row>
    <row r="171" spans="1:13" ht="20.100000000000001" customHeight="1">
      <c r="A171" s="142"/>
      <c r="B171" s="143"/>
      <c r="C171" s="188">
        <v>1</v>
      </c>
      <c r="D171" s="906" t="s">
        <v>152</v>
      </c>
      <c r="E171" s="901"/>
      <c r="F171" s="901"/>
      <c r="G171" s="902"/>
      <c r="H171" s="153"/>
      <c r="I171" s="124"/>
      <c r="J171" s="115"/>
      <c r="K171" s="116"/>
      <c r="L171" s="116"/>
      <c r="M171" s="116"/>
    </row>
    <row r="172" spans="1:13" ht="20.100000000000001" customHeight="1">
      <c r="A172" s="142"/>
      <c r="B172" s="143"/>
      <c r="C172" s="187">
        <v>2</v>
      </c>
      <c r="D172" s="906" t="s">
        <v>153</v>
      </c>
      <c r="E172" s="901"/>
      <c r="F172" s="901"/>
      <c r="G172" s="902"/>
      <c r="H172" s="153"/>
      <c r="I172" s="124"/>
      <c r="J172" s="115"/>
      <c r="K172" s="116"/>
      <c r="L172" s="116"/>
      <c r="M172" s="116"/>
    </row>
    <row r="173" spans="1:13" ht="20.100000000000001" customHeight="1">
      <c r="A173" s="142"/>
      <c r="B173" s="185"/>
      <c r="C173" s="187">
        <v>3</v>
      </c>
      <c r="D173" s="926" t="s">
        <v>154</v>
      </c>
      <c r="E173" s="927"/>
      <c r="F173" s="927"/>
      <c r="G173" s="928"/>
      <c r="H173" s="153"/>
      <c r="I173" s="124"/>
      <c r="J173" s="115"/>
      <c r="K173" s="116"/>
      <c r="L173" s="116"/>
      <c r="M173" s="116"/>
    </row>
    <row r="174" spans="1:13" ht="20.100000000000001" customHeight="1">
      <c r="A174" s="142"/>
      <c r="B174" s="178" t="s">
        <v>94</v>
      </c>
      <c r="C174" s="906" t="s">
        <v>155</v>
      </c>
      <c r="D174" s="901"/>
      <c r="E174" s="901"/>
      <c r="F174" s="901"/>
      <c r="G174" s="902"/>
      <c r="H174" s="164"/>
      <c r="I174" s="124">
        <f>PENGABDIAN!L47</f>
        <v>0</v>
      </c>
      <c r="J174" s="115"/>
      <c r="K174" s="116"/>
      <c r="L174" s="116"/>
      <c r="M174" s="116"/>
    </row>
    <row r="175" spans="1:13" ht="31.95" customHeight="1">
      <c r="A175" s="142"/>
      <c r="B175" s="180"/>
      <c r="C175" s="198"/>
      <c r="D175" s="906" t="s">
        <v>156</v>
      </c>
      <c r="E175" s="901"/>
      <c r="F175" s="901"/>
      <c r="G175" s="902"/>
      <c r="H175" s="164"/>
      <c r="I175" s="124"/>
      <c r="J175" s="115"/>
      <c r="K175" s="116"/>
      <c r="L175" s="116"/>
      <c r="M175" s="116"/>
    </row>
    <row r="176" spans="1:13" ht="32.4" customHeight="1">
      <c r="A176" s="354"/>
      <c r="B176" s="178" t="s">
        <v>98</v>
      </c>
      <c r="C176" s="901" t="s">
        <v>473</v>
      </c>
      <c r="D176" s="901"/>
      <c r="E176" s="901"/>
      <c r="F176" s="901"/>
      <c r="G176" s="902"/>
      <c r="H176" s="164"/>
      <c r="I176" s="387">
        <f>PENGABDIAN!L49</f>
        <v>0</v>
      </c>
      <c r="J176" s="201"/>
      <c r="K176" s="116"/>
      <c r="L176" s="116"/>
      <c r="M176" s="116"/>
    </row>
    <row r="177" spans="1:13" ht="75" customHeight="1">
      <c r="A177" s="354"/>
      <c r="B177" s="180"/>
      <c r="C177" s="372"/>
      <c r="D177" s="901" t="s">
        <v>472</v>
      </c>
      <c r="E177" s="901"/>
      <c r="F177" s="901"/>
      <c r="G177" s="902"/>
      <c r="H177" s="164"/>
      <c r="I177" s="387"/>
      <c r="J177" s="201"/>
      <c r="K177" s="116"/>
      <c r="L177" s="116"/>
      <c r="M177" s="116"/>
    </row>
    <row r="178" spans="1:13" ht="32.4" customHeight="1">
      <c r="A178" s="354"/>
      <c r="B178" s="178" t="s">
        <v>16</v>
      </c>
      <c r="C178" s="901" t="s">
        <v>474</v>
      </c>
      <c r="D178" s="901"/>
      <c r="E178" s="901"/>
      <c r="F178" s="901"/>
      <c r="G178" s="902"/>
      <c r="H178" s="164"/>
      <c r="I178" s="387">
        <f>PENGABDIAN!L51</f>
        <v>1</v>
      </c>
      <c r="J178" s="201"/>
      <c r="K178" s="116"/>
      <c r="L178" s="116"/>
      <c r="M178" s="116"/>
    </row>
    <row r="179" spans="1:13" ht="30.6" customHeight="1">
      <c r="A179" s="354"/>
      <c r="B179" s="180"/>
      <c r="C179" s="388" t="s">
        <v>2</v>
      </c>
      <c r="D179" s="903" t="s">
        <v>475</v>
      </c>
      <c r="E179" s="904"/>
      <c r="F179" s="904"/>
      <c r="G179" s="905"/>
      <c r="H179" s="164"/>
      <c r="I179" s="387"/>
      <c r="J179" s="201"/>
      <c r="K179" s="116"/>
      <c r="L179" s="116"/>
      <c r="M179" s="116"/>
    </row>
    <row r="180" spans="1:13" ht="30.6" customHeight="1">
      <c r="A180" s="354"/>
      <c r="B180" s="185"/>
      <c r="C180" s="388" t="s">
        <v>3</v>
      </c>
      <c r="D180" s="903" t="s">
        <v>476</v>
      </c>
      <c r="E180" s="904"/>
      <c r="F180" s="904"/>
      <c r="G180" s="905"/>
      <c r="H180" s="164"/>
      <c r="I180" s="387"/>
      <c r="J180" s="201"/>
      <c r="K180" s="116"/>
      <c r="L180" s="116"/>
      <c r="M180" s="116"/>
    </row>
    <row r="181" spans="1:13" s="65" customFormat="1" ht="24.9" customHeight="1">
      <c r="A181" s="199"/>
      <c r="B181" s="920" t="s">
        <v>186</v>
      </c>
      <c r="C181" s="921"/>
      <c r="D181" s="921"/>
      <c r="E181" s="921"/>
      <c r="F181" s="921"/>
      <c r="G181" s="922"/>
      <c r="H181" s="200">
        <f>H154+H105+H42+H36</f>
        <v>200</v>
      </c>
      <c r="I181" s="200">
        <f>I154+I105+I42+I36</f>
        <v>121.25999999999999</v>
      </c>
      <c r="J181" s="200">
        <f>J154+J105+J42+J36</f>
        <v>321.26</v>
      </c>
      <c r="K181" s="128"/>
      <c r="L181" s="128"/>
      <c r="M181" s="128"/>
    </row>
    <row r="182" spans="1:13" ht="13.2">
      <c r="A182" s="969" t="s">
        <v>1</v>
      </c>
      <c r="B182" s="968" t="s">
        <v>51</v>
      </c>
      <c r="C182" s="968"/>
      <c r="D182" s="968"/>
      <c r="E182" s="968"/>
      <c r="F182" s="968"/>
      <c r="G182" s="968"/>
      <c r="H182" s="968"/>
      <c r="I182" s="968"/>
      <c r="J182" s="968"/>
      <c r="K182" s="968"/>
      <c r="L182" s="968"/>
      <c r="M182" s="968"/>
    </row>
    <row r="183" spans="1:13" ht="13.2">
      <c r="A183" s="969"/>
      <c r="B183" s="969" t="s">
        <v>52</v>
      </c>
      <c r="C183" s="969"/>
      <c r="D183" s="969"/>
      <c r="E183" s="969"/>
      <c r="F183" s="969"/>
      <c r="G183" s="969"/>
      <c r="H183" s="968" t="s">
        <v>53</v>
      </c>
      <c r="I183" s="968"/>
      <c r="J183" s="968"/>
      <c r="K183" s="968"/>
      <c r="L183" s="968"/>
      <c r="M183" s="968"/>
    </row>
    <row r="184" spans="1:13" ht="13.2">
      <c r="A184" s="969"/>
      <c r="B184" s="969"/>
      <c r="C184" s="969"/>
      <c r="D184" s="969"/>
      <c r="E184" s="969"/>
      <c r="F184" s="969"/>
      <c r="G184" s="969"/>
      <c r="H184" s="968" t="s">
        <v>54</v>
      </c>
      <c r="I184" s="968"/>
      <c r="J184" s="968"/>
      <c r="K184" s="968" t="s">
        <v>55</v>
      </c>
      <c r="L184" s="968"/>
      <c r="M184" s="968"/>
    </row>
    <row r="185" spans="1:13" ht="13.2">
      <c r="A185" s="969"/>
      <c r="B185" s="969"/>
      <c r="C185" s="969"/>
      <c r="D185" s="969"/>
      <c r="E185" s="969"/>
      <c r="F185" s="969"/>
      <c r="G185" s="969"/>
      <c r="H185" s="92" t="s">
        <v>56</v>
      </c>
      <c r="I185" s="92" t="s">
        <v>57</v>
      </c>
      <c r="J185" s="92" t="s">
        <v>58</v>
      </c>
      <c r="K185" s="92" t="s">
        <v>56</v>
      </c>
      <c r="L185" s="92" t="s">
        <v>57</v>
      </c>
      <c r="M185" s="92" t="s">
        <v>58</v>
      </c>
    </row>
    <row r="186" spans="1:13" ht="13.2">
      <c r="A186" s="92">
        <v>1</v>
      </c>
      <c r="B186" s="968">
        <v>2</v>
      </c>
      <c r="C186" s="968"/>
      <c r="D186" s="968"/>
      <c r="E186" s="968"/>
      <c r="F186" s="968"/>
      <c r="G186" s="968"/>
      <c r="H186" s="92">
        <v>3</v>
      </c>
      <c r="I186" s="92">
        <v>4</v>
      </c>
      <c r="J186" s="92">
        <v>5</v>
      </c>
      <c r="K186" s="92">
        <v>6</v>
      </c>
      <c r="L186" s="92">
        <v>7</v>
      </c>
      <c r="M186" s="92">
        <v>8</v>
      </c>
    </row>
    <row r="187" spans="1:13" s="3" customFormat="1" ht="25.5" customHeight="1">
      <c r="A187" s="125" t="s">
        <v>71</v>
      </c>
      <c r="B187" s="917" t="s">
        <v>202</v>
      </c>
      <c r="C187" s="918"/>
      <c r="D187" s="918"/>
      <c r="E187" s="918"/>
      <c r="F187" s="918"/>
      <c r="G187" s="919"/>
      <c r="H187" s="189">
        <f>PAK!F27</f>
        <v>0</v>
      </c>
      <c r="I187" s="127">
        <f>(I188+I191+I198+I207+I209+I212+I219+I228+I237+I241+I243)</f>
        <v>10</v>
      </c>
      <c r="J187" s="190">
        <f>I187+H187</f>
        <v>10</v>
      </c>
      <c r="K187" s="191"/>
      <c r="L187" s="191"/>
      <c r="M187" s="191"/>
    </row>
    <row r="188" spans="1:13" ht="33.75" customHeight="1">
      <c r="A188" s="142"/>
      <c r="B188" s="183" t="s">
        <v>10</v>
      </c>
      <c r="C188" s="911" t="s">
        <v>157</v>
      </c>
      <c r="D188" s="912"/>
      <c r="E188" s="912"/>
      <c r="F188" s="912"/>
      <c r="G188" s="913"/>
      <c r="H188" s="153"/>
      <c r="I188" s="124">
        <f>PENUNJANG!L23</f>
        <v>10</v>
      </c>
      <c r="J188" s="115"/>
      <c r="K188" s="116"/>
      <c r="L188" s="116"/>
      <c r="M188" s="116"/>
    </row>
    <row r="189" spans="1:13" ht="20.100000000000001" customHeight="1">
      <c r="A189" s="142"/>
      <c r="B189" s="180"/>
      <c r="C189" s="187">
        <v>1</v>
      </c>
      <c r="D189" s="916" t="s">
        <v>158</v>
      </c>
      <c r="E189" s="916"/>
      <c r="F189" s="916"/>
      <c r="G189" s="916"/>
      <c r="H189" s="153"/>
      <c r="I189" s="124"/>
      <c r="J189" s="115"/>
      <c r="K189" s="116"/>
      <c r="L189" s="116"/>
      <c r="M189" s="116"/>
    </row>
    <row r="190" spans="1:13" ht="20.100000000000001" customHeight="1">
      <c r="A190" s="142"/>
      <c r="B190" s="185"/>
      <c r="C190" s="187">
        <v>2</v>
      </c>
      <c r="D190" s="914" t="s">
        <v>159</v>
      </c>
      <c r="E190" s="914"/>
      <c r="F190" s="914"/>
      <c r="G190" s="914"/>
      <c r="H190" s="153"/>
      <c r="I190" s="124"/>
      <c r="J190" s="115"/>
      <c r="K190" s="116"/>
      <c r="L190" s="116"/>
      <c r="M190" s="116"/>
    </row>
    <row r="191" spans="1:13" ht="18" customHeight="1">
      <c r="A191" s="142"/>
      <c r="B191" s="183" t="s">
        <v>9</v>
      </c>
      <c r="C191" s="915" t="s">
        <v>160</v>
      </c>
      <c r="D191" s="915"/>
      <c r="E191" s="915"/>
      <c r="F191" s="915"/>
      <c r="G191" s="915"/>
      <c r="H191" s="153"/>
      <c r="I191" s="124">
        <f>PENUNJANG!L35</f>
        <v>0</v>
      </c>
      <c r="J191" s="115"/>
      <c r="K191" s="116"/>
      <c r="L191" s="116"/>
      <c r="M191" s="116"/>
    </row>
    <row r="192" spans="1:13" ht="20.100000000000001" customHeight="1">
      <c r="A192" s="142"/>
      <c r="B192" s="180"/>
      <c r="C192" s="178">
        <v>1</v>
      </c>
      <c r="D192" s="914" t="s">
        <v>161</v>
      </c>
      <c r="E192" s="914"/>
      <c r="F192" s="914"/>
      <c r="G192" s="914"/>
      <c r="H192" s="153"/>
      <c r="I192" s="124"/>
      <c r="J192" s="115"/>
      <c r="K192" s="116"/>
      <c r="L192" s="116"/>
      <c r="M192" s="116"/>
    </row>
    <row r="193" spans="1:13" ht="20.100000000000001" customHeight="1">
      <c r="A193" s="146"/>
      <c r="B193" s="180"/>
      <c r="C193" s="143"/>
      <c r="D193" s="145" t="s">
        <v>0</v>
      </c>
      <c r="E193" s="914" t="s">
        <v>27</v>
      </c>
      <c r="F193" s="914"/>
      <c r="G193" s="914"/>
      <c r="H193" s="148"/>
      <c r="I193" s="149"/>
      <c r="J193" s="149"/>
      <c r="K193" s="149"/>
      <c r="L193" s="149"/>
      <c r="M193" s="149"/>
    </row>
    <row r="194" spans="1:13" ht="20.100000000000001" customHeight="1">
      <c r="A194" s="146"/>
      <c r="B194" s="180"/>
      <c r="C194" s="185"/>
      <c r="D194" s="145" t="s">
        <v>21</v>
      </c>
      <c r="E194" s="916" t="s">
        <v>24</v>
      </c>
      <c r="F194" s="916"/>
      <c r="G194" s="916"/>
      <c r="H194" s="150"/>
      <c r="I194" s="151"/>
      <c r="J194" s="151"/>
      <c r="K194" s="151"/>
      <c r="L194" s="151"/>
      <c r="M194" s="151"/>
    </row>
    <row r="195" spans="1:13" ht="20.100000000000001" customHeight="1">
      <c r="A195" s="146"/>
      <c r="B195" s="180"/>
      <c r="C195" s="178">
        <v>2</v>
      </c>
      <c r="D195" s="914" t="s">
        <v>162</v>
      </c>
      <c r="E195" s="914"/>
      <c r="F195" s="914"/>
      <c r="G195" s="914"/>
      <c r="H195" s="150"/>
      <c r="I195" s="151"/>
      <c r="J195" s="151"/>
      <c r="K195" s="151"/>
      <c r="L195" s="151"/>
      <c r="M195" s="151"/>
    </row>
    <row r="196" spans="1:13" ht="20.100000000000001" customHeight="1">
      <c r="A196" s="146"/>
      <c r="B196" s="143"/>
      <c r="C196" s="180"/>
      <c r="D196" s="145" t="s">
        <v>0</v>
      </c>
      <c r="E196" s="914" t="s">
        <v>27</v>
      </c>
      <c r="F196" s="914"/>
      <c r="G196" s="914"/>
      <c r="H196" s="94"/>
      <c r="I196" s="92"/>
      <c r="J196" s="92"/>
      <c r="K196" s="92"/>
      <c r="L196" s="92"/>
      <c r="M196" s="92"/>
    </row>
    <row r="197" spans="1:13" s="91" customFormat="1" ht="20.100000000000001" customHeight="1">
      <c r="A197" s="107"/>
      <c r="B197" s="137"/>
      <c r="C197" s="185"/>
      <c r="D197" s="145" t="s">
        <v>21</v>
      </c>
      <c r="E197" s="916" t="s">
        <v>24</v>
      </c>
      <c r="F197" s="916"/>
      <c r="G197" s="916"/>
      <c r="H197" s="94"/>
      <c r="I197" s="92"/>
      <c r="J197" s="92"/>
      <c r="K197" s="92"/>
      <c r="L197" s="92"/>
      <c r="M197" s="92"/>
    </row>
    <row r="198" spans="1:13" ht="20.100000000000001" customHeight="1">
      <c r="A198" s="142"/>
      <c r="B198" s="136" t="s">
        <v>11</v>
      </c>
      <c r="C198" s="914" t="s">
        <v>163</v>
      </c>
      <c r="D198" s="914"/>
      <c r="E198" s="914"/>
      <c r="F198" s="914"/>
      <c r="G198" s="914"/>
      <c r="H198" s="153"/>
      <c r="I198" s="124">
        <f>PENUNJANG!L42</f>
        <v>0</v>
      </c>
      <c r="J198" s="115"/>
      <c r="K198" s="116"/>
      <c r="L198" s="116"/>
      <c r="M198" s="116"/>
    </row>
    <row r="199" spans="1:13" ht="20.100000000000001" customHeight="1">
      <c r="A199" s="142"/>
      <c r="B199" s="143"/>
      <c r="C199" s="178">
        <v>1</v>
      </c>
      <c r="D199" s="914" t="s">
        <v>140</v>
      </c>
      <c r="E199" s="914"/>
      <c r="F199" s="914"/>
      <c r="G199" s="914"/>
      <c r="H199" s="153"/>
      <c r="I199" s="124"/>
      <c r="J199" s="115"/>
      <c r="K199" s="116"/>
      <c r="L199" s="116"/>
      <c r="M199" s="116"/>
    </row>
    <row r="200" spans="1:13" ht="20.100000000000001" customHeight="1">
      <c r="A200" s="142"/>
      <c r="B200" s="143"/>
      <c r="C200" s="180"/>
      <c r="D200" s="145" t="s">
        <v>0</v>
      </c>
      <c r="E200" s="916" t="s">
        <v>164</v>
      </c>
      <c r="F200" s="916"/>
      <c r="G200" s="916"/>
      <c r="H200" s="153"/>
      <c r="I200" s="124"/>
      <c r="J200" s="115"/>
      <c r="K200" s="116"/>
      <c r="L200" s="116"/>
      <c r="M200" s="116"/>
    </row>
    <row r="201" spans="1:13" ht="20.100000000000001" customHeight="1">
      <c r="A201" s="142"/>
      <c r="B201" s="143"/>
      <c r="C201" s="180"/>
      <c r="D201" s="145" t="s">
        <v>21</v>
      </c>
      <c r="E201" s="916" t="s">
        <v>165</v>
      </c>
      <c r="F201" s="916"/>
      <c r="G201" s="916"/>
      <c r="H201" s="153"/>
      <c r="I201" s="124"/>
      <c r="J201" s="115"/>
      <c r="K201" s="116"/>
      <c r="L201" s="116"/>
      <c r="M201" s="116"/>
    </row>
    <row r="202" spans="1:13" ht="20.100000000000001" customHeight="1">
      <c r="A202" s="142"/>
      <c r="B202" s="143"/>
      <c r="C202" s="185"/>
      <c r="D202" s="145" t="s">
        <v>25</v>
      </c>
      <c r="E202" s="916" t="s">
        <v>24</v>
      </c>
      <c r="F202" s="916"/>
      <c r="G202" s="916"/>
      <c r="H202" s="153"/>
      <c r="I202" s="124"/>
      <c r="J202" s="115"/>
      <c r="K202" s="116"/>
      <c r="L202" s="116"/>
      <c r="M202" s="116"/>
    </row>
    <row r="203" spans="1:13" ht="20.100000000000001" customHeight="1">
      <c r="A203" s="142"/>
      <c r="B203" s="143"/>
      <c r="C203" s="178">
        <v>2</v>
      </c>
      <c r="D203" s="914" t="s">
        <v>141</v>
      </c>
      <c r="E203" s="914"/>
      <c r="F203" s="914"/>
      <c r="G203" s="914"/>
      <c r="H203" s="153"/>
      <c r="I203" s="124"/>
      <c r="J203" s="115"/>
      <c r="K203" s="116"/>
      <c r="L203" s="116"/>
      <c r="M203" s="116"/>
    </row>
    <row r="204" spans="1:13" ht="20.100000000000001" customHeight="1">
      <c r="A204" s="142"/>
      <c r="B204" s="143"/>
      <c r="C204" s="180"/>
      <c r="D204" s="145" t="s">
        <v>0</v>
      </c>
      <c r="E204" s="916" t="s">
        <v>164</v>
      </c>
      <c r="F204" s="916"/>
      <c r="G204" s="916"/>
      <c r="H204" s="153"/>
      <c r="I204" s="124"/>
      <c r="J204" s="115"/>
      <c r="K204" s="116"/>
      <c r="L204" s="116"/>
      <c r="M204" s="116"/>
    </row>
    <row r="205" spans="1:13" ht="20.100000000000001" customHeight="1">
      <c r="A205" s="142"/>
      <c r="B205" s="143"/>
      <c r="C205" s="180"/>
      <c r="D205" s="145" t="s">
        <v>21</v>
      </c>
      <c r="E205" s="916" t="s">
        <v>165</v>
      </c>
      <c r="F205" s="916"/>
      <c r="G205" s="916"/>
      <c r="H205" s="153"/>
      <c r="I205" s="124"/>
      <c r="J205" s="115"/>
      <c r="K205" s="116"/>
      <c r="L205" s="116"/>
      <c r="M205" s="116"/>
    </row>
    <row r="206" spans="1:13" ht="20.100000000000001" customHeight="1">
      <c r="A206" s="142"/>
      <c r="B206" s="137"/>
      <c r="C206" s="185"/>
      <c r="D206" s="145" t="s">
        <v>25</v>
      </c>
      <c r="E206" s="916" t="s">
        <v>24</v>
      </c>
      <c r="F206" s="916"/>
      <c r="G206" s="916"/>
      <c r="H206" s="153"/>
      <c r="I206" s="124"/>
      <c r="J206" s="115"/>
      <c r="K206" s="116"/>
      <c r="L206" s="116"/>
      <c r="M206" s="116"/>
    </row>
    <row r="207" spans="1:13" ht="20.100000000000001" customHeight="1">
      <c r="A207" s="142"/>
      <c r="B207" s="136" t="s">
        <v>13</v>
      </c>
      <c r="C207" s="914" t="s">
        <v>166</v>
      </c>
      <c r="D207" s="914"/>
      <c r="E207" s="914"/>
      <c r="F207" s="914"/>
      <c r="G207" s="914"/>
      <c r="H207" s="153"/>
      <c r="I207" s="124">
        <f>PENUNJANG!L51</f>
        <v>0</v>
      </c>
      <c r="J207" s="115"/>
      <c r="K207" s="116"/>
      <c r="L207" s="116"/>
      <c r="M207" s="116"/>
    </row>
    <row r="208" spans="1:13" ht="33.75" customHeight="1">
      <c r="A208" s="193"/>
      <c r="B208" s="137"/>
      <c r="C208" s="138"/>
      <c r="D208" s="914" t="s">
        <v>167</v>
      </c>
      <c r="E208" s="914"/>
      <c r="F208" s="914"/>
      <c r="G208" s="914"/>
      <c r="H208" s="153"/>
      <c r="I208" s="124"/>
      <c r="J208" s="115"/>
      <c r="K208" s="116"/>
      <c r="L208" s="116"/>
      <c r="M208" s="116"/>
    </row>
    <row r="209" spans="1:13" ht="21.6" customHeight="1">
      <c r="A209" s="142"/>
      <c r="B209" s="130" t="s">
        <v>94</v>
      </c>
      <c r="C209" s="915" t="s">
        <v>168</v>
      </c>
      <c r="D209" s="915"/>
      <c r="E209" s="915"/>
      <c r="F209" s="915"/>
      <c r="G209" s="915"/>
      <c r="H209" s="153"/>
      <c r="I209" s="124">
        <f>DUPAK!J210</f>
        <v>0</v>
      </c>
      <c r="J209" s="115"/>
      <c r="K209" s="116"/>
      <c r="L209" s="116"/>
      <c r="M209" s="116"/>
    </row>
    <row r="210" spans="1:13" ht="20.100000000000001" customHeight="1">
      <c r="A210" s="142"/>
      <c r="B210" s="143"/>
      <c r="C210" s="178">
        <v>1</v>
      </c>
      <c r="D210" s="979" t="s">
        <v>169</v>
      </c>
      <c r="E210" s="979"/>
      <c r="F210" s="979"/>
      <c r="G210" s="979"/>
      <c r="H210" s="192"/>
      <c r="I210" s="124"/>
      <c r="J210" s="108"/>
      <c r="K210" s="163"/>
      <c r="L210" s="163"/>
      <c r="M210" s="163"/>
    </row>
    <row r="211" spans="1:13" ht="20.100000000000001" customHeight="1">
      <c r="A211" s="160"/>
      <c r="B211" s="137"/>
      <c r="C211" s="187">
        <v>2</v>
      </c>
      <c r="D211" s="914" t="s">
        <v>170</v>
      </c>
      <c r="E211" s="914"/>
      <c r="F211" s="914"/>
      <c r="G211" s="914"/>
      <c r="H211" s="153"/>
      <c r="I211" s="124"/>
      <c r="J211" s="115"/>
      <c r="K211" s="116"/>
      <c r="L211" s="116"/>
      <c r="M211" s="116"/>
    </row>
    <row r="212" spans="1:13" ht="20.100000000000001" customHeight="1">
      <c r="A212" s="160"/>
      <c r="B212" s="136" t="s">
        <v>98</v>
      </c>
      <c r="C212" s="914" t="s">
        <v>171</v>
      </c>
      <c r="D212" s="914"/>
      <c r="E212" s="914"/>
      <c r="F212" s="914"/>
      <c r="G212" s="914"/>
      <c r="H212" s="153"/>
      <c r="I212" s="124">
        <f>PENUNJANG!L56</f>
        <v>0</v>
      </c>
      <c r="J212" s="115"/>
      <c r="K212" s="116"/>
      <c r="L212" s="116"/>
      <c r="M212" s="116"/>
    </row>
    <row r="213" spans="1:13" ht="20.100000000000001" customHeight="1">
      <c r="A213" s="160"/>
      <c r="B213" s="143"/>
      <c r="C213" s="178">
        <v>1</v>
      </c>
      <c r="D213" s="914" t="s">
        <v>172</v>
      </c>
      <c r="E213" s="914"/>
      <c r="F213" s="914"/>
      <c r="G213" s="914"/>
      <c r="H213" s="153"/>
      <c r="I213" s="124"/>
      <c r="J213" s="115"/>
      <c r="K213" s="116"/>
      <c r="L213" s="116"/>
      <c r="M213" s="116"/>
    </row>
    <row r="214" spans="1:13" ht="20.100000000000001" customHeight="1">
      <c r="A214" s="142"/>
      <c r="B214" s="143"/>
      <c r="C214" s="180"/>
      <c r="D214" s="145" t="s">
        <v>0</v>
      </c>
      <c r="E214" s="907" t="s">
        <v>23</v>
      </c>
      <c r="F214" s="908"/>
      <c r="G214" s="909"/>
      <c r="H214" s="153"/>
      <c r="I214" s="124"/>
      <c r="J214" s="115"/>
      <c r="K214" s="116"/>
      <c r="L214" s="116"/>
      <c r="M214" s="116"/>
    </row>
    <row r="215" spans="1:13" ht="20.100000000000001" customHeight="1">
      <c r="A215" s="142"/>
      <c r="B215" s="143"/>
      <c r="C215" s="185"/>
      <c r="D215" s="145" t="s">
        <v>21</v>
      </c>
      <c r="E215" s="916" t="s">
        <v>24</v>
      </c>
      <c r="F215" s="916"/>
      <c r="G215" s="916"/>
      <c r="H215" s="153"/>
      <c r="I215" s="124"/>
      <c r="J215" s="115"/>
      <c r="K215" s="116"/>
      <c r="L215" s="116"/>
      <c r="M215" s="116"/>
    </row>
    <row r="216" spans="1:13" ht="20.100000000000001" customHeight="1">
      <c r="A216" s="152"/>
      <c r="B216" s="143"/>
      <c r="C216" s="178">
        <v>2</v>
      </c>
      <c r="D216" s="914" t="s">
        <v>173</v>
      </c>
      <c r="E216" s="914"/>
      <c r="F216" s="914"/>
      <c r="G216" s="914"/>
      <c r="H216" s="153"/>
      <c r="I216" s="124"/>
      <c r="J216" s="115"/>
      <c r="K216" s="116"/>
      <c r="L216" s="116"/>
      <c r="M216" s="116"/>
    </row>
    <row r="217" spans="1:13" ht="20.100000000000001" customHeight="1">
      <c r="A217" s="152"/>
      <c r="B217" s="143"/>
      <c r="C217" s="180"/>
      <c r="D217" s="145" t="s">
        <v>0</v>
      </c>
      <c r="E217" s="907" t="s">
        <v>23</v>
      </c>
      <c r="F217" s="908"/>
      <c r="G217" s="909"/>
      <c r="H217" s="153"/>
      <c r="I217" s="124"/>
      <c r="J217" s="115"/>
      <c r="K217" s="116"/>
      <c r="L217" s="116"/>
      <c r="M217" s="116"/>
    </row>
    <row r="218" spans="1:13" ht="20.100000000000001" customHeight="1">
      <c r="A218" s="152"/>
      <c r="B218" s="137"/>
      <c r="C218" s="185"/>
      <c r="D218" s="145" t="s">
        <v>21</v>
      </c>
      <c r="E218" s="907" t="s">
        <v>24</v>
      </c>
      <c r="F218" s="908"/>
      <c r="G218" s="909"/>
      <c r="H218" s="153"/>
      <c r="I218" s="124"/>
      <c r="J218" s="115"/>
      <c r="K218" s="116"/>
      <c r="L218" s="116"/>
      <c r="M218" s="116"/>
    </row>
    <row r="219" spans="1:13" ht="20.100000000000001" customHeight="1">
      <c r="A219" s="142"/>
      <c r="B219" s="180" t="s">
        <v>16</v>
      </c>
      <c r="C219" s="914" t="s">
        <v>174</v>
      </c>
      <c r="D219" s="914"/>
      <c r="E219" s="914"/>
      <c r="F219" s="914"/>
      <c r="G219" s="914"/>
      <c r="H219" s="153"/>
      <c r="I219" s="124">
        <f>PENUNJANG!L63</f>
        <v>0</v>
      </c>
      <c r="J219" s="115"/>
      <c r="K219" s="116"/>
      <c r="L219" s="116"/>
      <c r="M219" s="116"/>
    </row>
    <row r="220" spans="1:13" ht="20.100000000000001" customHeight="1">
      <c r="A220" s="142"/>
      <c r="B220" s="180"/>
      <c r="C220" s="183">
        <v>1</v>
      </c>
      <c r="D220" s="915" t="s">
        <v>175</v>
      </c>
      <c r="E220" s="915"/>
      <c r="F220" s="915"/>
      <c r="G220" s="915"/>
      <c r="H220" s="153"/>
      <c r="I220" s="124"/>
      <c r="J220" s="115"/>
      <c r="K220" s="116"/>
      <c r="L220" s="116"/>
      <c r="M220" s="116"/>
    </row>
    <row r="221" spans="1:13" ht="20.100000000000001" customHeight="1">
      <c r="A221" s="142"/>
      <c r="B221" s="143"/>
      <c r="C221" s="180"/>
      <c r="D221" s="145" t="s">
        <v>0</v>
      </c>
      <c r="E221" s="914" t="s">
        <v>26</v>
      </c>
      <c r="F221" s="914"/>
      <c r="G221" s="914"/>
      <c r="H221" s="153"/>
      <c r="I221" s="124"/>
      <c r="J221" s="115"/>
      <c r="K221" s="116"/>
      <c r="L221" s="116"/>
      <c r="M221" s="116"/>
    </row>
    <row r="222" spans="1:13" ht="20.100000000000001" customHeight="1">
      <c r="A222" s="142"/>
      <c r="B222" s="180"/>
      <c r="C222" s="180"/>
      <c r="D222" s="145" t="s">
        <v>21</v>
      </c>
      <c r="E222" s="914" t="s">
        <v>14</v>
      </c>
      <c r="F222" s="914"/>
      <c r="G222" s="914"/>
      <c r="H222" s="153"/>
      <c r="I222" s="124"/>
      <c r="J222" s="115"/>
      <c r="K222" s="116"/>
      <c r="L222" s="116"/>
      <c r="M222" s="116"/>
    </row>
    <row r="223" spans="1:13" ht="20.100000000000001" customHeight="1">
      <c r="A223" s="142"/>
      <c r="B223" s="180"/>
      <c r="C223" s="185"/>
      <c r="D223" s="145" t="s">
        <v>25</v>
      </c>
      <c r="E223" s="914" t="s">
        <v>15</v>
      </c>
      <c r="F223" s="914"/>
      <c r="G223" s="914"/>
      <c r="H223" s="153"/>
      <c r="I223" s="124"/>
      <c r="J223" s="115"/>
      <c r="K223" s="116"/>
      <c r="L223" s="116"/>
      <c r="M223" s="116"/>
    </row>
    <row r="224" spans="1:13" ht="20.100000000000001" customHeight="1">
      <c r="A224" s="142"/>
      <c r="B224" s="180"/>
      <c r="C224" s="178">
        <v>2</v>
      </c>
      <c r="D224" s="914" t="s">
        <v>176</v>
      </c>
      <c r="E224" s="914"/>
      <c r="F224" s="914"/>
      <c r="G224" s="914"/>
      <c r="H224" s="153"/>
      <c r="I224" s="124"/>
      <c r="J224" s="115"/>
      <c r="K224" s="116"/>
      <c r="L224" s="116"/>
      <c r="M224" s="116"/>
    </row>
    <row r="225" spans="1:13" ht="20.100000000000001" customHeight="1">
      <c r="A225" s="142"/>
      <c r="B225" s="180"/>
      <c r="C225" s="180"/>
      <c r="D225" s="145" t="s">
        <v>0</v>
      </c>
      <c r="E225" s="916" t="s">
        <v>140</v>
      </c>
      <c r="F225" s="916"/>
      <c r="G225" s="916"/>
      <c r="H225" s="153"/>
      <c r="I225" s="124"/>
      <c r="J225" s="115"/>
      <c r="K225" s="116"/>
      <c r="L225" s="116"/>
      <c r="M225" s="116"/>
    </row>
    <row r="226" spans="1:13" ht="20.100000000000001" customHeight="1">
      <c r="A226" s="142"/>
      <c r="B226" s="180"/>
      <c r="C226" s="180"/>
      <c r="D226" s="145" t="s">
        <v>21</v>
      </c>
      <c r="E226" s="916" t="s">
        <v>141</v>
      </c>
      <c r="F226" s="916"/>
      <c r="G226" s="916"/>
      <c r="H226" s="153"/>
      <c r="I226" s="124"/>
      <c r="J226" s="115"/>
      <c r="K226" s="116"/>
      <c r="L226" s="116"/>
      <c r="M226" s="116"/>
    </row>
    <row r="227" spans="1:13" ht="20.100000000000001" customHeight="1">
      <c r="A227" s="142"/>
      <c r="B227" s="185"/>
      <c r="C227" s="185"/>
      <c r="D227" s="145" t="s">
        <v>25</v>
      </c>
      <c r="E227" s="916" t="s">
        <v>177</v>
      </c>
      <c r="F227" s="916"/>
      <c r="G227" s="916"/>
      <c r="H227" s="153"/>
      <c r="I227" s="124"/>
      <c r="J227" s="115"/>
      <c r="K227" s="116"/>
      <c r="L227" s="116"/>
      <c r="M227" s="116"/>
    </row>
    <row r="228" spans="1:13" ht="30" customHeight="1">
      <c r="A228" s="142"/>
      <c r="B228" s="130" t="s">
        <v>103</v>
      </c>
      <c r="C228" s="915" t="s">
        <v>195</v>
      </c>
      <c r="D228" s="915"/>
      <c r="E228" s="915"/>
      <c r="F228" s="915"/>
      <c r="G228" s="915"/>
      <c r="H228" s="201"/>
      <c r="I228" s="124">
        <f>PENUNJANG!L72</f>
        <v>0</v>
      </c>
      <c r="J228" s="115"/>
      <c r="K228" s="116"/>
      <c r="L228" s="116"/>
      <c r="M228" s="116"/>
    </row>
    <row r="229" spans="1:13" ht="20.100000000000001" customHeight="1">
      <c r="A229" s="142"/>
      <c r="B229" s="143"/>
      <c r="C229" s="187">
        <v>1</v>
      </c>
      <c r="D229" s="914" t="s">
        <v>196</v>
      </c>
      <c r="E229" s="914"/>
      <c r="F229" s="914"/>
      <c r="G229" s="914"/>
      <c r="H229" s="201"/>
      <c r="I229" s="124"/>
      <c r="J229" s="115"/>
      <c r="K229" s="116"/>
      <c r="L229" s="116"/>
      <c r="M229" s="116"/>
    </row>
    <row r="230" spans="1:13" ht="20.100000000000001" customHeight="1">
      <c r="A230" s="142"/>
      <c r="B230" s="143"/>
      <c r="C230" s="187">
        <v>2</v>
      </c>
      <c r="D230" s="914" t="s">
        <v>197</v>
      </c>
      <c r="E230" s="914"/>
      <c r="F230" s="914"/>
      <c r="G230" s="914"/>
      <c r="H230" s="153"/>
      <c r="I230" s="124"/>
      <c r="J230" s="115"/>
      <c r="K230" s="116"/>
      <c r="L230" s="116"/>
      <c r="M230" s="116"/>
    </row>
    <row r="231" spans="1:13" ht="20.100000000000001" customHeight="1">
      <c r="A231" s="142"/>
      <c r="B231" s="185"/>
      <c r="C231" s="187">
        <v>3</v>
      </c>
      <c r="D231" s="914" t="s">
        <v>178</v>
      </c>
      <c r="E231" s="914"/>
      <c r="F231" s="914"/>
      <c r="G231" s="914"/>
      <c r="H231" s="153"/>
      <c r="I231" s="124"/>
      <c r="J231" s="115"/>
      <c r="K231" s="116"/>
      <c r="L231" s="116"/>
      <c r="M231" s="116"/>
    </row>
    <row r="232" spans="1:13" ht="13.2">
      <c r="A232" s="969" t="s">
        <v>1</v>
      </c>
      <c r="B232" s="968" t="s">
        <v>51</v>
      </c>
      <c r="C232" s="968"/>
      <c r="D232" s="968"/>
      <c r="E232" s="968"/>
      <c r="F232" s="968"/>
      <c r="G232" s="968"/>
      <c r="H232" s="968"/>
      <c r="I232" s="968"/>
      <c r="J232" s="968"/>
      <c r="K232" s="968"/>
      <c r="L232" s="968"/>
      <c r="M232" s="968"/>
    </row>
    <row r="233" spans="1:13" ht="13.2">
      <c r="A233" s="969"/>
      <c r="B233" s="969" t="s">
        <v>52</v>
      </c>
      <c r="C233" s="969"/>
      <c r="D233" s="969"/>
      <c r="E233" s="969"/>
      <c r="F233" s="969"/>
      <c r="G233" s="969"/>
      <c r="H233" s="968" t="s">
        <v>53</v>
      </c>
      <c r="I233" s="968"/>
      <c r="J233" s="968"/>
      <c r="K233" s="968"/>
      <c r="L233" s="968"/>
      <c r="M233" s="968"/>
    </row>
    <row r="234" spans="1:13" ht="13.2">
      <c r="A234" s="969"/>
      <c r="B234" s="969"/>
      <c r="C234" s="969"/>
      <c r="D234" s="969"/>
      <c r="E234" s="969"/>
      <c r="F234" s="969"/>
      <c r="G234" s="969"/>
      <c r="H234" s="968" t="s">
        <v>54</v>
      </c>
      <c r="I234" s="968"/>
      <c r="J234" s="968"/>
      <c r="K234" s="968" t="s">
        <v>55</v>
      </c>
      <c r="L234" s="968"/>
      <c r="M234" s="968"/>
    </row>
    <row r="235" spans="1:13" ht="13.2">
      <c r="A235" s="969"/>
      <c r="B235" s="969"/>
      <c r="C235" s="969"/>
      <c r="D235" s="969"/>
      <c r="E235" s="969"/>
      <c r="F235" s="969"/>
      <c r="G235" s="969"/>
      <c r="H235" s="154" t="s">
        <v>56</v>
      </c>
      <c r="I235" s="154" t="s">
        <v>57</v>
      </c>
      <c r="J235" s="154" t="s">
        <v>58</v>
      </c>
      <c r="K235" s="154" t="s">
        <v>56</v>
      </c>
      <c r="L235" s="154" t="s">
        <v>57</v>
      </c>
      <c r="M235" s="154" t="s">
        <v>58</v>
      </c>
    </row>
    <row r="236" spans="1:13" ht="13.2">
      <c r="A236" s="154">
        <v>1</v>
      </c>
      <c r="B236" s="968">
        <v>2</v>
      </c>
      <c r="C236" s="968"/>
      <c r="D236" s="968"/>
      <c r="E236" s="968"/>
      <c r="F236" s="968"/>
      <c r="G236" s="968"/>
      <c r="H236" s="154">
        <v>3</v>
      </c>
      <c r="I236" s="154">
        <v>4</v>
      </c>
      <c r="J236" s="154">
        <v>5</v>
      </c>
      <c r="K236" s="154">
        <v>6</v>
      </c>
      <c r="L236" s="154">
        <v>7</v>
      </c>
      <c r="M236" s="154">
        <v>8</v>
      </c>
    </row>
    <row r="237" spans="1:13" ht="20.100000000000001" customHeight="1">
      <c r="A237" s="142"/>
      <c r="B237" s="178" t="s">
        <v>5</v>
      </c>
      <c r="C237" s="914" t="s">
        <v>179</v>
      </c>
      <c r="D237" s="914"/>
      <c r="E237" s="914"/>
      <c r="F237" s="914"/>
      <c r="G237" s="914"/>
      <c r="H237" s="153"/>
      <c r="I237" s="124">
        <f>PENUNJANG!L76</f>
        <v>0</v>
      </c>
      <c r="J237" s="115"/>
      <c r="K237" s="116"/>
      <c r="L237" s="116"/>
      <c r="M237" s="116"/>
    </row>
    <row r="238" spans="1:13" ht="24" customHeight="1">
      <c r="A238" s="142"/>
      <c r="B238" s="180"/>
      <c r="C238" s="187">
        <v>1</v>
      </c>
      <c r="D238" s="195" t="s">
        <v>140</v>
      </c>
      <c r="E238" s="195"/>
      <c r="F238" s="195"/>
      <c r="G238" s="195"/>
      <c r="H238" s="153"/>
      <c r="I238" s="124"/>
      <c r="J238" s="115"/>
      <c r="K238" s="116"/>
      <c r="L238" s="116"/>
      <c r="M238" s="116"/>
    </row>
    <row r="239" spans="1:13" ht="24" customHeight="1">
      <c r="A239" s="142"/>
      <c r="B239" s="180"/>
      <c r="C239" s="187">
        <v>2</v>
      </c>
      <c r="D239" s="195" t="s">
        <v>141</v>
      </c>
      <c r="E239" s="195"/>
      <c r="F239" s="195"/>
      <c r="G239" s="116"/>
      <c r="H239" s="153"/>
      <c r="I239" s="124"/>
      <c r="J239" s="115"/>
      <c r="K239" s="116"/>
      <c r="L239" s="116"/>
      <c r="M239" s="116"/>
    </row>
    <row r="240" spans="1:13" ht="24" customHeight="1">
      <c r="A240" s="142"/>
      <c r="B240" s="185"/>
      <c r="C240" s="187">
        <v>3</v>
      </c>
      <c r="D240" s="195" t="s">
        <v>180</v>
      </c>
      <c r="E240" s="195"/>
      <c r="F240" s="195"/>
      <c r="G240" s="116"/>
      <c r="H240" s="153"/>
      <c r="I240" s="124"/>
      <c r="J240" s="115"/>
      <c r="K240" s="116"/>
      <c r="L240" s="116"/>
      <c r="M240" s="116"/>
    </row>
    <row r="241" spans="1:16" ht="20.100000000000001" customHeight="1">
      <c r="A241" s="146"/>
      <c r="B241" s="178" t="s">
        <v>108</v>
      </c>
      <c r="C241" s="914" t="s">
        <v>181</v>
      </c>
      <c r="D241" s="914"/>
      <c r="E241" s="914"/>
      <c r="F241" s="914"/>
      <c r="G241" s="914"/>
      <c r="H241" s="94"/>
      <c r="I241" s="124">
        <f>PENUNJANG!L80</f>
        <v>0</v>
      </c>
      <c r="J241" s="92"/>
      <c r="K241" s="92"/>
      <c r="L241" s="92"/>
      <c r="M241" s="92"/>
    </row>
    <row r="242" spans="1:16" ht="32.25" customHeight="1">
      <c r="A242" s="146"/>
      <c r="B242" s="185"/>
      <c r="C242" s="202"/>
      <c r="D242" s="914" t="s">
        <v>182</v>
      </c>
      <c r="E242" s="914"/>
      <c r="F242" s="914"/>
      <c r="G242" s="914"/>
      <c r="H242" s="93"/>
      <c r="I242" s="124"/>
      <c r="J242" s="92"/>
      <c r="K242" s="92"/>
      <c r="L242" s="92"/>
      <c r="M242" s="92"/>
    </row>
    <row r="243" spans="1:16" s="205" customFormat="1" ht="20.100000000000001" customHeight="1">
      <c r="A243" s="203"/>
      <c r="B243" s="101" t="s">
        <v>117</v>
      </c>
      <c r="C243" s="910" t="str">
        <f>PENUNJANG!C82</f>
        <v>Menjadi Asesor</v>
      </c>
      <c r="D243" s="910"/>
      <c r="E243" s="910"/>
      <c r="F243" s="910"/>
      <c r="G243" s="910"/>
      <c r="H243" s="94"/>
      <c r="I243" s="204">
        <f>PENUNJANG!L82</f>
        <v>0</v>
      </c>
      <c r="J243" s="92"/>
      <c r="K243" s="92"/>
      <c r="L243" s="92"/>
      <c r="M243" s="92"/>
    </row>
    <row r="244" spans="1:16" s="205" customFormat="1" ht="32.25" customHeight="1">
      <c r="A244" s="203"/>
      <c r="B244" s="206"/>
      <c r="C244" s="207"/>
      <c r="D244" s="910" t="str">
        <f>PENUNJANG!D83</f>
        <v>Menjadi Asesor kegiatan seperti PAK, BKD, Hibah Penelitian dan Pengabdian (tiap kegiatan)</v>
      </c>
      <c r="E244" s="910"/>
      <c r="F244" s="910"/>
      <c r="G244" s="910"/>
      <c r="H244" s="93"/>
      <c r="I244" s="204"/>
      <c r="J244" s="92"/>
      <c r="K244" s="92"/>
      <c r="L244" s="92"/>
      <c r="M244" s="92"/>
    </row>
    <row r="245" spans="1:16" s="91" customFormat="1" ht="24.9" customHeight="1">
      <c r="A245" s="206"/>
      <c r="B245" s="964" t="s">
        <v>59</v>
      </c>
      <c r="C245" s="921"/>
      <c r="D245" s="921"/>
      <c r="E245" s="921"/>
      <c r="F245" s="921"/>
      <c r="G245" s="922"/>
      <c r="H245" s="208">
        <f>H187</f>
        <v>0</v>
      </c>
      <c r="I245" s="208">
        <f>I187</f>
        <v>10</v>
      </c>
      <c r="J245" s="208">
        <f>J187</f>
        <v>10</v>
      </c>
      <c r="K245" s="209"/>
      <c r="L245" s="209"/>
      <c r="M245" s="209"/>
    </row>
    <row r="246" spans="1:16" s="91" customFormat="1" ht="24.9" customHeight="1">
      <c r="A246" s="80"/>
      <c r="B246" s="210"/>
      <c r="C246" s="210"/>
      <c r="D246" s="210"/>
      <c r="E246" s="210"/>
      <c r="F246" s="210"/>
      <c r="G246" s="210"/>
      <c r="H246" s="80"/>
      <c r="I246" s="80"/>
      <c r="J246" s="80"/>
      <c r="K246" s="80"/>
      <c r="L246" s="80"/>
      <c r="M246" s="80"/>
    </row>
    <row r="247" spans="1:16" ht="1.2" customHeight="1">
      <c r="A247" s="211"/>
      <c r="B247" s="212"/>
      <c r="C247" s="213"/>
      <c r="D247" s="213"/>
      <c r="E247" s="213"/>
      <c r="F247" s="213"/>
      <c r="G247" s="213"/>
      <c r="H247" s="214"/>
      <c r="I247" s="215"/>
      <c r="J247" s="216"/>
      <c r="K247" s="217"/>
      <c r="L247" s="217"/>
      <c r="M247" s="217"/>
    </row>
    <row r="248" spans="1:16" s="82" customFormat="1" ht="32.4" customHeight="1">
      <c r="A248" s="218" t="s">
        <v>8</v>
      </c>
      <c r="B248" s="219" t="s">
        <v>60</v>
      </c>
      <c r="C248" s="220"/>
      <c r="D248" s="221"/>
      <c r="E248" s="221"/>
      <c r="F248" s="221"/>
      <c r="G248" s="222"/>
      <c r="H248" s="222"/>
      <c r="I248" s="223"/>
      <c r="J248" s="97"/>
      <c r="K248" s="99"/>
      <c r="L248" s="99"/>
      <c r="M248" s="100"/>
      <c r="N248" s="90"/>
      <c r="O248" s="90"/>
      <c r="P248" s="85"/>
    </row>
    <row r="249" spans="1:16" s="82" customFormat="1" ht="30" customHeight="1">
      <c r="A249" s="224"/>
      <c r="B249" s="225" t="s">
        <v>20</v>
      </c>
      <c r="C249" s="962" t="s">
        <v>188</v>
      </c>
      <c r="D249" s="962"/>
      <c r="E249" s="962"/>
      <c r="F249" s="962"/>
      <c r="G249" s="963"/>
      <c r="H249" s="226"/>
      <c r="I249" s="227"/>
      <c r="J249" s="228"/>
      <c r="K249" s="228"/>
      <c r="L249" s="228"/>
      <c r="M249" s="229"/>
      <c r="N249" s="228"/>
      <c r="O249" s="230"/>
      <c r="P249" s="85"/>
    </row>
    <row r="250" spans="1:16" s="82" customFormat="1" ht="21" customHeight="1">
      <c r="A250" s="224"/>
      <c r="B250" s="231" t="s">
        <v>22</v>
      </c>
      <c r="C250" s="965" t="s">
        <v>189</v>
      </c>
      <c r="D250" s="965"/>
      <c r="E250" s="965"/>
      <c r="F250" s="965"/>
      <c r="G250" s="966"/>
      <c r="H250" s="232"/>
      <c r="I250" s="232"/>
      <c r="J250" s="233"/>
      <c r="K250" s="230"/>
      <c r="L250" s="230"/>
      <c r="M250" s="234"/>
      <c r="N250" s="230"/>
      <c r="O250" s="230"/>
      <c r="P250" s="85"/>
    </row>
    <row r="251" spans="1:16" s="82" customFormat="1" ht="29.4" customHeight="1">
      <c r="A251" s="224"/>
      <c r="B251" s="225" t="s">
        <v>28</v>
      </c>
      <c r="C251" s="962" t="s">
        <v>190</v>
      </c>
      <c r="D251" s="962"/>
      <c r="E251" s="962"/>
      <c r="F251" s="962"/>
      <c r="G251" s="963"/>
      <c r="H251" s="232"/>
      <c r="I251" s="232"/>
      <c r="J251" s="233"/>
      <c r="K251" s="230"/>
      <c r="L251" s="230"/>
      <c r="M251" s="234"/>
      <c r="N251" s="230"/>
      <c r="O251" s="230"/>
      <c r="P251" s="85"/>
    </row>
    <row r="252" spans="1:16" s="82" customFormat="1" ht="13.2">
      <c r="A252" s="224"/>
      <c r="B252" s="231" t="s">
        <v>38</v>
      </c>
      <c r="C252" s="90" t="s">
        <v>76</v>
      </c>
      <c r="D252" s="235"/>
      <c r="E252" s="235"/>
      <c r="F252" s="235"/>
      <c r="G252" s="236"/>
      <c r="H252" s="237"/>
      <c r="I252" s="967" t="s">
        <v>568</v>
      </c>
      <c r="J252" s="967"/>
      <c r="K252" s="967"/>
      <c r="L252" s="967"/>
      <c r="M252" s="234"/>
      <c r="N252" s="230"/>
      <c r="O252" s="230"/>
      <c r="P252" s="85"/>
    </row>
    <row r="253" spans="1:16" s="82" customFormat="1" ht="13.2">
      <c r="A253" s="224"/>
      <c r="B253" s="225"/>
      <c r="C253" s="85"/>
      <c r="D253" s="238"/>
      <c r="E253" s="238"/>
      <c r="F253" s="238"/>
      <c r="G253" s="232"/>
      <c r="H253" s="239"/>
      <c r="I253" s="754" t="s">
        <v>494</v>
      </c>
      <c r="J253" s="756"/>
      <c r="K253" s="756"/>
      <c r="L253" s="756"/>
      <c r="M253" s="240"/>
      <c r="N253" s="85"/>
      <c r="O253" s="230"/>
      <c r="P253" s="85"/>
    </row>
    <row r="254" spans="1:16" s="82" customFormat="1" ht="13.2">
      <c r="A254" s="224"/>
      <c r="B254" s="225"/>
      <c r="C254" s="85"/>
      <c r="D254" s="238"/>
      <c r="E254" s="238"/>
      <c r="F254" s="238"/>
      <c r="G254" s="232"/>
      <c r="H254" s="239"/>
      <c r="I254" s="755" t="s">
        <v>484</v>
      </c>
      <c r="J254" s="80"/>
      <c r="K254" s="756"/>
      <c r="L254" s="90"/>
      <c r="M254" s="241"/>
      <c r="N254" s="242"/>
      <c r="O254" s="230"/>
      <c r="P254" s="85"/>
    </row>
    <row r="255" spans="1:16" s="82" customFormat="1" ht="20.100000000000001" customHeight="1">
      <c r="A255" s="224"/>
      <c r="B255" s="225"/>
      <c r="C255" s="85"/>
      <c r="D255" s="238"/>
      <c r="E255" s="238"/>
      <c r="F255" s="238"/>
      <c r="G255" s="232"/>
      <c r="H255" s="239"/>
      <c r="I255" s="756"/>
      <c r="J255" s="80"/>
      <c r="K255" s="756"/>
      <c r="L255" s="90"/>
      <c r="M255" s="241"/>
      <c r="N255" s="242"/>
      <c r="O255" s="230"/>
      <c r="P255" s="85"/>
    </row>
    <row r="256" spans="1:16" s="82" customFormat="1" ht="20.100000000000001" customHeight="1">
      <c r="A256" s="224"/>
      <c r="B256" s="243"/>
      <c r="C256" s="232"/>
      <c r="D256" s="238"/>
      <c r="E256" s="238"/>
      <c r="F256" s="238"/>
      <c r="G256" s="232"/>
      <c r="H256" s="239"/>
      <c r="I256" s="756"/>
      <c r="J256" s="80"/>
      <c r="K256" s="756"/>
      <c r="L256" s="90"/>
      <c r="M256" s="234"/>
      <c r="N256" s="230"/>
      <c r="O256" s="230"/>
      <c r="P256" s="85"/>
    </row>
    <row r="257" spans="1:16" s="82" customFormat="1" ht="20.100000000000001" customHeight="1">
      <c r="A257" s="224"/>
      <c r="B257" s="243"/>
      <c r="C257" s="232"/>
      <c r="D257" s="238"/>
      <c r="E257" s="238"/>
      <c r="F257" s="238"/>
      <c r="G257" s="232"/>
      <c r="H257" s="239"/>
      <c r="I257" s="90"/>
      <c r="J257" s="80"/>
      <c r="K257" s="756"/>
      <c r="L257" s="90"/>
      <c r="M257" s="234"/>
      <c r="N257" s="230"/>
      <c r="O257" s="230"/>
      <c r="P257" s="85"/>
    </row>
    <row r="258" spans="1:16" s="82" customFormat="1" ht="13.2">
      <c r="A258" s="224"/>
      <c r="B258" s="243"/>
      <c r="C258" s="232"/>
      <c r="D258" s="238"/>
      <c r="E258" s="238"/>
      <c r="F258" s="238"/>
      <c r="G258" s="232"/>
      <c r="H258" s="239"/>
      <c r="I258" s="754" t="s">
        <v>525</v>
      </c>
      <c r="J258" s="80"/>
      <c r="K258" s="756"/>
      <c r="L258" s="90"/>
      <c r="M258" s="234"/>
      <c r="N258" s="230"/>
      <c r="O258" s="230"/>
      <c r="P258" s="85"/>
    </row>
    <row r="259" spans="1:16" s="82" customFormat="1" ht="13.2">
      <c r="A259" s="224"/>
      <c r="B259" s="243"/>
      <c r="C259" s="232"/>
      <c r="D259" s="238"/>
      <c r="E259" s="238"/>
      <c r="F259" s="238"/>
      <c r="G259" s="232"/>
      <c r="H259" s="239"/>
      <c r="I259" s="90" t="s">
        <v>528</v>
      </c>
      <c r="J259" s="80"/>
      <c r="K259" s="756"/>
      <c r="L259" s="90"/>
      <c r="M259" s="234"/>
      <c r="N259" s="230"/>
      <c r="O259" s="230"/>
      <c r="P259" s="85"/>
    </row>
    <row r="260" spans="1:16" s="82" customFormat="1" ht="13.2">
      <c r="A260" s="244"/>
      <c r="B260" s="245"/>
      <c r="C260" s="246"/>
      <c r="D260" s="247"/>
      <c r="E260" s="247"/>
      <c r="F260" s="247"/>
      <c r="G260" s="246"/>
      <c r="H260" s="248"/>
      <c r="I260" s="757"/>
      <c r="J260" s="758"/>
      <c r="K260" s="757"/>
      <c r="L260" s="757"/>
      <c r="M260" s="252"/>
      <c r="N260" s="230"/>
      <c r="O260" s="230"/>
      <c r="P260" s="85"/>
    </row>
    <row r="261" spans="1:16" s="264" customFormat="1" ht="30" customHeight="1">
      <c r="A261" s="253" t="s">
        <v>12</v>
      </c>
      <c r="B261" s="254" t="s">
        <v>64</v>
      </c>
      <c r="C261" s="255"/>
      <c r="D261" s="256"/>
      <c r="E261" s="256"/>
      <c r="F261" s="256"/>
      <c r="G261" s="257"/>
      <c r="H261" s="257"/>
      <c r="I261" s="258"/>
      <c r="J261" s="259"/>
      <c r="K261" s="260"/>
      <c r="L261" s="260"/>
      <c r="M261" s="261"/>
      <c r="N261" s="262"/>
      <c r="O261" s="262"/>
      <c r="P261" s="263"/>
    </row>
    <row r="262" spans="1:16" s="82" customFormat="1" ht="20.100000000000001" customHeight="1">
      <c r="A262" s="224"/>
      <c r="B262" s="231" t="s">
        <v>20</v>
      </c>
      <c r="C262" s="265" t="s">
        <v>65</v>
      </c>
      <c r="D262" s="238"/>
      <c r="E262" s="238"/>
      <c r="F262" s="238"/>
      <c r="G262" s="232"/>
      <c r="H262" s="239"/>
      <c r="I262" s="266"/>
      <c r="J262" s="233"/>
      <c r="K262" s="230"/>
      <c r="L262" s="230"/>
      <c r="M262" s="234"/>
      <c r="N262" s="230"/>
      <c r="O262" s="230"/>
      <c r="P262" s="85"/>
    </row>
    <row r="263" spans="1:16" s="82" customFormat="1" ht="20.100000000000001" customHeight="1">
      <c r="A263" s="224"/>
      <c r="B263" s="231" t="s">
        <v>22</v>
      </c>
      <c r="C263" s="265" t="s">
        <v>65</v>
      </c>
      <c r="D263" s="238"/>
      <c r="E263" s="238"/>
      <c r="F263" s="238"/>
      <c r="G263" s="232"/>
      <c r="H263" s="239"/>
      <c r="I263" s="266"/>
      <c r="J263" s="233"/>
      <c r="K263" s="230"/>
      <c r="L263" s="230"/>
      <c r="M263" s="234"/>
      <c r="N263" s="230"/>
      <c r="O263" s="230"/>
      <c r="P263" s="85"/>
    </row>
    <row r="264" spans="1:16" s="91" customFormat="1" ht="20.100000000000001" customHeight="1">
      <c r="A264" s="224"/>
      <c r="B264" s="231" t="s">
        <v>28</v>
      </c>
      <c r="C264" s="265" t="s">
        <v>65</v>
      </c>
      <c r="D264" s="238"/>
      <c r="E264" s="238"/>
      <c r="F264" s="238"/>
      <c r="G264" s="232"/>
      <c r="H264" s="239"/>
      <c r="I264" s="266"/>
      <c r="J264" s="233"/>
      <c r="K264" s="230"/>
      <c r="L264" s="230"/>
      <c r="M264" s="234"/>
      <c r="N264" s="230"/>
      <c r="O264" s="230"/>
      <c r="P264" s="90"/>
    </row>
    <row r="265" spans="1:16" s="82" customFormat="1" ht="20.100000000000001" customHeight="1">
      <c r="A265" s="224"/>
      <c r="B265" s="231" t="s">
        <v>38</v>
      </c>
      <c r="C265" s="235" t="s">
        <v>61</v>
      </c>
      <c r="D265" s="238"/>
      <c r="E265" s="238"/>
      <c r="F265" s="238"/>
      <c r="G265" s="232"/>
      <c r="H265" s="239"/>
      <c r="I265" s="266"/>
      <c r="J265" s="233"/>
      <c r="K265" s="230"/>
      <c r="L265" s="230"/>
      <c r="M265" s="234"/>
      <c r="N265" s="230"/>
      <c r="O265" s="230"/>
      <c r="P265" s="85"/>
    </row>
    <row r="266" spans="1:16" s="82" customFormat="1" ht="13.2">
      <c r="A266" s="224"/>
      <c r="B266" s="243"/>
      <c r="C266" s="232"/>
      <c r="D266" s="238"/>
      <c r="E266" s="238"/>
      <c r="F266" s="238"/>
      <c r="G266" s="232"/>
      <c r="H266" s="763"/>
      <c r="I266" s="967" t="s">
        <v>554</v>
      </c>
      <c r="J266" s="967"/>
      <c r="K266" s="967"/>
      <c r="L266" s="967"/>
      <c r="M266" s="384"/>
      <c r="N266" s="230"/>
      <c r="O266" s="230"/>
      <c r="P266" s="85"/>
    </row>
    <row r="267" spans="1:16" s="82" customFormat="1" ht="13.2">
      <c r="A267" s="224"/>
      <c r="B267" s="243"/>
      <c r="C267" s="232"/>
      <c r="D267" s="238"/>
      <c r="E267" s="238"/>
      <c r="F267" s="238"/>
      <c r="G267" s="232"/>
      <c r="H267" s="763"/>
      <c r="I267" s="754" t="s">
        <v>551</v>
      </c>
      <c r="J267" s="90"/>
      <c r="K267" s="90"/>
      <c r="L267" s="90"/>
      <c r="M267" s="234"/>
      <c r="N267" s="242"/>
      <c r="O267" s="242"/>
      <c r="P267" s="85"/>
    </row>
    <row r="268" spans="1:16" s="82" customFormat="1" ht="13.2">
      <c r="A268" s="224"/>
      <c r="B268" s="243"/>
      <c r="C268" s="232"/>
      <c r="D268" s="238"/>
      <c r="E268" s="238"/>
      <c r="F268" s="238"/>
      <c r="G268" s="232"/>
      <c r="H268" s="763"/>
      <c r="I268" s="759" t="s">
        <v>255</v>
      </c>
      <c r="J268" s="236"/>
      <c r="K268" s="236"/>
      <c r="L268" s="236"/>
      <c r="M268" s="385"/>
      <c r="N268" s="242"/>
      <c r="O268" s="242"/>
      <c r="P268" s="85"/>
    </row>
    <row r="269" spans="1:16" s="82" customFormat="1" ht="20.100000000000001" customHeight="1">
      <c r="A269" s="224"/>
      <c r="B269" s="243"/>
      <c r="C269" s="232"/>
      <c r="D269" s="238"/>
      <c r="E269" s="238"/>
      <c r="F269" s="238"/>
      <c r="G269" s="232"/>
      <c r="H269" s="763"/>
      <c r="I269" s="236"/>
      <c r="J269" s="236"/>
      <c r="K269" s="236"/>
      <c r="L269" s="236"/>
      <c r="M269" s="386"/>
      <c r="N269" s="242"/>
      <c r="O269" s="242"/>
      <c r="P269" s="85"/>
    </row>
    <row r="270" spans="1:16" s="82" customFormat="1" ht="20.100000000000001" customHeight="1">
      <c r="A270" s="224"/>
      <c r="B270" s="243"/>
      <c r="C270" s="232"/>
      <c r="D270" s="238"/>
      <c r="E270" s="238"/>
      <c r="F270" s="238"/>
      <c r="G270" s="232"/>
      <c r="H270" s="763"/>
      <c r="I270" s="235"/>
      <c r="J270" s="760"/>
      <c r="K270" s="760"/>
      <c r="L270" s="760"/>
      <c r="M270" s="229"/>
      <c r="N270" s="230"/>
      <c r="O270" s="230"/>
      <c r="P270" s="85"/>
    </row>
    <row r="271" spans="1:16" s="82" customFormat="1" ht="20.100000000000001" customHeight="1">
      <c r="A271" s="224"/>
      <c r="B271" s="243"/>
      <c r="C271" s="232"/>
      <c r="D271" s="238"/>
      <c r="E271" s="238"/>
      <c r="F271" s="238"/>
      <c r="G271" s="232"/>
      <c r="H271" s="763"/>
      <c r="I271" s="235"/>
      <c r="J271" s="753"/>
      <c r="K271" s="760"/>
      <c r="L271" s="753"/>
      <c r="M271" s="234"/>
      <c r="N271" s="242"/>
      <c r="O271" s="242"/>
      <c r="P271" s="85"/>
    </row>
    <row r="272" spans="1:16" s="82" customFormat="1" ht="20.100000000000001" customHeight="1">
      <c r="A272" s="224"/>
      <c r="B272" s="243"/>
      <c r="C272" s="232"/>
      <c r="D272" s="238"/>
      <c r="E272" s="238"/>
      <c r="F272" s="238"/>
      <c r="G272" s="232"/>
      <c r="H272" s="763"/>
      <c r="I272" s="761" t="s">
        <v>552</v>
      </c>
      <c r="J272" s="90"/>
      <c r="K272" s="90"/>
      <c r="L272" s="753"/>
      <c r="M272" s="234"/>
      <c r="N272" s="242"/>
      <c r="O272" s="242"/>
      <c r="P272" s="85"/>
    </row>
    <row r="273" spans="1:16" s="82" customFormat="1" ht="13.2">
      <c r="A273" s="224"/>
      <c r="B273" s="243"/>
      <c r="C273" s="232"/>
      <c r="D273" s="238"/>
      <c r="E273" s="238"/>
      <c r="F273" s="238"/>
      <c r="G273" s="232"/>
      <c r="H273" s="763"/>
      <c r="I273" s="762" t="s">
        <v>553</v>
      </c>
      <c r="J273" s="90"/>
      <c r="K273" s="90"/>
      <c r="L273" s="90"/>
      <c r="M273" s="234"/>
      <c r="N273" s="230"/>
      <c r="O273" s="230"/>
      <c r="P273" s="85"/>
    </row>
    <row r="274" spans="1:16" s="82" customFormat="1" ht="13.2">
      <c r="A274" s="244"/>
      <c r="B274" s="245"/>
      <c r="C274" s="246"/>
      <c r="D274" s="247"/>
      <c r="E274" s="247"/>
      <c r="F274" s="247"/>
      <c r="G274" s="246"/>
      <c r="H274" s="248"/>
      <c r="I274" s="762"/>
      <c r="J274" s="90"/>
      <c r="K274" s="90"/>
      <c r="L274" s="90"/>
      <c r="M274" s="252"/>
      <c r="N274" s="230"/>
      <c r="O274" s="230"/>
      <c r="P274" s="85"/>
    </row>
    <row r="275" spans="1:16" s="264" customFormat="1" ht="30" customHeight="1">
      <c r="A275" s="218" t="s">
        <v>67</v>
      </c>
      <c r="B275" s="219" t="s">
        <v>68</v>
      </c>
      <c r="C275" s="268"/>
      <c r="D275" s="269"/>
      <c r="E275" s="269"/>
      <c r="F275" s="269"/>
      <c r="G275" s="270"/>
      <c r="H275" s="270"/>
      <c r="I275" s="271"/>
      <c r="J275" s="272"/>
      <c r="K275" s="273"/>
      <c r="L275" s="273"/>
      <c r="M275" s="274"/>
      <c r="N275" s="262"/>
      <c r="O275" s="262"/>
      <c r="P275" s="263"/>
    </row>
    <row r="276" spans="1:16" s="82" customFormat="1" ht="20.100000000000001" customHeight="1">
      <c r="A276" s="224"/>
      <c r="B276" s="231" t="s">
        <v>20</v>
      </c>
      <c r="C276" s="265" t="s">
        <v>65</v>
      </c>
      <c r="D276" s="238"/>
      <c r="E276" s="238"/>
      <c r="F276" s="238"/>
      <c r="G276" s="232"/>
      <c r="H276" s="239"/>
      <c r="I276" s="266"/>
      <c r="J276" s="233"/>
      <c r="K276" s="230"/>
      <c r="L276" s="230"/>
      <c r="M276" s="234"/>
      <c r="N276" s="230"/>
      <c r="O276" s="230"/>
      <c r="P276" s="85"/>
    </row>
    <row r="277" spans="1:16" s="82" customFormat="1" ht="20.100000000000001" customHeight="1">
      <c r="A277" s="224"/>
      <c r="B277" s="231" t="s">
        <v>22</v>
      </c>
      <c r="C277" s="265" t="s">
        <v>65</v>
      </c>
      <c r="D277" s="238"/>
      <c r="E277" s="238"/>
      <c r="F277" s="238"/>
      <c r="G277" s="232"/>
      <c r="H277" s="239"/>
      <c r="I277" s="266"/>
      <c r="J277" s="233"/>
      <c r="K277" s="230"/>
      <c r="L277" s="230"/>
      <c r="M277" s="234"/>
      <c r="N277" s="230"/>
      <c r="O277" s="230"/>
      <c r="P277" s="85"/>
    </row>
    <row r="278" spans="1:16" s="82" customFormat="1" ht="20.100000000000001" customHeight="1">
      <c r="A278" s="224"/>
      <c r="B278" s="231" t="s">
        <v>28</v>
      </c>
      <c r="C278" s="265" t="s">
        <v>65</v>
      </c>
      <c r="D278" s="238"/>
      <c r="E278" s="238"/>
      <c r="F278" s="238"/>
      <c r="G278" s="232"/>
      <c r="H278" s="239"/>
      <c r="I278" s="266"/>
      <c r="J278" s="233"/>
      <c r="K278" s="230"/>
      <c r="L278" s="230"/>
      <c r="M278" s="234"/>
      <c r="N278" s="230"/>
      <c r="O278" s="230"/>
      <c r="P278" s="85"/>
    </row>
    <row r="279" spans="1:16" s="82" customFormat="1" ht="20.100000000000001" customHeight="1">
      <c r="A279" s="224"/>
      <c r="B279" s="231" t="s">
        <v>38</v>
      </c>
      <c r="C279" s="235" t="s">
        <v>61</v>
      </c>
      <c r="D279" s="230"/>
      <c r="E279" s="230"/>
      <c r="F279" s="230"/>
      <c r="G279" s="230"/>
      <c r="H279" s="275"/>
      <c r="I279" s="960" t="s">
        <v>62</v>
      </c>
      <c r="J279" s="960"/>
      <c r="K279" s="960"/>
      <c r="L279" s="960"/>
      <c r="M279" s="234"/>
      <c r="N279" s="230"/>
      <c r="O279" s="230"/>
      <c r="P279" s="85"/>
    </row>
    <row r="280" spans="1:16" s="82" customFormat="1" ht="20.100000000000001" customHeight="1">
      <c r="A280" s="224"/>
      <c r="B280" s="230"/>
      <c r="C280" s="230"/>
      <c r="D280" s="230"/>
      <c r="E280" s="230"/>
      <c r="F280" s="230"/>
      <c r="G280" s="230"/>
      <c r="H280" s="275"/>
      <c r="I280" s="230"/>
      <c r="J280" s="233"/>
      <c r="K280" s="242"/>
      <c r="L280" s="85"/>
      <c r="M280" s="234"/>
      <c r="N280" s="230"/>
      <c r="O280" s="230"/>
      <c r="P280" s="85"/>
    </row>
    <row r="281" spans="1:16" s="82" customFormat="1" ht="20.100000000000001" customHeight="1">
      <c r="A281" s="224"/>
      <c r="B281" s="243"/>
      <c r="C281" s="276"/>
      <c r="D281" s="238"/>
      <c r="E281" s="238"/>
      <c r="F281" s="238"/>
      <c r="G281" s="232"/>
      <c r="H281" s="239"/>
      <c r="I281" s="230"/>
      <c r="J281" s="233"/>
      <c r="K281" s="242"/>
      <c r="L281" s="85"/>
      <c r="M281" s="234"/>
      <c r="N281" s="230"/>
      <c r="O281" s="230"/>
      <c r="P281" s="85"/>
    </row>
    <row r="282" spans="1:16" s="82" customFormat="1" ht="20.100000000000001" customHeight="1">
      <c r="A282" s="224"/>
      <c r="B282" s="243"/>
      <c r="C282" s="276"/>
      <c r="D282" s="238"/>
      <c r="E282" s="238"/>
      <c r="F282" s="238"/>
      <c r="G282" s="232"/>
      <c r="H282" s="239"/>
      <c r="I282" s="959" t="s">
        <v>69</v>
      </c>
      <c r="J282" s="959"/>
      <c r="K282" s="959"/>
      <c r="L282" s="959"/>
      <c r="M282" s="241"/>
      <c r="N282" s="242"/>
      <c r="O282" s="242"/>
      <c r="P282" s="85"/>
    </row>
    <row r="283" spans="1:16" s="82" customFormat="1" ht="20.100000000000001" customHeight="1">
      <c r="A283" s="224"/>
      <c r="B283" s="243"/>
      <c r="C283" s="232"/>
      <c r="D283" s="238"/>
      <c r="E283" s="238"/>
      <c r="F283" s="238"/>
      <c r="G283" s="232"/>
      <c r="H283" s="239"/>
      <c r="I283" s="230" t="s">
        <v>63</v>
      </c>
      <c r="J283" s="233"/>
      <c r="K283" s="85"/>
      <c r="L283" s="85"/>
      <c r="M283" s="234"/>
      <c r="N283" s="230"/>
      <c r="O283" s="230"/>
      <c r="P283" s="85"/>
    </row>
    <row r="284" spans="1:16" s="82" customFormat="1" ht="20.100000000000001" customHeight="1">
      <c r="A284" s="224"/>
      <c r="B284" s="243"/>
      <c r="C284" s="232"/>
      <c r="D284" s="238"/>
      <c r="E284" s="238"/>
      <c r="F284" s="238"/>
      <c r="G284" s="232"/>
      <c r="H284" s="239"/>
      <c r="I284" s="960" t="s">
        <v>62</v>
      </c>
      <c r="J284" s="960"/>
      <c r="K284" s="960"/>
      <c r="L284" s="960"/>
      <c r="M284" s="234"/>
      <c r="N284" s="230"/>
      <c r="O284" s="230"/>
      <c r="P284" s="85"/>
    </row>
    <row r="285" spans="1:16" s="82" customFormat="1" ht="20.100000000000001" customHeight="1">
      <c r="A285" s="224"/>
      <c r="B285" s="243"/>
      <c r="C285" s="232"/>
      <c r="D285" s="238"/>
      <c r="E285" s="238"/>
      <c r="F285" s="238"/>
      <c r="G285" s="232"/>
      <c r="H285" s="239"/>
      <c r="I285" s="242"/>
      <c r="J285" s="233"/>
      <c r="K285" s="242"/>
      <c r="L285" s="85"/>
      <c r="M285" s="241"/>
      <c r="N285" s="242"/>
      <c r="O285" s="230"/>
      <c r="P285" s="85"/>
    </row>
    <row r="286" spans="1:16" s="82" customFormat="1" ht="13.5" customHeight="1">
      <c r="A286" s="224"/>
      <c r="B286" s="243"/>
      <c r="C286" s="232"/>
      <c r="D286" s="238"/>
      <c r="E286" s="238"/>
      <c r="F286" s="238"/>
      <c r="G286" s="232"/>
      <c r="H286" s="239"/>
      <c r="I286" s="230"/>
      <c r="J286" s="233"/>
      <c r="K286" s="242"/>
      <c r="L286" s="85"/>
      <c r="M286" s="234"/>
      <c r="N286" s="230"/>
      <c r="O286" s="230"/>
      <c r="P286" s="85"/>
    </row>
    <row r="287" spans="1:16" s="82" customFormat="1" ht="20.100000000000001" customHeight="1">
      <c r="A287" s="224"/>
      <c r="B287" s="243"/>
      <c r="C287" s="232"/>
      <c r="D287" s="238"/>
      <c r="E287" s="238"/>
      <c r="F287" s="238"/>
      <c r="G287" s="232"/>
      <c r="H287" s="239"/>
      <c r="I287" s="230"/>
      <c r="J287" s="233"/>
      <c r="K287" s="242"/>
      <c r="L287" s="85"/>
      <c r="M287" s="234"/>
      <c r="N287" s="230"/>
      <c r="O287" s="230"/>
      <c r="P287" s="85"/>
    </row>
    <row r="288" spans="1:16" s="82" customFormat="1" ht="19.5" customHeight="1">
      <c r="A288" s="224"/>
      <c r="B288" s="243"/>
      <c r="C288" s="232"/>
      <c r="D288" s="238"/>
      <c r="E288" s="238"/>
      <c r="F288" s="238"/>
      <c r="G288" s="232"/>
      <c r="H288" s="239"/>
      <c r="I288" s="959" t="s">
        <v>70</v>
      </c>
      <c r="J288" s="959"/>
      <c r="K288" s="959"/>
      <c r="L288" s="959"/>
      <c r="M288" s="241"/>
      <c r="N288" s="242"/>
      <c r="O288" s="242"/>
      <c r="P288" s="85"/>
    </row>
    <row r="289" spans="1:16" s="82" customFormat="1" ht="20.100000000000001" customHeight="1">
      <c r="A289" s="244"/>
      <c r="B289" s="245"/>
      <c r="C289" s="246"/>
      <c r="D289" s="247"/>
      <c r="E289" s="247"/>
      <c r="F289" s="247"/>
      <c r="G289" s="246"/>
      <c r="H289" s="248"/>
      <c r="I289" s="251" t="s">
        <v>66</v>
      </c>
      <c r="J289" s="250"/>
      <c r="K289" s="267"/>
      <c r="L289" s="267"/>
      <c r="M289" s="252"/>
      <c r="N289" s="230"/>
      <c r="O289" s="230"/>
      <c r="P289" s="85"/>
    </row>
    <row r="290" spans="1:16" s="264" customFormat="1" ht="30" customHeight="1">
      <c r="A290" s="253" t="s">
        <v>71</v>
      </c>
      <c r="B290" s="254" t="s">
        <v>72</v>
      </c>
      <c r="C290" s="255"/>
      <c r="D290" s="256"/>
      <c r="E290" s="256"/>
      <c r="F290" s="256"/>
      <c r="G290" s="257"/>
      <c r="H290" s="257"/>
      <c r="I290" s="258"/>
      <c r="J290" s="259"/>
      <c r="K290" s="260"/>
      <c r="L290" s="260"/>
      <c r="M290" s="261"/>
      <c r="N290" s="262"/>
      <c r="O290" s="262"/>
      <c r="P290" s="263"/>
    </row>
    <row r="291" spans="1:16" s="82" customFormat="1" ht="18" customHeight="1">
      <c r="A291" s="224"/>
      <c r="B291" s="231" t="s">
        <v>20</v>
      </c>
      <c r="C291" s="265" t="s">
        <v>65</v>
      </c>
      <c r="D291" s="238"/>
      <c r="E291" s="238"/>
      <c r="F291" s="238"/>
      <c r="G291" s="232"/>
      <c r="H291" s="239"/>
      <c r="I291" s="266"/>
      <c r="J291" s="233"/>
      <c r="K291" s="230"/>
      <c r="L291" s="230"/>
      <c r="M291" s="234"/>
      <c r="N291" s="230"/>
      <c r="O291" s="230"/>
      <c r="P291" s="85"/>
    </row>
    <row r="292" spans="1:16" s="82" customFormat="1" ht="18" customHeight="1">
      <c r="A292" s="224"/>
      <c r="B292" s="231" t="s">
        <v>22</v>
      </c>
      <c r="C292" s="265" t="s">
        <v>65</v>
      </c>
      <c r="D292" s="238"/>
      <c r="E292" s="238"/>
      <c r="F292" s="238"/>
      <c r="G292" s="232"/>
      <c r="H292" s="239"/>
      <c r="I292" s="266"/>
      <c r="J292" s="233"/>
      <c r="K292" s="230"/>
      <c r="L292" s="230"/>
      <c r="M292" s="234"/>
      <c r="N292" s="230"/>
      <c r="O292" s="230"/>
      <c r="P292" s="85"/>
    </row>
    <row r="293" spans="1:16" s="82" customFormat="1" ht="18" customHeight="1">
      <c r="A293" s="224"/>
      <c r="B293" s="231" t="s">
        <v>28</v>
      </c>
      <c r="C293" s="265" t="s">
        <v>65</v>
      </c>
      <c r="D293" s="238"/>
      <c r="E293" s="238"/>
      <c r="F293" s="238"/>
      <c r="G293" s="232"/>
      <c r="H293" s="239"/>
      <c r="I293" s="266"/>
      <c r="J293" s="233"/>
      <c r="K293" s="242"/>
      <c r="L293" s="230"/>
      <c r="M293" s="234"/>
      <c r="N293" s="230"/>
      <c r="O293" s="230"/>
      <c r="P293" s="85"/>
    </row>
    <row r="294" spans="1:16" s="82" customFormat="1" ht="18" customHeight="1">
      <c r="A294" s="224"/>
      <c r="B294" s="231" t="s">
        <v>38</v>
      </c>
      <c r="C294" s="235" t="s">
        <v>61</v>
      </c>
      <c r="D294" s="238"/>
      <c r="E294" s="238"/>
      <c r="F294" s="238"/>
      <c r="G294" s="232"/>
      <c r="H294" s="239"/>
      <c r="I294" s="266"/>
      <c r="J294" s="233"/>
      <c r="K294" s="242"/>
      <c r="L294" s="230"/>
      <c r="M294" s="234"/>
      <c r="N294" s="230"/>
      <c r="O294" s="230"/>
      <c r="P294" s="85"/>
    </row>
    <row r="295" spans="1:16" s="82" customFormat="1" ht="18" customHeight="1">
      <c r="A295" s="224"/>
      <c r="B295" s="243"/>
      <c r="C295" s="232"/>
      <c r="D295" s="238"/>
      <c r="E295" s="238"/>
      <c r="F295" s="238"/>
      <c r="G295" s="232"/>
      <c r="H295" s="239"/>
      <c r="I295" s="961" t="s">
        <v>73</v>
      </c>
      <c r="J295" s="961"/>
      <c r="K295" s="961"/>
      <c r="L295" s="961"/>
      <c r="M295" s="234"/>
      <c r="N295" s="230"/>
      <c r="O295" s="230"/>
      <c r="P295" s="85"/>
    </row>
    <row r="296" spans="1:16" s="82" customFormat="1" ht="18" customHeight="1">
      <c r="A296" s="224"/>
      <c r="B296" s="243"/>
      <c r="C296" s="232"/>
      <c r="D296" s="238"/>
      <c r="E296" s="238"/>
      <c r="F296" s="238"/>
      <c r="G296" s="232"/>
      <c r="H296" s="239"/>
      <c r="I296" s="277"/>
      <c r="J296" s="233"/>
      <c r="K296" s="233"/>
      <c r="L296" s="85"/>
      <c r="M296" s="278"/>
      <c r="N296" s="277"/>
      <c r="O296" s="230"/>
      <c r="P296" s="85"/>
    </row>
    <row r="297" spans="1:16" s="82" customFormat="1" ht="18" customHeight="1">
      <c r="A297" s="224"/>
      <c r="B297" s="243"/>
      <c r="C297" s="232"/>
      <c r="D297" s="238"/>
      <c r="E297" s="238"/>
      <c r="F297" s="238"/>
      <c r="G297" s="232"/>
      <c r="H297" s="239"/>
      <c r="I297" s="230"/>
      <c r="J297" s="233"/>
      <c r="K297" s="242"/>
      <c r="L297" s="85"/>
      <c r="M297" s="234"/>
      <c r="N297" s="230"/>
      <c r="O297" s="230"/>
      <c r="P297" s="85"/>
    </row>
    <row r="298" spans="1:16" s="82" customFormat="1" ht="18" customHeight="1">
      <c r="A298" s="224"/>
      <c r="B298" s="243"/>
      <c r="C298" s="232"/>
      <c r="D298" s="238"/>
      <c r="E298" s="238"/>
      <c r="F298" s="238"/>
      <c r="G298" s="232"/>
      <c r="H298" s="239"/>
      <c r="I298" s="959" t="s">
        <v>74</v>
      </c>
      <c r="J298" s="959"/>
      <c r="K298" s="959"/>
      <c r="L298" s="959"/>
      <c r="M298" s="241"/>
      <c r="N298" s="242"/>
      <c r="O298" s="242"/>
      <c r="P298" s="85"/>
    </row>
    <row r="299" spans="1:16" s="82" customFormat="1" ht="18" customHeight="1">
      <c r="A299" s="224"/>
      <c r="B299" s="243"/>
      <c r="C299" s="232"/>
      <c r="D299" s="238"/>
      <c r="E299" s="238"/>
      <c r="F299" s="238"/>
      <c r="G299" s="232"/>
      <c r="H299" s="239"/>
      <c r="I299" s="230" t="s">
        <v>75</v>
      </c>
      <c r="J299" s="233"/>
      <c r="K299" s="85"/>
      <c r="L299" s="85"/>
      <c r="M299" s="234"/>
      <c r="N299" s="230"/>
      <c r="O299" s="230"/>
      <c r="P299" s="85"/>
    </row>
    <row r="300" spans="1:16" s="82" customFormat="1" ht="18" customHeight="1">
      <c r="A300" s="279"/>
      <c r="B300" s="232"/>
      <c r="C300" s="232"/>
      <c r="D300" s="238"/>
      <c r="E300" s="238"/>
      <c r="F300" s="238"/>
      <c r="G300" s="232"/>
      <c r="H300" s="239"/>
      <c r="I300" s="230"/>
      <c r="J300" s="233"/>
      <c r="K300" s="85"/>
      <c r="L300" s="85"/>
      <c r="M300" s="234"/>
      <c r="N300" s="230"/>
      <c r="O300" s="230"/>
      <c r="P300" s="85"/>
    </row>
    <row r="301" spans="1:16" s="82" customFormat="1" ht="20.100000000000001" customHeight="1">
      <c r="A301" s="280"/>
      <c r="B301" s="248"/>
      <c r="C301" s="246"/>
      <c r="D301" s="247"/>
      <c r="E301" s="247"/>
      <c r="F301" s="247"/>
      <c r="G301" s="246"/>
      <c r="H301" s="248"/>
      <c r="I301" s="249"/>
      <c r="J301" s="250"/>
      <c r="K301" s="267"/>
      <c r="L301" s="251"/>
      <c r="M301" s="252"/>
      <c r="N301" s="230"/>
      <c r="O301" s="230"/>
      <c r="P301" s="85"/>
    </row>
    <row r="302" spans="1:16" ht="24.9" customHeight="1">
      <c r="C302" s="76"/>
      <c r="D302" s="113"/>
      <c r="E302" s="113"/>
      <c r="F302" s="113"/>
    </row>
    <row r="303" spans="1:16" ht="24.9" customHeight="1">
      <c r="C303" s="76"/>
      <c r="D303" s="113"/>
      <c r="E303" s="113"/>
      <c r="F303" s="113"/>
    </row>
    <row r="304" spans="1:16" ht="24.9" customHeight="1">
      <c r="C304" s="76"/>
      <c r="D304" s="113"/>
      <c r="E304" s="113"/>
      <c r="F304" s="113"/>
    </row>
    <row r="305" spans="3:6" ht="24.9" customHeight="1">
      <c r="C305" s="76"/>
      <c r="D305" s="113"/>
      <c r="E305" s="113"/>
      <c r="F305" s="113"/>
    </row>
    <row r="306" spans="3:6" ht="24.9" customHeight="1">
      <c r="C306" s="76"/>
      <c r="D306" s="113"/>
      <c r="E306" s="113"/>
      <c r="F306" s="113"/>
    </row>
    <row r="307" spans="3:6" ht="24.9" customHeight="1">
      <c r="C307" s="76"/>
      <c r="D307" s="113"/>
      <c r="E307" s="113"/>
      <c r="F307" s="113"/>
    </row>
    <row r="308" spans="3:6" ht="24.9" customHeight="1">
      <c r="C308" s="76"/>
      <c r="D308" s="113"/>
      <c r="E308" s="113"/>
      <c r="F308" s="113"/>
    </row>
    <row r="309" spans="3:6" ht="24.9" customHeight="1">
      <c r="C309" s="76"/>
      <c r="D309" s="113"/>
      <c r="E309" s="113"/>
      <c r="F309" s="113"/>
    </row>
    <row r="310" spans="3:6" ht="24.9" customHeight="1">
      <c r="C310" s="76"/>
      <c r="D310" s="113"/>
      <c r="E310" s="113"/>
      <c r="F310" s="113"/>
    </row>
    <row r="311" spans="3:6" ht="24.9" customHeight="1">
      <c r="C311" s="76"/>
      <c r="D311" s="113"/>
      <c r="E311" s="113"/>
      <c r="F311" s="113"/>
    </row>
    <row r="312" spans="3:6" ht="24.9" customHeight="1">
      <c r="C312" s="76"/>
      <c r="D312" s="113"/>
      <c r="E312" s="113"/>
      <c r="F312" s="113"/>
    </row>
    <row r="313" spans="3:6" ht="24.9" customHeight="1">
      <c r="C313" s="76"/>
      <c r="D313" s="113"/>
      <c r="E313" s="113"/>
      <c r="F313" s="113"/>
    </row>
    <row r="314" spans="3:6" ht="24.9" customHeight="1">
      <c r="C314" s="76"/>
      <c r="D314" s="113"/>
      <c r="E314" s="113"/>
      <c r="F314" s="113"/>
    </row>
    <row r="315" spans="3:6" ht="24.9" customHeight="1">
      <c r="C315" s="76"/>
      <c r="D315" s="113"/>
      <c r="E315" s="113"/>
      <c r="F315" s="113"/>
    </row>
    <row r="316" spans="3:6" ht="24.9" customHeight="1">
      <c r="C316" s="76"/>
      <c r="D316" s="113"/>
      <c r="E316" s="113"/>
      <c r="F316" s="113"/>
    </row>
    <row r="317" spans="3:6" ht="24.9" customHeight="1">
      <c r="C317" s="76"/>
      <c r="D317" s="113"/>
      <c r="E317" s="113"/>
      <c r="F317" s="113"/>
    </row>
    <row r="318" spans="3:6" ht="24.9" customHeight="1">
      <c r="C318" s="76"/>
      <c r="D318" s="113"/>
      <c r="E318" s="113"/>
      <c r="F318" s="113"/>
    </row>
    <row r="319" spans="3:6" ht="24.9" customHeight="1">
      <c r="C319" s="76"/>
      <c r="D319" s="113"/>
      <c r="E319" s="113"/>
      <c r="F319" s="113"/>
    </row>
    <row r="320" spans="3:6" ht="24.9" customHeight="1">
      <c r="C320" s="76"/>
      <c r="D320" s="113"/>
      <c r="E320" s="113"/>
      <c r="F320" s="113"/>
    </row>
    <row r="321" spans="3:6" ht="24.9" customHeight="1">
      <c r="C321" s="76"/>
      <c r="D321" s="113"/>
      <c r="E321" s="113"/>
      <c r="F321" s="113"/>
    </row>
    <row r="322" spans="3:6" ht="24.9" customHeight="1">
      <c r="C322" s="76"/>
      <c r="D322" s="113"/>
      <c r="E322" s="113"/>
      <c r="F322" s="113"/>
    </row>
    <row r="323" spans="3:6" ht="24.9" customHeight="1">
      <c r="C323" s="76"/>
      <c r="D323" s="113"/>
      <c r="E323" s="113"/>
      <c r="F323" s="113"/>
    </row>
    <row r="324" spans="3:6" ht="24.9" customHeight="1">
      <c r="C324" s="76"/>
      <c r="D324" s="113"/>
      <c r="E324" s="113"/>
      <c r="F324" s="113"/>
    </row>
    <row r="325" spans="3:6" ht="24.9" customHeight="1">
      <c r="C325" s="76"/>
      <c r="D325" s="113"/>
      <c r="E325" s="113"/>
      <c r="F325" s="113"/>
    </row>
    <row r="326" spans="3:6" ht="24.9" customHeight="1">
      <c r="C326" s="76"/>
      <c r="D326" s="113"/>
      <c r="E326" s="113"/>
      <c r="F326" s="113"/>
    </row>
    <row r="327" spans="3:6" ht="24.9" customHeight="1">
      <c r="C327" s="76"/>
      <c r="D327" s="113"/>
      <c r="E327" s="113"/>
      <c r="F327" s="113"/>
    </row>
    <row r="328" spans="3:6" ht="24.9" customHeight="1">
      <c r="C328" s="76"/>
      <c r="D328" s="113"/>
      <c r="E328" s="113"/>
      <c r="F328" s="113"/>
    </row>
    <row r="329" spans="3:6" ht="24.9" customHeight="1">
      <c r="C329" s="76"/>
      <c r="D329" s="113"/>
      <c r="E329" s="113"/>
      <c r="F329" s="113"/>
    </row>
    <row r="330" spans="3:6" ht="24.9" customHeight="1">
      <c r="C330" s="76"/>
      <c r="D330" s="113"/>
      <c r="E330" s="113"/>
      <c r="F330" s="113"/>
    </row>
    <row r="331" spans="3:6" ht="24.9" customHeight="1">
      <c r="C331" s="76"/>
      <c r="D331" s="113"/>
      <c r="E331" s="113"/>
      <c r="F331" s="113"/>
    </row>
    <row r="332" spans="3:6" ht="24.9" customHeight="1">
      <c r="C332" s="76"/>
      <c r="D332" s="113"/>
      <c r="E332" s="113"/>
      <c r="F332" s="113"/>
    </row>
    <row r="333" spans="3:6" ht="24.9" customHeight="1">
      <c r="C333" s="76"/>
      <c r="D333" s="113"/>
      <c r="E333" s="113"/>
      <c r="F333" s="113"/>
    </row>
    <row r="334" spans="3:6" ht="24.9" customHeight="1">
      <c r="C334" s="76"/>
      <c r="D334" s="113"/>
      <c r="E334" s="113"/>
      <c r="F334" s="113"/>
    </row>
    <row r="335" spans="3:6" ht="24.9" customHeight="1">
      <c r="C335" s="76"/>
      <c r="D335" s="113"/>
      <c r="E335" s="113"/>
      <c r="F335" s="113"/>
    </row>
    <row r="336" spans="3:6" ht="24.9" customHeight="1">
      <c r="C336" s="76"/>
      <c r="D336" s="113"/>
      <c r="E336" s="113"/>
      <c r="F336" s="113"/>
    </row>
    <row r="337" spans="3:6" ht="24.9" customHeight="1">
      <c r="C337" s="76"/>
      <c r="D337" s="113"/>
      <c r="E337" s="113"/>
      <c r="F337" s="113"/>
    </row>
    <row r="338" spans="3:6" ht="24.9" customHeight="1">
      <c r="C338" s="76"/>
      <c r="D338" s="113"/>
      <c r="E338" s="113"/>
      <c r="F338" s="113"/>
    </row>
    <row r="339" spans="3:6" ht="24.9" customHeight="1">
      <c r="C339" s="76"/>
      <c r="D339" s="113"/>
      <c r="E339" s="113"/>
      <c r="F339" s="113"/>
    </row>
    <row r="340" spans="3:6" ht="24.9" customHeight="1">
      <c r="C340" s="76"/>
      <c r="D340" s="113"/>
      <c r="E340" s="113"/>
      <c r="F340" s="113"/>
    </row>
    <row r="341" spans="3:6" ht="24.9" customHeight="1">
      <c r="C341" s="76"/>
      <c r="D341" s="113"/>
      <c r="E341" s="113"/>
      <c r="F341" s="113"/>
    </row>
    <row r="342" spans="3:6" ht="24.9" customHeight="1">
      <c r="C342" s="76"/>
      <c r="D342" s="113"/>
      <c r="E342" s="113"/>
      <c r="F342" s="113"/>
    </row>
    <row r="343" spans="3:6" ht="24.9" customHeight="1">
      <c r="C343" s="76"/>
      <c r="D343" s="113"/>
      <c r="E343" s="113"/>
      <c r="F343" s="113"/>
    </row>
    <row r="344" spans="3:6" ht="24.9" customHeight="1">
      <c r="C344" s="76"/>
      <c r="D344" s="113"/>
      <c r="E344" s="113"/>
      <c r="F344" s="113"/>
    </row>
    <row r="345" spans="3:6" ht="24.9" customHeight="1">
      <c r="C345" s="76"/>
      <c r="D345" s="113"/>
      <c r="E345" s="113"/>
      <c r="F345" s="113"/>
    </row>
    <row r="346" spans="3:6" ht="24.9" customHeight="1">
      <c r="C346" s="76"/>
      <c r="D346" s="113"/>
      <c r="E346" s="113"/>
      <c r="F346" s="113"/>
    </row>
    <row r="347" spans="3:6" ht="24.9" customHeight="1">
      <c r="C347" s="76"/>
      <c r="D347" s="113"/>
      <c r="E347" s="113"/>
      <c r="F347" s="113"/>
    </row>
    <row r="348" spans="3:6" ht="24.9" customHeight="1">
      <c r="C348" s="76"/>
      <c r="D348" s="113"/>
      <c r="E348" s="113"/>
      <c r="F348" s="113"/>
    </row>
    <row r="349" spans="3:6" ht="24.9" customHeight="1">
      <c r="C349" s="76"/>
      <c r="D349" s="113"/>
      <c r="E349" s="113"/>
      <c r="F349" s="113"/>
    </row>
    <row r="350" spans="3:6" ht="24.9" customHeight="1">
      <c r="C350" s="76"/>
      <c r="D350" s="113"/>
      <c r="E350" s="113"/>
      <c r="F350" s="113"/>
    </row>
    <row r="351" spans="3:6" ht="24.9" customHeight="1">
      <c r="C351" s="76"/>
      <c r="D351" s="113"/>
      <c r="E351" s="113"/>
      <c r="F351" s="113"/>
    </row>
    <row r="352" spans="3:6" ht="24.9" customHeight="1">
      <c r="C352" s="76"/>
      <c r="D352" s="113"/>
      <c r="E352" s="113"/>
      <c r="F352" s="113"/>
    </row>
    <row r="353" spans="3:6" ht="24.9" customHeight="1">
      <c r="C353" s="76"/>
      <c r="D353" s="113"/>
      <c r="E353" s="113"/>
      <c r="F353" s="113"/>
    </row>
    <row r="354" spans="3:6" ht="24.9" customHeight="1">
      <c r="C354" s="76"/>
      <c r="D354" s="113"/>
      <c r="E354" s="113"/>
      <c r="F354" s="113"/>
    </row>
    <row r="355" spans="3:6" ht="24.9" customHeight="1">
      <c r="C355" s="76"/>
      <c r="D355" s="113"/>
      <c r="E355" s="113"/>
      <c r="F355" s="113"/>
    </row>
    <row r="356" spans="3:6" ht="24.9" customHeight="1">
      <c r="C356" s="76"/>
      <c r="D356" s="113"/>
      <c r="E356" s="113"/>
      <c r="F356" s="113"/>
    </row>
    <row r="357" spans="3:6" ht="24.9" customHeight="1">
      <c r="C357" s="76"/>
      <c r="D357" s="113"/>
      <c r="E357" s="113"/>
      <c r="F357" s="113"/>
    </row>
    <row r="358" spans="3:6" ht="24.9" customHeight="1">
      <c r="C358" s="76"/>
      <c r="D358" s="113"/>
      <c r="E358" s="113"/>
      <c r="F358" s="113"/>
    </row>
    <row r="359" spans="3:6" ht="24.9" customHeight="1">
      <c r="C359" s="76"/>
      <c r="D359" s="113"/>
      <c r="E359" s="113"/>
      <c r="F359" s="113"/>
    </row>
    <row r="360" spans="3:6" ht="24.9" customHeight="1">
      <c r="C360" s="76"/>
      <c r="D360" s="113"/>
      <c r="E360" s="113"/>
      <c r="F360" s="113"/>
    </row>
    <row r="361" spans="3:6" ht="24.9" customHeight="1">
      <c r="C361" s="76"/>
      <c r="D361" s="113"/>
      <c r="E361" s="113"/>
      <c r="F361" s="113"/>
    </row>
    <row r="362" spans="3:6" ht="24.9" customHeight="1">
      <c r="C362" s="76"/>
      <c r="D362" s="113"/>
      <c r="E362" s="113"/>
      <c r="F362" s="113"/>
    </row>
    <row r="363" spans="3:6" ht="24.9" customHeight="1">
      <c r="C363" s="76"/>
      <c r="D363" s="113"/>
      <c r="E363" s="113"/>
      <c r="F363" s="113"/>
    </row>
    <row r="364" spans="3:6" ht="24.9" customHeight="1">
      <c r="C364" s="76"/>
      <c r="D364" s="113"/>
      <c r="E364" s="113"/>
      <c r="F364" s="113"/>
    </row>
    <row r="365" spans="3:6" ht="24.9" customHeight="1">
      <c r="C365" s="76"/>
      <c r="D365" s="113"/>
      <c r="E365" s="113"/>
      <c r="F365" s="113"/>
    </row>
    <row r="366" spans="3:6" ht="24.9" customHeight="1">
      <c r="C366" s="76"/>
      <c r="D366" s="113"/>
      <c r="E366" s="113"/>
      <c r="F366" s="113"/>
    </row>
    <row r="367" spans="3:6" ht="24.9" customHeight="1">
      <c r="C367" s="76"/>
      <c r="D367" s="113"/>
      <c r="E367" s="113"/>
      <c r="F367" s="113"/>
    </row>
    <row r="368" spans="3:6" ht="24.9" customHeight="1">
      <c r="C368" s="76"/>
      <c r="D368" s="113"/>
      <c r="E368" s="113"/>
      <c r="F368" s="113"/>
    </row>
    <row r="369" spans="3:6" ht="24.9" customHeight="1">
      <c r="C369" s="76"/>
      <c r="D369" s="113"/>
      <c r="E369" s="113"/>
      <c r="F369" s="113"/>
    </row>
    <row r="370" spans="3:6" ht="24.9" customHeight="1">
      <c r="C370" s="76"/>
      <c r="D370" s="113"/>
      <c r="E370" s="113"/>
      <c r="F370" s="113"/>
    </row>
    <row r="371" spans="3:6" ht="24.9" customHeight="1">
      <c r="C371" s="76"/>
      <c r="D371" s="113"/>
      <c r="E371" s="113"/>
      <c r="F371" s="113"/>
    </row>
    <row r="372" spans="3:6" ht="24.9" customHeight="1">
      <c r="C372" s="76"/>
      <c r="D372" s="113"/>
      <c r="E372" s="113"/>
      <c r="F372" s="113"/>
    </row>
    <row r="373" spans="3:6" ht="24.9" customHeight="1">
      <c r="C373" s="76"/>
      <c r="D373" s="113"/>
      <c r="E373" s="113"/>
      <c r="F373" s="113"/>
    </row>
    <row r="374" spans="3:6" ht="24.9" customHeight="1">
      <c r="C374" s="76"/>
      <c r="D374" s="113"/>
      <c r="E374" s="113"/>
      <c r="F374" s="113"/>
    </row>
    <row r="375" spans="3:6" ht="24.9" customHeight="1">
      <c r="C375" s="76"/>
      <c r="D375" s="113"/>
      <c r="E375" s="113"/>
      <c r="F375" s="113"/>
    </row>
    <row r="376" spans="3:6" ht="24.9" customHeight="1">
      <c r="C376" s="76"/>
      <c r="D376" s="113"/>
      <c r="E376" s="113"/>
      <c r="F376" s="113"/>
    </row>
    <row r="377" spans="3:6" ht="24.9" customHeight="1">
      <c r="C377" s="76"/>
      <c r="D377" s="113"/>
      <c r="E377" s="113"/>
      <c r="F377" s="113"/>
    </row>
    <row r="378" spans="3:6" ht="24.9" customHeight="1">
      <c r="C378" s="76"/>
      <c r="D378" s="113"/>
      <c r="E378" s="113"/>
      <c r="F378" s="113"/>
    </row>
    <row r="379" spans="3:6" ht="24.9" customHeight="1">
      <c r="C379" s="76"/>
      <c r="D379" s="113"/>
      <c r="E379" s="113"/>
      <c r="F379" s="113"/>
    </row>
    <row r="380" spans="3:6" ht="24.9" customHeight="1">
      <c r="C380" s="76"/>
      <c r="D380" s="113"/>
      <c r="E380" s="113"/>
      <c r="F380" s="113"/>
    </row>
    <row r="381" spans="3:6" ht="24.9" customHeight="1">
      <c r="C381" s="76"/>
      <c r="D381" s="113"/>
      <c r="E381" s="113"/>
      <c r="F381" s="113"/>
    </row>
    <row r="382" spans="3:6" ht="24.9" customHeight="1">
      <c r="C382" s="76"/>
      <c r="D382" s="113"/>
      <c r="E382" s="113"/>
      <c r="F382" s="113"/>
    </row>
    <row r="383" spans="3:6" ht="24.9" customHeight="1">
      <c r="C383" s="76"/>
      <c r="D383" s="113"/>
      <c r="E383" s="113"/>
      <c r="F383" s="113"/>
    </row>
    <row r="384" spans="3:6" ht="24.9" customHeight="1">
      <c r="C384" s="76"/>
      <c r="D384" s="113"/>
      <c r="E384" s="113"/>
      <c r="F384" s="113"/>
    </row>
    <row r="385" spans="3:6" ht="24.9" customHeight="1">
      <c r="C385" s="76"/>
      <c r="D385" s="113"/>
      <c r="E385" s="113"/>
      <c r="F385" s="113"/>
    </row>
    <row r="386" spans="3:6" ht="24.9" customHeight="1">
      <c r="C386" s="76"/>
      <c r="D386" s="113"/>
      <c r="E386" s="113"/>
      <c r="F386" s="113"/>
    </row>
    <row r="387" spans="3:6" ht="24.9" customHeight="1">
      <c r="C387" s="76"/>
      <c r="D387" s="113"/>
      <c r="E387" s="113"/>
      <c r="F387" s="113"/>
    </row>
    <row r="388" spans="3:6" ht="24.9" customHeight="1">
      <c r="C388" s="76"/>
      <c r="D388" s="113"/>
      <c r="E388" s="113"/>
      <c r="F388" s="113"/>
    </row>
    <row r="389" spans="3:6" ht="24.9" customHeight="1">
      <c r="C389" s="76"/>
      <c r="D389" s="113"/>
      <c r="E389" s="113"/>
      <c r="F389" s="113"/>
    </row>
    <row r="390" spans="3:6" ht="24.9" customHeight="1">
      <c r="C390" s="76"/>
      <c r="D390" s="113"/>
      <c r="E390" s="113"/>
      <c r="F390" s="113"/>
    </row>
    <row r="391" spans="3:6" ht="24.9" customHeight="1">
      <c r="C391" s="76"/>
      <c r="D391" s="113"/>
      <c r="E391" s="113"/>
      <c r="F391" s="113"/>
    </row>
    <row r="392" spans="3:6" ht="24.9" customHeight="1">
      <c r="C392" s="76"/>
      <c r="D392" s="113"/>
      <c r="E392" s="113"/>
      <c r="F392" s="113"/>
    </row>
    <row r="393" spans="3:6" ht="24.9" customHeight="1">
      <c r="C393" s="76"/>
      <c r="D393" s="113"/>
      <c r="E393" s="113"/>
      <c r="F393" s="113"/>
    </row>
    <row r="394" spans="3:6" ht="24.9" customHeight="1">
      <c r="C394" s="76"/>
      <c r="D394" s="113"/>
      <c r="E394" s="113"/>
      <c r="F394" s="113"/>
    </row>
    <row r="395" spans="3:6" ht="24.9" customHeight="1">
      <c r="C395" s="76"/>
      <c r="D395" s="113"/>
      <c r="E395" s="113"/>
      <c r="F395" s="113"/>
    </row>
    <row r="396" spans="3:6" ht="24.9" customHeight="1">
      <c r="C396" s="76"/>
      <c r="D396" s="113"/>
      <c r="E396" s="113"/>
      <c r="F396" s="113"/>
    </row>
    <row r="397" spans="3:6" ht="24.9" customHeight="1">
      <c r="C397" s="76"/>
      <c r="D397" s="113"/>
      <c r="E397" s="113"/>
      <c r="F397" s="113"/>
    </row>
    <row r="398" spans="3:6" ht="24.9" customHeight="1">
      <c r="C398" s="76"/>
      <c r="D398" s="113"/>
      <c r="E398" s="113"/>
      <c r="F398" s="113"/>
    </row>
    <row r="399" spans="3:6" ht="24.9" customHeight="1">
      <c r="C399" s="76"/>
      <c r="D399" s="113"/>
      <c r="E399" s="113"/>
      <c r="F399" s="113"/>
    </row>
    <row r="400" spans="3:6" ht="24.9" customHeight="1">
      <c r="C400" s="76"/>
      <c r="D400" s="113"/>
      <c r="E400" s="113"/>
      <c r="F400" s="113"/>
    </row>
    <row r="401" spans="3:6" ht="24.9" customHeight="1">
      <c r="C401" s="76"/>
      <c r="D401" s="113"/>
      <c r="E401" s="113"/>
      <c r="F401" s="113"/>
    </row>
    <row r="402" spans="3:6" ht="24.9" customHeight="1">
      <c r="C402" s="76"/>
      <c r="D402" s="113"/>
      <c r="E402" s="113"/>
      <c r="F402" s="113"/>
    </row>
    <row r="403" spans="3:6" ht="24.9" customHeight="1">
      <c r="C403" s="76"/>
      <c r="D403" s="113"/>
      <c r="E403" s="113"/>
      <c r="F403" s="113"/>
    </row>
    <row r="404" spans="3:6" ht="24.9" customHeight="1">
      <c r="C404" s="76"/>
      <c r="D404" s="113"/>
      <c r="E404" s="113"/>
      <c r="F404" s="113"/>
    </row>
    <row r="405" spans="3:6" ht="24.9" customHeight="1">
      <c r="C405" s="76"/>
      <c r="D405" s="113"/>
      <c r="E405" s="113"/>
      <c r="F405" s="113"/>
    </row>
    <row r="406" spans="3:6" ht="24.9" customHeight="1">
      <c r="C406" s="76"/>
      <c r="D406" s="113"/>
      <c r="E406" s="113"/>
      <c r="F406" s="113"/>
    </row>
    <row r="407" spans="3:6" ht="24.9" customHeight="1">
      <c r="C407" s="76"/>
      <c r="D407" s="113"/>
      <c r="E407" s="113"/>
      <c r="F407" s="113"/>
    </row>
    <row r="408" spans="3:6" ht="24.9" customHeight="1">
      <c r="C408" s="76"/>
      <c r="D408" s="113"/>
      <c r="E408" s="113"/>
      <c r="F408" s="113"/>
    </row>
    <row r="409" spans="3:6" ht="24.9" customHeight="1">
      <c r="C409" s="76"/>
      <c r="D409" s="113"/>
      <c r="E409" s="113"/>
      <c r="F409" s="113"/>
    </row>
    <row r="410" spans="3:6" ht="24.9" customHeight="1">
      <c r="C410" s="76"/>
      <c r="D410" s="113"/>
      <c r="E410" s="113"/>
      <c r="F410" s="113"/>
    </row>
    <row r="411" spans="3:6" ht="24.9" customHeight="1">
      <c r="C411" s="76"/>
      <c r="D411" s="113"/>
      <c r="E411" s="113"/>
      <c r="F411" s="113"/>
    </row>
    <row r="412" spans="3:6" ht="24.9" customHeight="1">
      <c r="C412" s="76"/>
      <c r="D412" s="113"/>
      <c r="E412" s="113"/>
      <c r="F412" s="113"/>
    </row>
    <row r="413" spans="3:6" ht="24.9" customHeight="1">
      <c r="C413" s="76"/>
      <c r="D413" s="113"/>
      <c r="E413" s="113"/>
      <c r="F413" s="113"/>
    </row>
    <row r="414" spans="3:6" ht="24.9" customHeight="1">
      <c r="C414" s="76"/>
      <c r="D414" s="113"/>
      <c r="E414" s="113"/>
      <c r="F414" s="113"/>
    </row>
    <row r="415" spans="3:6" ht="24.9" customHeight="1">
      <c r="C415" s="76"/>
      <c r="D415" s="113"/>
      <c r="E415" s="113"/>
      <c r="F415" s="113"/>
    </row>
    <row r="416" spans="3:6" ht="24.9" customHeight="1">
      <c r="C416" s="76"/>
      <c r="D416" s="113"/>
      <c r="E416" s="113"/>
      <c r="F416" s="113"/>
    </row>
    <row r="417" spans="3:6" ht="24.9" customHeight="1">
      <c r="C417" s="76"/>
      <c r="D417" s="113"/>
      <c r="E417" s="113"/>
      <c r="F417" s="113"/>
    </row>
    <row r="418" spans="3:6" ht="24.9" customHeight="1">
      <c r="C418" s="76"/>
      <c r="D418" s="113"/>
      <c r="E418" s="113"/>
      <c r="F418" s="113"/>
    </row>
    <row r="419" spans="3:6" ht="24.9" customHeight="1">
      <c r="C419" s="76"/>
      <c r="D419" s="113"/>
      <c r="E419" s="113"/>
      <c r="F419" s="113"/>
    </row>
    <row r="420" spans="3:6" ht="24.9" customHeight="1">
      <c r="C420" s="76"/>
      <c r="D420" s="113"/>
      <c r="E420" s="113"/>
      <c r="F420" s="113"/>
    </row>
    <row r="421" spans="3:6" ht="24.9" customHeight="1">
      <c r="C421" s="76"/>
      <c r="D421" s="113"/>
      <c r="E421" s="113"/>
      <c r="F421" s="113"/>
    </row>
    <row r="422" spans="3:6" ht="24.9" customHeight="1">
      <c r="C422" s="76"/>
      <c r="D422" s="113"/>
      <c r="E422" s="113"/>
      <c r="F422" s="113"/>
    </row>
    <row r="423" spans="3:6" ht="24.9" customHeight="1">
      <c r="C423" s="76"/>
      <c r="D423" s="113"/>
      <c r="E423" s="113"/>
      <c r="F423" s="113"/>
    </row>
    <row r="424" spans="3:6" ht="24.9" customHeight="1">
      <c r="C424" s="76"/>
      <c r="D424" s="113"/>
      <c r="E424" s="113"/>
      <c r="F424" s="113"/>
    </row>
    <row r="425" spans="3:6" ht="24.9" customHeight="1">
      <c r="C425" s="76"/>
      <c r="D425" s="113"/>
      <c r="E425" s="113"/>
      <c r="F425" s="113"/>
    </row>
    <row r="426" spans="3:6" ht="24.9" customHeight="1">
      <c r="C426" s="76"/>
      <c r="D426" s="113"/>
      <c r="E426" s="113"/>
      <c r="F426" s="113"/>
    </row>
    <row r="427" spans="3:6" ht="24.9" customHeight="1">
      <c r="C427" s="76"/>
      <c r="D427" s="113"/>
      <c r="E427" s="113"/>
      <c r="F427" s="113"/>
    </row>
    <row r="428" spans="3:6" ht="24.9" customHeight="1">
      <c r="C428" s="76"/>
      <c r="D428" s="113"/>
      <c r="E428" s="113"/>
      <c r="F428" s="113"/>
    </row>
    <row r="429" spans="3:6" ht="24.9" customHeight="1">
      <c r="C429" s="76"/>
      <c r="D429" s="113"/>
      <c r="E429" s="113"/>
      <c r="F429" s="113"/>
    </row>
    <row r="430" spans="3:6" ht="24.9" customHeight="1">
      <c r="C430" s="76"/>
      <c r="D430" s="113"/>
      <c r="E430" s="113"/>
      <c r="F430" s="113"/>
    </row>
    <row r="431" spans="3:6" ht="24.9" customHeight="1">
      <c r="C431" s="76"/>
      <c r="D431" s="113"/>
      <c r="E431" s="113"/>
      <c r="F431" s="113"/>
    </row>
    <row r="432" spans="3:6" ht="24.9" customHeight="1">
      <c r="C432" s="76"/>
      <c r="D432" s="113"/>
      <c r="E432" s="113"/>
      <c r="F432" s="113"/>
    </row>
    <row r="433" spans="3:6" ht="24.9" customHeight="1">
      <c r="C433" s="76"/>
      <c r="D433" s="113"/>
      <c r="E433" s="113"/>
      <c r="F433" s="113"/>
    </row>
    <row r="434" spans="3:6" ht="24.9" customHeight="1">
      <c r="C434" s="76"/>
      <c r="D434" s="113"/>
      <c r="E434" s="113"/>
      <c r="F434" s="113"/>
    </row>
    <row r="435" spans="3:6" ht="24.9" customHeight="1">
      <c r="C435" s="76"/>
      <c r="D435" s="113"/>
      <c r="E435" s="113"/>
      <c r="F435" s="113"/>
    </row>
    <row r="436" spans="3:6" ht="24.9" customHeight="1">
      <c r="C436" s="76"/>
      <c r="D436" s="113"/>
      <c r="E436" s="113"/>
      <c r="F436" s="113"/>
    </row>
    <row r="437" spans="3:6" ht="24.9" customHeight="1">
      <c r="C437" s="76"/>
      <c r="D437" s="113"/>
      <c r="E437" s="113"/>
      <c r="F437" s="113"/>
    </row>
    <row r="438" spans="3:6" ht="24.9" customHeight="1">
      <c r="C438" s="76"/>
      <c r="D438" s="113"/>
      <c r="E438" s="113"/>
      <c r="F438" s="113"/>
    </row>
    <row r="439" spans="3:6" ht="24.9" customHeight="1">
      <c r="C439" s="76"/>
      <c r="D439" s="113"/>
      <c r="E439" s="113"/>
      <c r="F439" s="113"/>
    </row>
    <row r="440" spans="3:6" ht="24.9" customHeight="1">
      <c r="C440" s="76"/>
      <c r="D440" s="113"/>
      <c r="E440" s="113"/>
      <c r="F440" s="113"/>
    </row>
    <row r="441" spans="3:6" ht="24.9" customHeight="1">
      <c r="C441" s="76"/>
      <c r="D441" s="113"/>
      <c r="E441" s="113"/>
      <c r="F441" s="113"/>
    </row>
    <row r="442" spans="3:6" ht="24.9" customHeight="1">
      <c r="C442" s="76"/>
      <c r="D442" s="113"/>
      <c r="E442" s="113"/>
      <c r="F442" s="113"/>
    </row>
    <row r="443" spans="3:6" ht="24.9" customHeight="1">
      <c r="C443" s="76"/>
      <c r="D443" s="113"/>
      <c r="E443" s="113"/>
      <c r="F443" s="113"/>
    </row>
    <row r="444" spans="3:6" ht="24.9" customHeight="1">
      <c r="C444" s="76"/>
      <c r="D444" s="113"/>
      <c r="E444" s="113"/>
      <c r="F444" s="113"/>
    </row>
    <row r="445" spans="3:6" ht="24.9" customHeight="1">
      <c r="C445" s="76"/>
      <c r="D445" s="113"/>
      <c r="E445" s="113"/>
      <c r="F445" s="113"/>
    </row>
    <row r="446" spans="3:6" ht="24.9" customHeight="1">
      <c r="C446" s="76"/>
      <c r="D446" s="113"/>
      <c r="E446" s="113"/>
      <c r="F446" s="113"/>
    </row>
    <row r="447" spans="3:6" ht="24.9" customHeight="1">
      <c r="C447" s="76"/>
      <c r="D447" s="113"/>
      <c r="E447" s="113"/>
      <c r="F447" s="113"/>
    </row>
    <row r="448" spans="3:6" ht="24.9" customHeight="1">
      <c r="C448" s="76"/>
      <c r="D448" s="113"/>
      <c r="E448" s="113"/>
      <c r="F448" s="113"/>
    </row>
    <row r="449" spans="3:6" ht="24.9" customHeight="1">
      <c r="C449" s="76"/>
      <c r="D449" s="113"/>
      <c r="E449" s="113"/>
      <c r="F449" s="113"/>
    </row>
    <row r="450" spans="3:6" ht="24.9" customHeight="1">
      <c r="C450" s="76"/>
      <c r="D450" s="113"/>
      <c r="E450" s="113"/>
      <c r="F450" s="113"/>
    </row>
    <row r="451" spans="3:6" ht="24.9" customHeight="1">
      <c r="C451" s="76"/>
      <c r="D451" s="113"/>
      <c r="E451" s="113"/>
      <c r="F451" s="113"/>
    </row>
    <row r="452" spans="3:6" ht="24.9" customHeight="1">
      <c r="C452" s="76"/>
      <c r="D452" s="113"/>
      <c r="E452" s="113"/>
      <c r="F452" s="113"/>
    </row>
    <row r="453" spans="3:6" ht="24.9" customHeight="1">
      <c r="C453" s="76"/>
      <c r="D453" s="113"/>
      <c r="E453" s="113"/>
      <c r="F453" s="113"/>
    </row>
    <row r="454" spans="3:6" ht="24.9" customHeight="1">
      <c r="C454" s="76"/>
      <c r="D454" s="113"/>
      <c r="E454" s="113"/>
      <c r="F454" s="113"/>
    </row>
    <row r="455" spans="3:6" ht="24.9" customHeight="1">
      <c r="C455" s="76"/>
      <c r="D455" s="113"/>
      <c r="E455" s="113"/>
      <c r="F455" s="113"/>
    </row>
    <row r="456" spans="3:6" ht="24.9" customHeight="1">
      <c r="C456" s="76"/>
      <c r="D456" s="113"/>
      <c r="E456" s="113"/>
      <c r="F456" s="113"/>
    </row>
    <row r="457" spans="3:6" ht="24.9" customHeight="1">
      <c r="C457" s="76"/>
      <c r="D457" s="113"/>
      <c r="E457" s="113"/>
      <c r="F457" s="113"/>
    </row>
    <row r="458" spans="3:6" ht="24.9" customHeight="1">
      <c r="C458" s="76"/>
      <c r="D458" s="113"/>
      <c r="E458" s="113"/>
      <c r="F458" s="113"/>
    </row>
    <row r="459" spans="3:6" ht="24.9" customHeight="1">
      <c r="C459" s="76"/>
      <c r="D459" s="113"/>
      <c r="E459" s="113"/>
      <c r="F459" s="113"/>
    </row>
    <row r="460" spans="3:6" ht="24.9" customHeight="1">
      <c r="C460" s="76"/>
      <c r="D460" s="113"/>
      <c r="E460" s="113"/>
      <c r="F460" s="113"/>
    </row>
    <row r="461" spans="3:6" ht="24.9" customHeight="1">
      <c r="C461" s="76"/>
      <c r="D461" s="113"/>
      <c r="E461" s="113"/>
      <c r="F461" s="113"/>
    </row>
    <row r="462" spans="3:6" ht="24.9" customHeight="1">
      <c r="C462" s="76"/>
      <c r="D462" s="113"/>
      <c r="E462" s="113"/>
      <c r="F462" s="113"/>
    </row>
    <row r="463" spans="3:6" ht="24.9" customHeight="1">
      <c r="C463" s="76"/>
      <c r="D463" s="113"/>
      <c r="E463" s="113"/>
      <c r="F463" s="113"/>
    </row>
    <row r="464" spans="3:6" ht="24.9" customHeight="1">
      <c r="C464" s="76"/>
      <c r="D464" s="113"/>
      <c r="E464" s="113"/>
      <c r="F464" s="113"/>
    </row>
    <row r="465" spans="3:6" ht="24.9" customHeight="1">
      <c r="C465" s="76"/>
      <c r="D465" s="113"/>
      <c r="E465" s="113"/>
      <c r="F465" s="113"/>
    </row>
    <row r="466" spans="3:6" ht="24.9" customHeight="1">
      <c r="C466" s="76"/>
      <c r="D466" s="113"/>
      <c r="E466" s="113"/>
      <c r="F466" s="113"/>
    </row>
    <row r="467" spans="3:6" ht="24.9" customHeight="1">
      <c r="C467" s="76"/>
      <c r="D467" s="113"/>
      <c r="E467" s="113"/>
      <c r="F467" s="113"/>
    </row>
    <row r="468" spans="3:6" ht="24.9" customHeight="1">
      <c r="C468" s="76"/>
      <c r="D468" s="113"/>
      <c r="E468" s="113"/>
      <c r="F468" s="113"/>
    </row>
    <row r="469" spans="3:6" ht="24.9" customHeight="1">
      <c r="C469" s="76"/>
      <c r="D469" s="113"/>
      <c r="E469" s="113"/>
      <c r="F469" s="113"/>
    </row>
    <row r="470" spans="3:6" ht="24.9" customHeight="1">
      <c r="C470" s="76"/>
      <c r="D470" s="113"/>
      <c r="E470" s="113"/>
      <c r="F470" s="113"/>
    </row>
    <row r="471" spans="3:6" ht="24.9" customHeight="1">
      <c r="C471" s="76"/>
      <c r="D471" s="113"/>
      <c r="E471" s="113"/>
      <c r="F471" s="113"/>
    </row>
    <row r="472" spans="3:6" ht="24.9" customHeight="1">
      <c r="C472" s="76"/>
      <c r="D472" s="113"/>
      <c r="E472" s="113"/>
      <c r="F472" s="113"/>
    </row>
    <row r="473" spans="3:6" ht="24.9" customHeight="1">
      <c r="C473" s="76"/>
      <c r="D473" s="113"/>
      <c r="E473" s="113"/>
      <c r="F473" s="113"/>
    </row>
    <row r="474" spans="3:6" ht="24.9" customHeight="1">
      <c r="C474" s="76"/>
      <c r="D474" s="113"/>
      <c r="E474" s="113"/>
      <c r="F474" s="113"/>
    </row>
    <row r="475" spans="3:6" ht="24.9" customHeight="1">
      <c r="C475" s="76"/>
      <c r="D475" s="113"/>
      <c r="E475" s="113"/>
      <c r="F475" s="113"/>
    </row>
    <row r="476" spans="3:6" ht="24.9" customHeight="1">
      <c r="C476" s="76"/>
      <c r="D476" s="113"/>
      <c r="E476" s="113"/>
      <c r="F476" s="113"/>
    </row>
    <row r="477" spans="3:6" ht="24.9" customHeight="1">
      <c r="C477" s="76"/>
      <c r="D477" s="113"/>
      <c r="E477" s="113"/>
      <c r="F477" s="113"/>
    </row>
    <row r="478" spans="3:6" ht="24.9" customHeight="1">
      <c r="C478" s="76"/>
      <c r="D478" s="113"/>
      <c r="E478" s="113"/>
      <c r="F478" s="113"/>
    </row>
    <row r="479" spans="3:6" ht="24.9" customHeight="1">
      <c r="C479" s="76"/>
      <c r="D479" s="113"/>
      <c r="E479" s="113"/>
      <c r="F479" s="113"/>
    </row>
    <row r="480" spans="3:6" ht="24.9" customHeight="1">
      <c r="C480" s="76"/>
      <c r="D480" s="113"/>
      <c r="E480" s="113"/>
      <c r="F480" s="113"/>
    </row>
    <row r="481" spans="3:6" ht="24.9" customHeight="1">
      <c r="C481" s="76"/>
      <c r="D481" s="113"/>
      <c r="E481" s="113"/>
      <c r="F481" s="113"/>
    </row>
    <row r="482" spans="3:6" ht="24.9" customHeight="1">
      <c r="C482" s="76"/>
      <c r="D482" s="113"/>
      <c r="E482" s="113"/>
      <c r="F482" s="113"/>
    </row>
    <row r="483" spans="3:6" ht="24.9" customHeight="1">
      <c r="C483" s="76"/>
      <c r="D483" s="113"/>
      <c r="E483" s="113"/>
      <c r="F483" s="113"/>
    </row>
    <row r="484" spans="3:6" ht="24.9" customHeight="1">
      <c r="C484" s="76"/>
      <c r="D484" s="113"/>
      <c r="E484" s="113"/>
      <c r="F484" s="113"/>
    </row>
    <row r="485" spans="3:6" ht="24.9" customHeight="1">
      <c r="C485" s="76"/>
      <c r="D485" s="113"/>
      <c r="E485" s="113"/>
      <c r="F485" s="113"/>
    </row>
    <row r="486" spans="3:6" ht="24.9" customHeight="1">
      <c r="C486" s="76"/>
      <c r="D486" s="113"/>
      <c r="E486" s="113"/>
      <c r="F486" s="113"/>
    </row>
    <row r="487" spans="3:6" ht="24.9" customHeight="1">
      <c r="C487" s="76"/>
      <c r="D487" s="113"/>
      <c r="E487" s="113"/>
      <c r="F487" s="113"/>
    </row>
    <row r="488" spans="3:6" ht="24.9" customHeight="1">
      <c r="C488" s="76"/>
      <c r="D488" s="113"/>
      <c r="E488" s="113"/>
      <c r="F488" s="113"/>
    </row>
    <row r="489" spans="3:6" ht="24.9" customHeight="1">
      <c r="C489" s="76"/>
      <c r="D489" s="113"/>
      <c r="E489" s="113"/>
      <c r="F489" s="113"/>
    </row>
    <row r="490" spans="3:6" ht="24.9" customHeight="1">
      <c r="C490" s="76"/>
      <c r="D490" s="113"/>
      <c r="E490" s="113"/>
      <c r="F490" s="113"/>
    </row>
    <row r="491" spans="3:6" ht="24.9" customHeight="1">
      <c r="C491" s="76"/>
      <c r="D491" s="113"/>
      <c r="E491" s="113"/>
      <c r="F491" s="113"/>
    </row>
    <row r="492" spans="3:6" ht="24.9" customHeight="1">
      <c r="C492" s="76"/>
      <c r="D492" s="113"/>
      <c r="E492" s="113"/>
      <c r="F492" s="113"/>
    </row>
    <row r="493" spans="3:6" ht="24.9" customHeight="1">
      <c r="C493" s="76"/>
      <c r="D493" s="113"/>
      <c r="E493" s="113"/>
      <c r="F493" s="113"/>
    </row>
    <row r="494" spans="3:6" ht="24.9" customHeight="1">
      <c r="C494" s="76"/>
      <c r="D494" s="113"/>
      <c r="E494" s="113"/>
      <c r="F494" s="113"/>
    </row>
    <row r="495" spans="3:6" ht="24.9" customHeight="1">
      <c r="C495" s="76"/>
      <c r="D495" s="113"/>
      <c r="E495" s="113"/>
      <c r="F495" s="113"/>
    </row>
    <row r="496" spans="3:6" ht="24.9" customHeight="1">
      <c r="C496" s="76"/>
      <c r="D496" s="113"/>
      <c r="E496" s="113"/>
      <c r="F496" s="113"/>
    </row>
    <row r="497" spans="3:6" ht="24.9" customHeight="1">
      <c r="C497" s="76"/>
      <c r="D497" s="113"/>
      <c r="E497" s="113"/>
      <c r="F497" s="113"/>
    </row>
    <row r="498" spans="3:6" ht="24.9" customHeight="1">
      <c r="C498" s="76"/>
      <c r="D498" s="113"/>
      <c r="E498" s="113"/>
      <c r="F498" s="113"/>
    </row>
    <row r="499" spans="3:6" ht="24.9" customHeight="1">
      <c r="C499" s="76"/>
      <c r="D499" s="113"/>
      <c r="E499" s="113"/>
      <c r="F499" s="113"/>
    </row>
    <row r="500" spans="3:6" ht="24.9" customHeight="1">
      <c r="C500" s="76"/>
      <c r="D500" s="113"/>
      <c r="E500" s="113"/>
      <c r="F500" s="113"/>
    </row>
    <row r="501" spans="3:6" ht="24.9" customHeight="1">
      <c r="C501" s="76"/>
      <c r="D501" s="113"/>
      <c r="E501" s="113"/>
      <c r="F501" s="113"/>
    </row>
    <row r="502" spans="3:6" ht="24.9" customHeight="1">
      <c r="C502" s="76"/>
      <c r="D502" s="113"/>
      <c r="E502" s="113"/>
      <c r="F502" s="113"/>
    </row>
    <row r="503" spans="3:6" ht="24.9" customHeight="1">
      <c r="C503" s="76"/>
      <c r="D503" s="113"/>
      <c r="E503" s="113"/>
      <c r="F503" s="113"/>
    </row>
    <row r="504" spans="3:6" ht="24.9" customHeight="1">
      <c r="C504" s="76"/>
      <c r="D504" s="113"/>
      <c r="E504" s="113"/>
      <c r="F504" s="113"/>
    </row>
    <row r="505" spans="3:6" ht="24.9" customHeight="1">
      <c r="C505" s="76"/>
      <c r="D505" s="113"/>
      <c r="E505" s="113"/>
      <c r="F505" s="113"/>
    </row>
    <row r="506" spans="3:6" ht="24.9" customHeight="1">
      <c r="C506" s="76"/>
      <c r="D506" s="113"/>
      <c r="E506" s="113"/>
      <c r="F506" s="113"/>
    </row>
    <row r="507" spans="3:6" ht="24.9" customHeight="1">
      <c r="C507" s="76"/>
      <c r="D507" s="113"/>
      <c r="E507" s="113"/>
      <c r="F507" s="113"/>
    </row>
    <row r="508" spans="3:6" ht="24.9" customHeight="1">
      <c r="C508" s="76"/>
      <c r="D508" s="113"/>
      <c r="E508" s="113"/>
      <c r="F508" s="113"/>
    </row>
    <row r="509" spans="3:6" ht="24.9" customHeight="1">
      <c r="C509" s="76"/>
      <c r="D509" s="113"/>
      <c r="E509" s="113"/>
      <c r="F509" s="113"/>
    </row>
    <row r="510" spans="3:6" ht="24.9" customHeight="1">
      <c r="C510" s="76"/>
      <c r="D510" s="113"/>
      <c r="E510" s="113"/>
      <c r="F510" s="113"/>
    </row>
    <row r="511" spans="3:6" ht="24.9" customHeight="1">
      <c r="C511" s="76"/>
      <c r="D511" s="113"/>
      <c r="E511" s="113"/>
      <c r="F511" s="113"/>
    </row>
    <row r="512" spans="3:6" ht="24.9" customHeight="1">
      <c r="C512" s="76"/>
      <c r="D512" s="113"/>
      <c r="E512" s="113"/>
      <c r="F512" s="113"/>
    </row>
    <row r="513" spans="3:6" ht="24.9" customHeight="1">
      <c r="C513" s="76"/>
      <c r="D513" s="113"/>
      <c r="E513" s="113"/>
      <c r="F513" s="113"/>
    </row>
    <row r="514" spans="3:6" ht="24.9" customHeight="1">
      <c r="C514" s="76"/>
      <c r="D514" s="113"/>
      <c r="E514" s="113"/>
      <c r="F514" s="113"/>
    </row>
    <row r="515" spans="3:6" ht="24.9" customHeight="1">
      <c r="C515" s="76"/>
      <c r="D515" s="113"/>
      <c r="E515" s="113"/>
      <c r="F515" s="113"/>
    </row>
    <row r="516" spans="3:6" ht="24.9" customHeight="1">
      <c r="C516" s="76"/>
      <c r="D516" s="113"/>
      <c r="E516" s="113"/>
      <c r="F516" s="113"/>
    </row>
    <row r="517" spans="3:6" ht="24.9" customHeight="1">
      <c r="C517" s="76"/>
      <c r="D517" s="113"/>
      <c r="E517" s="113"/>
      <c r="F517" s="113"/>
    </row>
    <row r="518" spans="3:6" ht="24.9" customHeight="1">
      <c r="C518" s="76"/>
      <c r="D518" s="113"/>
      <c r="E518" s="113"/>
      <c r="F518" s="113"/>
    </row>
    <row r="519" spans="3:6" ht="24.9" customHeight="1">
      <c r="C519" s="76"/>
      <c r="D519" s="113"/>
      <c r="E519" s="113"/>
      <c r="F519" s="113"/>
    </row>
    <row r="520" spans="3:6" ht="24.9" customHeight="1">
      <c r="C520" s="76"/>
      <c r="D520" s="113"/>
      <c r="E520" s="113"/>
      <c r="F520" s="113"/>
    </row>
    <row r="521" spans="3:6" ht="24.9" customHeight="1">
      <c r="C521" s="76"/>
      <c r="D521" s="113"/>
      <c r="E521" s="113"/>
      <c r="F521" s="113"/>
    </row>
    <row r="522" spans="3:6" ht="24.9" customHeight="1">
      <c r="C522" s="76"/>
      <c r="D522" s="113"/>
      <c r="E522" s="113"/>
      <c r="F522" s="113"/>
    </row>
    <row r="523" spans="3:6" ht="24.9" customHeight="1">
      <c r="C523" s="76"/>
      <c r="D523" s="113"/>
      <c r="E523" s="113"/>
      <c r="F523" s="113"/>
    </row>
    <row r="524" spans="3:6" ht="24.9" customHeight="1">
      <c r="C524" s="76"/>
      <c r="D524" s="113"/>
      <c r="E524" s="113"/>
      <c r="F524" s="113"/>
    </row>
    <row r="525" spans="3:6" ht="24.9" customHeight="1">
      <c r="C525" s="76"/>
      <c r="D525" s="113"/>
      <c r="E525" s="113"/>
      <c r="F525" s="113"/>
    </row>
    <row r="526" spans="3:6" ht="24.9" customHeight="1">
      <c r="C526" s="76"/>
      <c r="D526" s="113"/>
      <c r="E526" s="113"/>
      <c r="F526" s="113"/>
    </row>
    <row r="527" spans="3:6" ht="24.9" customHeight="1">
      <c r="C527" s="76"/>
      <c r="D527" s="113"/>
      <c r="E527" s="113"/>
      <c r="F527" s="113"/>
    </row>
    <row r="528" spans="3:6" ht="24.9" customHeight="1">
      <c r="C528" s="76"/>
      <c r="D528" s="113"/>
      <c r="E528" s="113"/>
      <c r="F528" s="113"/>
    </row>
    <row r="529" spans="3:6" ht="24.9" customHeight="1">
      <c r="C529" s="76"/>
      <c r="D529" s="113"/>
      <c r="E529" s="113"/>
      <c r="F529" s="113"/>
    </row>
    <row r="530" spans="3:6" ht="24.9" customHeight="1">
      <c r="C530" s="76"/>
      <c r="D530" s="113"/>
      <c r="E530" s="113"/>
      <c r="F530" s="113"/>
    </row>
    <row r="531" spans="3:6" ht="24.9" customHeight="1">
      <c r="C531" s="76"/>
      <c r="D531" s="113"/>
      <c r="E531" s="113"/>
      <c r="F531" s="113"/>
    </row>
    <row r="532" spans="3:6" ht="24.9" customHeight="1">
      <c r="C532" s="76"/>
      <c r="D532" s="113"/>
      <c r="E532" s="113"/>
      <c r="F532" s="113"/>
    </row>
    <row r="533" spans="3:6" ht="24.9" customHeight="1">
      <c r="C533" s="76"/>
      <c r="D533" s="113"/>
      <c r="E533" s="113"/>
      <c r="F533" s="113"/>
    </row>
    <row r="534" spans="3:6" ht="24.9" customHeight="1">
      <c r="C534" s="76"/>
      <c r="D534" s="113"/>
      <c r="E534" s="113"/>
      <c r="F534" s="113"/>
    </row>
    <row r="535" spans="3:6" ht="24.9" customHeight="1">
      <c r="C535" s="76"/>
      <c r="D535" s="113"/>
      <c r="E535" s="113"/>
      <c r="F535" s="113"/>
    </row>
    <row r="536" spans="3:6" ht="24.9" customHeight="1">
      <c r="C536" s="76"/>
      <c r="D536" s="113"/>
      <c r="E536" s="113"/>
      <c r="F536" s="113"/>
    </row>
    <row r="537" spans="3:6" ht="24.9" customHeight="1">
      <c r="C537" s="76"/>
      <c r="D537" s="113"/>
      <c r="E537" s="113"/>
      <c r="F537" s="113"/>
    </row>
    <row r="538" spans="3:6" ht="24.9" customHeight="1">
      <c r="C538" s="76"/>
      <c r="D538" s="113"/>
      <c r="E538" s="113"/>
      <c r="F538" s="113"/>
    </row>
    <row r="539" spans="3:6" ht="24.9" customHeight="1">
      <c r="C539" s="76"/>
      <c r="D539" s="113"/>
      <c r="E539" s="113"/>
      <c r="F539" s="113"/>
    </row>
    <row r="540" spans="3:6" ht="24.9" customHeight="1">
      <c r="C540" s="76"/>
      <c r="D540" s="113"/>
      <c r="E540" s="113"/>
      <c r="F540" s="113"/>
    </row>
    <row r="541" spans="3:6" ht="24.9" customHeight="1">
      <c r="C541" s="76"/>
      <c r="D541" s="113"/>
      <c r="E541" s="113"/>
      <c r="F541" s="113"/>
    </row>
    <row r="542" spans="3:6" ht="24.9" customHeight="1">
      <c r="C542" s="76"/>
      <c r="D542" s="113"/>
      <c r="E542" s="113"/>
      <c r="F542" s="113"/>
    </row>
    <row r="543" spans="3:6" ht="24.9" customHeight="1">
      <c r="C543" s="76"/>
      <c r="D543" s="113"/>
      <c r="E543" s="113"/>
      <c r="F543" s="113"/>
    </row>
    <row r="544" spans="3:6" ht="24.9" customHeight="1">
      <c r="C544" s="76"/>
      <c r="D544" s="113"/>
      <c r="E544" s="113"/>
      <c r="F544" s="113"/>
    </row>
    <row r="545" spans="3:6" ht="24.9" customHeight="1">
      <c r="C545" s="76"/>
      <c r="D545" s="113"/>
      <c r="E545" s="113"/>
      <c r="F545" s="113"/>
    </row>
    <row r="546" spans="3:6" ht="24.9" customHeight="1">
      <c r="C546" s="76"/>
      <c r="D546" s="113"/>
      <c r="E546" s="113"/>
      <c r="F546" s="113"/>
    </row>
    <row r="547" spans="3:6" ht="24.9" customHeight="1">
      <c r="C547" s="76"/>
      <c r="D547" s="113"/>
      <c r="E547" s="113"/>
      <c r="F547" s="113"/>
    </row>
    <row r="548" spans="3:6" ht="24.9" customHeight="1">
      <c r="C548" s="76"/>
      <c r="D548" s="113"/>
      <c r="E548" s="113"/>
      <c r="F548" s="113"/>
    </row>
    <row r="549" spans="3:6" ht="24.9" customHeight="1">
      <c r="C549" s="76"/>
      <c r="D549" s="113"/>
      <c r="E549" s="113"/>
      <c r="F549" s="113"/>
    </row>
    <row r="550" spans="3:6" ht="24.9" customHeight="1">
      <c r="C550" s="76"/>
      <c r="D550" s="113"/>
      <c r="E550" s="113"/>
      <c r="F550" s="113"/>
    </row>
    <row r="551" spans="3:6" ht="24.9" customHeight="1">
      <c r="C551" s="76"/>
      <c r="D551" s="113"/>
      <c r="E551" s="113"/>
      <c r="F551" s="113"/>
    </row>
    <row r="552" spans="3:6" ht="24.9" customHeight="1">
      <c r="C552" s="76"/>
      <c r="D552" s="113"/>
      <c r="E552" s="113"/>
      <c r="F552" s="113"/>
    </row>
    <row r="553" spans="3:6" ht="24.9" customHeight="1">
      <c r="C553" s="76"/>
      <c r="D553" s="113"/>
      <c r="E553" s="113"/>
      <c r="F553" s="113"/>
    </row>
    <row r="554" spans="3:6" ht="24.9" customHeight="1">
      <c r="C554" s="76"/>
      <c r="D554" s="113"/>
      <c r="E554" s="113"/>
      <c r="F554" s="113"/>
    </row>
    <row r="555" spans="3:6" ht="24.9" customHeight="1">
      <c r="C555" s="76"/>
      <c r="D555" s="113"/>
      <c r="E555" s="113"/>
      <c r="F555" s="113"/>
    </row>
    <row r="556" spans="3:6" ht="24.9" customHeight="1">
      <c r="C556" s="76"/>
      <c r="D556" s="113"/>
      <c r="E556" s="113"/>
      <c r="F556" s="113"/>
    </row>
    <row r="557" spans="3:6" ht="24.9" customHeight="1">
      <c r="C557" s="76"/>
      <c r="D557" s="113"/>
      <c r="E557" s="113"/>
      <c r="F557" s="113"/>
    </row>
    <row r="558" spans="3:6" ht="24.9" customHeight="1">
      <c r="C558" s="76"/>
      <c r="D558" s="113"/>
      <c r="E558" s="113"/>
      <c r="F558" s="113"/>
    </row>
    <row r="559" spans="3:6" ht="24.9" customHeight="1">
      <c r="C559" s="76"/>
      <c r="D559" s="113"/>
      <c r="E559" s="113"/>
      <c r="F559" s="113"/>
    </row>
    <row r="560" spans="3:6" ht="24.9" customHeight="1">
      <c r="C560" s="76"/>
      <c r="D560" s="113"/>
      <c r="E560" s="113"/>
      <c r="F560" s="113"/>
    </row>
    <row r="561" spans="3:6" ht="24.9" customHeight="1">
      <c r="C561" s="76"/>
      <c r="D561" s="113"/>
      <c r="E561" s="113"/>
      <c r="F561" s="113"/>
    </row>
    <row r="562" spans="3:6" ht="24.9" customHeight="1">
      <c r="C562" s="76"/>
      <c r="D562" s="113"/>
      <c r="E562" s="113"/>
      <c r="F562" s="113"/>
    </row>
    <row r="563" spans="3:6" ht="24.9" customHeight="1">
      <c r="C563" s="76"/>
      <c r="D563" s="113"/>
      <c r="E563" s="113"/>
      <c r="F563" s="113"/>
    </row>
    <row r="564" spans="3:6" ht="24.9" customHeight="1">
      <c r="C564" s="76"/>
      <c r="D564" s="113"/>
      <c r="E564" s="113"/>
      <c r="F564" s="113"/>
    </row>
    <row r="565" spans="3:6" ht="24.9" customHeight="1">
      <c r="C565" s="76"/>
      <c r="D565" s="113"/>
      <c r="E565" s="113"/>
      <c r="F565" s="113"/>
    </row>
    <row r="566" spans="3:6" ht="24.9" customHeight="1">
      <c r="C566" s="76"/>
      <c r="D566" s="113"/>
      <c r="E566" s="113"/>
      <c r="F566" s="113"/>
    </row>
    <row r="567" spans="3:6" ht="24.9" customHeight="1">
      <c r="C567" s="76"/>
      <c r="D567" s="113"/>
      <c r="E567" s="113"/>
      <c r="F567" s="113"/>
    </row>
    <row r="568" spans="3:6" ht="24.9" customHeight="1">
      <c r="C568" s="76"/>
      <c r="D568" s="113"/>
      <c r="E568" s="113"/>
      <c r="F568" s="113"/>
    </row>
    <row r="569" spans="3:6" ht="24.9" customHeight="1">
      <c r="C569" s="76"/>
      <c r="D569" s="113"/>
      <c r="E569" s="113"/>
      <c r="F569" s="113"/>
    </row>
    <row r="570" spans="3:6" ht="24.9" customHeight="1">
      <c r="C570" s="76"/>
      <c r="D570" s="113"/>
      <c r="E570" s="113"/>
      <c r="F570" s="113"/>
    </row>
    <row r="571" spans="3:6" ht="24.9" customHeight="1">
      <c r="C571" s="76"/>
      <c r="D571" s="113"/>
      <c r="E571" s="113"/>
      <c r="F571" s="113"/>
    </row>
    <row r="572" spans="3:6" ht="24.9" customHeight="1">
      <c r="C572" s="76"/>
      <c r="D572" s="113"/>
      <c r="E572" s="113"/>
      <c r="F572" s="113"/>
    </row>
    <row r="573" spans="3:6" ht="24.9" customHeight="1">
      <c r="C573" s="76"/>
      <c r="D573" s="113"/>
      <c r="E573" s="113"/>
      <c r="F573" s="113"/>
    </row>
    <row r="574" spans="3:6" ht="24.9" customHeight="1">
      <c r="C574" s="76"/>
      <c r="D574" s="113"/>
      <c r="E574" s="113"/>
      <c r="F574" s="113"/>
    </row>
    <row r="575" spans="3:6" ht="24.9" customHeight="1">
      <c r="C575" s="76"/>
      <c r="D575" s="113"/>
      <c r="E575" s="113"/>
      <c r="F575" s="113"/>
    </row>
    <row r="576" spans="3:6" ht="24.9" customHeight="1">
      <c r="C576" s="76"/>
      <c r="D576" s="113"/>
      <c r="E576" s="113"/>
      <c r="F576" s="113"/>
    </row>
    <row r="577" spans="3:6" ht="24.9" customHeight="1">
      <c r="C577" s="76"/>
      <c r="D577" s="113"/>
      <c r="E577" s="113"/>
      <c r="F577" s="113"/>
    </row>
    <row r="578" spans="3:6" ht="24.9" customHeight="1">
      <c r="C578" s="76"/>
      <c r="D578" s="113"/>
      <c r="E578" s="113"/>
      <c r="F578" s="113"/>
    </row>
    <row r="579" spans="3:6" ht="24.9" customHeight="1">
      <c r="C579" s="76"/>
      <c r="D579" s="113"/>
      <c r="E579" s="113"/>
      <c r="F579" s="113"/>
    </row>
    <row r="580" spans="3:6" ht="24.9" customHeight="1">
      <c r="C580" s="76"/>
      <c r="D580" s="113"/>
      <c r="E580" s="113"/>
      <c r="F580" s="113"/>
    </row>
    <row r="581" spans="3:6" ht="24.9" customHeight="1">
      <c r="C581" s="76"/>
      <c r="D581" s="113"/>
      <c r="E581" s="113"/>
      <c r="F581" s="113"/>
    </row>
    <row r="582" spans="3:6" ht="24.9" customHeight="1">
      <c r="C582" s="76"/>
      <c r="D582" s="113"/>
      <c r="E582" s="113"/>
      <c r="F582" s="113"/>
    </row>
    <row r="583" spans="3:6" ht="24.9" customHeight="1">
      <c r="C583" s="76"/>
      <c r="D583" s="113"/>
      <c r="E583" s="113"/>
      <c r="F583" s="113"/>
    </row>
    <row r="584" spans="3:6" ht="24.9" customHeight="1">
      <c r="C584" s="76"/>
      <c r="D584" s="113"/>
      <c r="E584" s="113"/>
      <c r="F584" s="113"/>
    </row>
    <row r="585" spans="3:6" ht="24.9" customHeight="1">
      <c r="C585" s="76"/>
      <c r="D585" s="113"/>
      <c r="E585" s="113"/>
      <c r="F585" s="113"/>
    </row>
    <row r="586" spans="3:6" ht="24.9" customHeight="1">
      <c r="C586" s="76"/>
      <c r="D586" s="113"/>
      <c r="E586" s="113"/>
      <c r="F586" s="113"/>
    </row>
    <row r="587" spans="3:6" ht="24.9" customHeight="1">
      <c r="C587" s="76"/>
      <c r="D587" s="113"/>
      <c r="E587" s="113"/>
      <c r="F587" s="113"/>
    </row>
    <row r="588" spans="3:6" ht="24.9" customHeight="1">
      <c r="C588" s="76"/>
      <c r="D588" s="113"/>
      <c r="E588" s="113"/>
      <c r="F588" s="113"/>
    </row>
    <row r="589" spans="3:6" ht="24.9" customHeight="1">
      <c r="C589" s="76"/>
      <c r="D589" s="113"/>
      <c r="E589" s="113"/>
      <c r="F589" s="113"/>
    </row>
    <row r="590" spans="3:6" ht="24.9" customHeight="1">
      <c r="C590" s="76"/>
      <c r="D590" s="113"/>
      <c r="E590" s="113"/>
      <c r="F590" s="113"/>
    </row>
    <row r="591" spans="3:6" ht="24.9" customHeight="1">
      <c r="C591" s="76"/>
      <c r="D591" s="113"/>
      <c r="E591" s="113"/>
      <c r="F591" s="113"/>
    </row>
    <row r="592" spans="3:6" ht="24.9" customHeight="1">
      <c r="C592" s="76"/>
      <c r="D592" s="113"/>
      <c r="E592" s="113"/>
      <c r="F592" s="113"/>
    </row>
    <row r="593" spans="3:6" ht="24.9" customHeight="1">
      <c r="C593" s="76"/>
      <c r="D593" s="113"/>
      <c r="E593" s="113"/>
      <c r="F593" s="113"/>
    </row>
    <row r="594" spans="3:6" ht="24.9" customHeight="1">
      <c r="C594" s="76"/>
      <c r="D594" s="113"/>
      <c r="E594" s="113"/>
      <c r="F594" s="113"/>
    </row>
    <row r="595" spans="3:6" ht="24.9" customHeight="1">
      <c r="C595" s="76"/>
      <c r="D595" s="113"/>
      <c r="E595" s="113"/>
      <c r="F595" s="113"/>
    </row>
    <row r="596" spans="3:6" ht="24.9" customHeight="1">
      <c r="C596" s="76"/>
      <c r="D596" s="113"/>
      <c r="E596" s="113"/>
      <c r="F596" s="113"/>
    </row>
    <row r="597" spans="3:6" ht="24.9" customHeight="1">
      <c r="C597" s="76"/>
      <c r="D597" s="113"/>
      <c r="E597" s="113"/>
      <c r="F597" s="113"/>
    </row>
    <row r="598" spans="3:6" ht="24.9" customHeight="1">
      <c r="C598" s="76"/>
      <c r="D598" s="113"/>
      <c r="E598" s="113"/>
      <c r="F598" s="113"/>
    </row>
    <row r="599" spans="3:6" ht="24.9" customHeight="1">
      <c r="C599" s="76"/>
      <c r="D599" s="113"/>
      <c r="E599" s="113"/>
      <c r="F599" s="113"/>
    </row>
    <row r="600" spans="3:6" ht="24.9" customHeight="1">
      <c r="C600" s="76"/>
      <c r="D600" s="113"/>
      <c r="E600" s="113"/>
      <c r="F600" s="113"/>
    </row>
    <row r="601" spans="3:6" ht="24.9" customHeight="1">
      <c r="C601" s="76"/>
      <c r="D601" s="113"/>
      <c r="E601" s="113"/>
      <c r="F601" s="113"/>
    </row>
    <row r="602" spans="3:6" ht="24.9" customHeight="1">
      <c r="C602" s="76"/>
      <c r="D602" s="113"/>
      <c r="E602" s="113"/>
      <c r="F602" s="113"/>
    </row>
    <row r="603" spans="3:6" ht="24.9" customHeight="1">
      <c r="C603" s="76"/>
      <c r="D603" s="113"/>
      <c r="E603" s="113"/>
      <c r="F603" s="113"/>
    </row>
    <row r="604" spans="3:6" ht="24.9" customHeight="1">
      <c r="C604" s="76"/>
      <c r="D604" s="113"/>
      <c r="E604" s="113"/>
      <c r="F604" s="113"/>
    </row>
    <row r="605" spans="3:6" ht="24.9" customHeight="1">
      <c r="C605" s="76"/>
      <c r="D605" s="113"/>
      <c r="E605" s="113"/>
      <c r="F605" s="113"/>
    </row>
    <row r="606" spans="3:6" ht="24.9" customHeight="1">
      <c r="C606" s="76"/>
      <c r="D606" s="113"/>
      <c r="E606" s="113"/>
      <c r="F606" s="113"/>
    </row>
    <row r="607" spans="3:6" ht="24.9" customHeight="1">
      <c r="C607" s="76"/>
      <c r="D607" s="113"/>
      <c r="E607" s="113"/>
      <c r="F607" s="113"/>
    </row>
    <row r="608" spans="3:6" ht="24.9" customHeight="1">
      <c r="C608" s="76"/>
      <c r="D608" s="113"/>
      <c r="E608" s="113"/>
      <c r="F608" s="113"/>
    </row>
    <row r="609" spans="3:6" ht="24.9" customHeight="1">
      <c r="C609" s="76"/>
      <c r="D609" s="113"/>
      <c r="E609" s="113"/>
      <c r="F609" s="113"/>
    </row>
    <row r="610" spans="3:6" ht="24.9" customHeight="1">
      <c r="C610" s="76"/>
      <c r="D610" s="113"/>
      <c r="E610" s="113"/>
      <c r="F610" s="113"/>
    </row>
    <row r="611" spans="3:6" ht="24.9" customHeight="1">
      <c r="C611" s="76"/>
      <c r="D611" s="113"/>
      <c r="E611" s="113"/>
      <c r="F611" s="113"/>
    </row>
    <row r="612" spans="3:6" ht="24.9" customHeight="1">
      <c r="C612" s="76"/>
      <c r="D612" s="113"/>
      <c r="E612" s="113"/>
      <c r="F612" s="113"/>
    </row>
    <row r="613" spans="3:6" ht="24.9" customHeight="1">
      <c r="C613" s="76"/>
      <c r="D613" s="113"/>
      <c r="E613" s="113"/>
      <c r="F613" s="113"/>
    </row>
    <row r="614" spans="3:6" ht="24.9" customHeight="1">
      <c r="C614" s="76"/>
      <c r="D614" s="113"/>
      <c r="E614" s="113"/>
      <c r="F614" s="113"/>
    </row>
    <row r="615" spans="3:6" ht="24.9" customHeight="1">
      <c r="C615" s="76"/>
      <c r="D615" s="113"/>
      <c r="E615" s="113"/>
      <c r="F615" s="113"/>
    </row>
    <row r="616" spans="3:6" ht="24.9" customHeight="1">
      <c r="C616" s="76"/>
      <c r="D616" s="113"/>
      <c r="E616" s="113"/>
      <c r="F616" s="113"/>
    </row>
    <row r="617" spans="3:6" ht="24.9" customHeight="1">
      <c r="C617" s="76"/>
      <c r="D617" s="113"/>
      <c r="E617" s="113"/>
      <c r="F617" s="113"/>
    </row>
    <row r="618" spans="3:6" ht="24.9" customHeight="1">
      <c r="C618" s="76"/>
      <c r="D618" s="113"/>
      <c r="E618" s="113"/>
      <c r="F618" s="113"/>
    </row>
    <row r="619" spans="3:6" ht="24.9" customHeight="1">
      <c r="C619" s="76"/>
      <c r="D619" s="113"/>
      <c r="E619" s="113"/>
      <c r="F619" s="113"/>
    </row>
    <row r="620" spans="3:6" ht="24.9" customHeight="1">
      <c r="C620" s="76"/>
      <c r="D620" s="113"/>
      <c r="E620" s="113"/>
      <c r="F620" s="113"/>
    </row>
    <row r="621" spans="3:6" ht="24.9" customHeight="1">
      <c r="C621" s="76"/>
      <c r="D621" s="113"/>
      <c r="E621" s="113"/>
      <c r="F621" s="113"/>
    </row>
    <row r="622" spans="3:6" ht="24.9" customHeight="1">
      <c r="C622" s="76"/>
      <c r="D622" s="113"/>
      <c r="E622" s="113"/>
      <c r="F622" s="113"/>
    </row>
    <row r="623" spans="3:6" ht="24.9" customHeight="1">
      <c r="C623" s="76"/>
      <c r="D623" s="113"/>
      <c r="E623" s="113"/>
      <c r="F623" s="113"/>
    </row>
    <row r="624" spans="3:6" ht="24.9" customHeight="1">
      <c r="C624" s="76"/>
      <c r="D624" s="113"/>
      <c r="E624" s="113"/>
      <c r="F624" s="113"/>
    </row>
    <row r="625" spans="3:6" ht="24.9" customHeight="1">
      <c r="C625" s="76"/>
      <c r="D625" s="113"/>
      <c r="E625" s="113"/>
      <c r="F625" s="113"/>
    </row>
    <row r="626" spans="3:6" ht="24.9" customHeight="1">
      <c r="C626" s="76"/>
      <c r="D626" s="113"/>
      <c r="E626" s="113"/>
      <c r="F626" s="113"/>
    </row>
    <row r="627" spans="3:6" ht="24.9" customHeight="1">
      <c r="C627" s="76"/>
      <c r="D627" s="113"/>
      <c r="E627" s="113"/>
      <c r="F627" s="113"/>
    </row>
    <row r="628" spans="3:6" ht="24.9" customHeight="1">
      <c r="C628" s="76"/>
      <c r="D628" s="113"/>
      <c r="E628" s="113"/>
      <c r="F628" s="113"/>
    </row>
    <row r="629" spans="3:6" ht="24.9" customHeight="1">
      <c r="C629" s="76"/>
      <c r="D629" s="113"/>
      <c r="E629" s="113"/>
      <c r="F629" s="113"/>
    </row>
    <row r="630" spans="3:6" ht="24.9" customHeight="1">
      <c r="C630" s="76"/>
      <c r="D630" s="113"/>
      <c r="E630" s="113"/>
      <c r="F630" s="113"/>
    </row>
    <row r="631" spans="3:6" ht="24.9" customHeight="1">
      <c r="C631" s="76"/>
      <c r="D631" s="113"/>
      <c r="E631" s="113"/>
      <c r="F631" s="113"/>
    </row>
    <row r="632" spans="3:6" ht="24.9" customHeight="1">
      <c r="C632" s="76"/>
      <c r="D632" s="113"/>
      <c r="E632" s="113"/>
      <c r="F632" s="113"/>
    </row>
    <row r="633" spans="3:6" ht="24.9" customHeight="1">
      <c r="C633" s="76"/>
      <c r="D633" s="113"/>
      <c r="E633" s="113"/>
      <c r="F633" s="113"/>
    </row>
    <row r="634" spans="3:6" ht="24.9" customHeight="1">
      <c r="C634" s="76"/>
      <c r="D634" s="113"/>
      <c r="E634" s="113"/>
      <c r="F634" s="113"/>
    </row>
    <row r="635" spans="3:6" ht="24.9" customHeight="1">
      <c r="C635" s="76"/>
      <c r="D635" s="113"/>
      <c r="E635" s="113"/>
      <c r="F635" s="113"/>
    </row>
    <row r="636" spans="3:6" ht="24.9" customHeight="1">
      <c r="C636" s="76"/>
      <c r="D636" s="113"/>
      <c r="E636" s="113"/>
      <c r="F636" s="113"/>
    </row>
    <row r="637" spans="3:6" ht="24.9" customHeight="1">
      <c r="C637" s="76"/>
      <c r="D637" s="113"/>
      <c r="E637" s="113"/>
      <c r="F637" s="113"/>
    </row>
    <row r="638" spans="3:6" ht="24.9" customHeight="1">
      <c r="C638" s="76"/>
      <c r="D638" s="113"/>
      <c r="E638" s="113"/>
      <c r="F638" s="113"/>
    </row>
    <row r="639" spans="3:6" ht="24.9" customHeight="1">
      <c r="C639" s="76"/>
      <c r="D639" s="113"/>
      <c r="E639" s="113"/>
      <c r="F639" s="113"/>
    </row>
    <row r="640" spans="3:6" ht="24.9" customHeight="1">
      <c r="C640" s="76"/>
      <c r="D640" s="113"/>
      <c r="E640" s="113"/>
      <c r="F640" s="113"/>
    </row>
    <row r="641" spans="3:6" ht="24.9" customHeight="1">
      <c r="C641" s="76"/>
      <c r="D641" s="113"/>
      <c r="E641" s="113"/>
      <c r="F641" s="113"/>
    </row>
    <row r="642" spans="3:6" ht="24.9" customHeight="1">
      <c r="C642" s="76"/>
      <c r="D642" s="113"/>
      <c r="E642" s="113"/>
      <c r="F642" s="113"/>
    </row>
    <row r="643" spans="3:6" ht="24.9" customHeight="1">
      <c r="C643" s="76"/>
      <c r="D643" s="113"/>
      <c r="E643" s="113"/>
      <c r="F643" s="113"/>
    </row>
    <row r="644" spans="3:6" ht="24.9" customHeight="1">
      <c r="C644" s="76"/>
      <c r="D644" s="113"/>
      <c r="E644" s="113"/>
      <c r="F644" s="113"/>
    </row>
    <row r="645" spans="3:6" ht="24.9" customHeight="1">
      <c r="C645" s="76"/>
      <c r="D645" s="113"/>
      <c r="E645" s="113"/>
      <c r="F645" s="113"/>
    </row>
    <row r="646" spans="3:6" ht="24.9" customHeight="1">
      <c r="C646" s="76"/>
      <c r="D646" s="113"/>
      <c r="E646" s="113"/>
      <c r="F646" s="113"/>
    </row>
    <row r="647" spans="3:6" ht="24.9" customHeight="1">
      <c r="C647" s="76"/>
      <c r="D647" s="113"/>
      <c r="E647" s="113"/>
      <c r="F647" s="113"/>
    </row>
    <row r="648" spans="3:6" ht="24.9" customHeight="1">
      <c r="C648" s="76"/>
      <c r="D648" s="113"/>
      <c r="E648" s="113"/>
      <c r="F648" s="113"/>
    </row>
    <row r="649" spans="3:6" ht="24.9" customHeight="1">
      <c r="C649" s="76"/>
      <c r="D649" s="113"/>
      <c r="E649" s="113"/>
      <c r="F649" s="113"/>
    </row>
    <row r="650" spans="3:6" ht="24.9" customHeight="1">
      <c r="C650" s="76"/>
      <c r="D650" s="113"/>
      <c r="E650" s="113"/>
      <c r="F650" s="113"/>
    </row>
    <row r="651" spans="3:6" ht="24.9" customHeight="1">
      <c r="C651" s="76"/>
      <c r="D651" s="113"/>
      <c r="E651" s="113"/>
      <c r="F651" s="113"/>
    </row>
    <row r="652" spans="3:6" ht="24.9" customHeight="1">
      <c r="C652" s="76"/>
      <c r="D652" s="113"/>
      <c r="E652" s="113"/>
      <c r="F652" s="113"/>
    </row>
    <row r="653" spans="3:6" ht="24.9" customHeight="1">
      <c r="C653" s="76"/>
      <c r="D653" s="113"/>
      <c r="E653" s="113"/>
      <c r="F653" s="113"/>
    </row>
    <row r="654" spans="3:6" ht="24.9" customHeight="1">
      <c r="C654" s="76"/>
      <c r="D654" s="113"/>
      <c r="E654" s="113"/>
      <c r="F654" s="113"/>
    </row>
    <row r="655" spans="3:6" ht="24.9" customHeight="1">
      <c r="C655" s="76"/>
      <c r="D655" s="113"/>
      <c r="E655" s="113"/>
      <c r="F655" s="113"/>
    </row>
    <row r="656" spans="3:6" ht="24.9" customHeight="1">
      <c r="C656" s="76"/>
      <c r="D656" s="113"/>
      <c r="E656" s="113"/>
      <c r="F656" s="113"/>
    </row>
    <row r="657" spans="3:6" ht="24.9" customHeight="1">
      <c r="C657" s="76"/>
      <c r="D657" s="113"/>
      <c r="E657" s="113"/>
      <c r="F657" s="113"/>
    </row>
    <row r="658" spans="3:6" ht="24.9" customHeight="1">
      <c r="C658" s="76"/>
      <c r="D658" s="113"/>
      <c r="E658" s="113"/>
      <c r="F658" s="113"/>
    </row>
    <row r="659" spans="3:6" ht="24.9" customHeight="1">
      <c r="C659" s="76"/>
      <c r="D659" s="113"/>
      <c r="E659" s="113"/>
      <c r="F659" s="113"/>
    </row>
    <row r="660" spans="3:6" ht="24.9" customHeight="1">
      <c r="C660" s="76"/>
      <c r="D660" s="113"/>
      <c r="E660" s="113"/>
      <c r="F660" s="113"/>
    </row>
    <row r="661" spans="3:6" ht="24.9" customHeight="1">
      <c r="C661" s="76"/>
      <c r="D661" s="113"/>
      <c r="E661" s="113"/>
      <c r="F661" s="113"/>
    </row>
    <row r="662" spans="3:6" ht="24.9" customHeight="1">
      <c r="C662" s="76"/>
      <c r="D662" s="113"/>
      <c r="E662" s="113"/>
      <c r="F662" s="113"/>
    </row>
    <row r="663" spans="3:6" ht="24.9" customHeight="1">
      <c r="C663" s="76"/>
      <c r="D663" s="113"/>
      <c r="E663" s="113"/>
      <c r="F663" s="113"/>
    </row>
    <row r="664" spans="3:6" ht="24.9" customHeight="1">
      <c r="C664" s="76"/>
      <c r="D664" s="113"/>
      <c r="E664" s="113"/>
      <c r="F664" s="113"/>
    </row>
    <row r="665" spans="3:6" ht="24.9" customHeight="1">
      <c r="C665" s="76"/>
      <c r="D665" s="113"/>
      <c r="E665" s="113"/>
      <c r="F665" s="113"/>
    </row>
    <row r="666" spans="3:6" ht="24.9" customHeight="1">
      <c r="C666" s="76"/>
      <c r="D666" s="113"/>
      <c r="E666" s="113"/>
      <c r="F666" s="113"/>
    </row>
    <row r="667" spans="3:6" ht="24.9" customHeight="1">
      <c r="C667" s="76"/>
      <c r="D667" s="113"/>
      <c r="E667" s="113"/>
      <c r="F667" s="113"/>
    </row>
    <row r="668" spans="3:6" ht="24.9" customHeight="1">
      <c r="C668" s="76"/>
      <c r="D668" s="113"/>
      <c r="E668" s="113"/>
      <c r="F668" s="113"/>
    </row>
    <row r="669" spans="3:6" ht="24.9" customHeight="1">
      <c r="C669" s="76"/>
      <c r="D669" s="113"/>
      <c r="E669" s="113"/>
      <c r="F669" s="113"/>
    </row>
    <row r="670" spans="3:6" ht="24.9" customHeight="1">
      <c r="C670" s="76"/>
      <c r="D670" s="113"/>
      <c r="E670" s="113"/>
      <c r="F670" s="113"/>
    </row>
    <row r="671" spans="3:6" ht="24.9" customHeight="1">
      <c r="C671" s="76"/>
      <c r="D671" s="113"/>
      <c r="E671" s="113"/>
      <c r="F671" s="113"/>
    </row>
    <row r="672" spans="3:6" ht="24.9" customHeight="1">
      <c r="C672" s="76"/>
      <c r="D672" s="113"/>
      <c r="E672" s="113"/>
      <c r="F672" s="113"/>
    </row>
    <row r="673" spans="3:6" ht="24.9" customHeight="1">
      <c r="C673" s="76"/>
      <c r="D673" s="113"/>
      <c r="E673" s="113"/>
      <c r="F673" s="113"/>
    </row>
    <row r="674" spans="3:6" ht="24.9" customHeight="1">
      <c r="C674" s="76"/>
      <c r="D674" s="113"/>
      <c r="E674" s="113"/>
      <c r="F674" s="113"/>
    </row>
    <row r="675" spans="3:6" ht="24.9" customHeight="1">
      <c r="C675" s="76"/>
      <c r="D675" s="113"/>
      <c r="E675" s="113"/>
      <c r="F675" s="113"/>
    </row>
    <row r="676" spans="3:6" ht="24.9" customHeight="1">
      <c r="C676" s="76"/>
      <c r="D676" s="113"/>
      <c r="E676" s="113"/>
      <c r="F676" s="113"/>
    </row>
    <row r="677" spans="3:6" ht="24.9" customHeight="1">
      <c r="C677" s="76"/>
      <c r="D677" s="113"/>
      <c r="E677" s="113"/>
      <c r="F677" s="113"/>
    </row>
    <row r="678" spans="3:6" ht="24.9" customHeight="1">
      <c r="C678" s="76"/>
      <c r="D678" s="113"/>
      <c r="E678" s="113"/>
      <c r="F678" s="113"/>
    </row>
    <row r="679" spans="3:6" ht="24.9" customHeight="1">
      <c r="C679" s="76"/>
      <c r="D679" s="113"/>
      <c r="E679" s="113"/>
      <c r="F679" s="113"/>
    </row>
    <row r="680" spans="3:6" ht="24.9" customHeight="1">
      <c r="C680" s="76"/>
      <c r="D680" s="113"/>
      <c r="E680" s="113"/>
      <c r="F680" s="113"/>
    </row>
    <row r="681" spans="3:6" ht="24.9" customHeight="1">
      <c r="C681" s="76"/>
      <c r="D681" s="113"/>
      <c r="E681" s="113"/>
      <c r="F681" s="113"/>
    </row>
    <row r="682" spans="3:6" ht="24.9" customHeight="1">
      <c r="C682" s="76"/>
      <c r="D682" s="113"/>
      <c r="E682" s="113"/>
      <c r="F682" s="113"/>
    </row>
    <row r="683" spans="3:6" ht="24.9" customHeight="1">
      <c r="C683" s="76"/>
      <c r="D683" s="113"/>
      <c r="E683" s="113"/>
      <c r="F683" s="113"/>
    </row>
    <row r="684" spans="3:6" ht="24.9" customHeight="1">
      <c r="C684" s="76"/>
      <c r="D684" s="113"/>
      <c r="E684" s="113"/>
      <c r="F684" s="113"/>
    </row>
    <row r="685" spans="3:6" ht="24.9" customHeight="1">
      <c r="C685" s="76"/>
      <c r="D685" s="113"/>
      <c r="E685" s="113"/>
      <c r="F685" s="113"/>
    </row>
    <row r="686" spans="3:6" ht="24.9" customHeight="1">
      <c r="C686" s="76"/>
      <c r="D686" s="113"/>
      <c r="E686" s="113"/>
      <c r="F686" s="113"/>
    </row>
    <row r="687" spans="3:6" ht="24.9" customHeight="1">
      <c r="C687" s="76"/>
      <c r="D687" s="113"/>
      <c r="E687" s="113"/>
      <c r="F687" s="113"/>
    </row>
    <row r="688" spans="3:6" ht="24.9" customHeight="1">
      <c r="C688" s="76"/>
      <c r="D688" s="113"/>
      <c r="E688" s="113"/>
      <c r="F688" s="113"/>
    </row>
    <row r="689" spans="3:6" ht="24.9" customHeight="1">
      <c r="C689" s="76"/>
      <c r="D689" s="113"/>
      <c r="E689" s="113"/>
      <c r="F689" s="113"/>
    </row>
    <row r="690" spans="3:6" ht="24.9" customHeight="1">
      <c r="C690" s="76"/>
      <c r="D690" s="113"/>
      <c r="E690" s="113"/>
      <c r="F690" s="113"/>
    </row>
    <row r="691" spans="3:6" ht="24.9" customHeight="1">
      <c r="C691" s="76"/>
      <c r="D691" s="113"/>
      <c r="E691" s="113"/>
      <c r="F691" s="113"/>
    </row>
    <row r="692" spans="3:6" ht="24.9" customHeight="1">
      <c r="C692" s="76"/>
      <c r="D692" s="113"/>
      <c r="E692" s="113"/>
      <c r="F692" s="113"/>
    </row>
    <row r="693" spans="3:6" ht="24.9" customHeight="1">
      <c r="C693" s="76"/>
      <c r="D693" s="113"/>
      <c r="E693" s="113"/>
      <c r="F693" s="113"/>
    </row>
    <row r="694" spans="3:6" ht="24.9" customHeight="1">
      <c r="C694" s="76"/>
      <c r="D694" s="113"/>
      <c r="E694" s="113"/>
      <c r="F694" s="113"/>
    </row>
    <row r="695" spans="3:6" ht="24.9" customHeight="1">
      <c r="C695" s="76"/>
      <c r="D695" s="113"/>
      <c r="E695" s="113"/>
      <c r="F695" s="113"/>
    </row>
    <row r="696" spans="3:6" ht="24.9" customHeight="1">
      <c r="C696" s="76"/>
      <c r="D696" s="113"/>
      <c r="E696" s="113"/>
      <c r="F696" s="113"/>
    </row>
    <row r="697" spans="3:6" ht="24.9" customHeight="1">
      <c r="C697" s="76"/>
      <c r="D697" s="113"/>
      <c r="E697" s="113"/>
      <c r="F697" s="113"/>
    </row>
    <row r="698" spans="3:6" ht="24.9" customHeight="1">
      <c r="C698" s="76"/>
      <c r="D698" s="113"/>
      <c r="E698" s="113"/>
      <c r="F698" s="113"/>
    </row>
    <row r="699" spans="3:6" ht="24.9" customHeight="1">
      <c r="C699" s="76"/>
      <c r="D699" s="113"/>
      <c r="E699" s="113"/>
      <c r="F699" s="113"/>
    </row>
    <row r="700" spans="3:6" ht="24.9" customHeight="1">
      <c r="C700" s="76"/>
      <c r="D700" s="113"/>
      <c r="E700" s="113"/>
      <c r="F700" s="113"/>
    </row>
    <row r="701" spans="3:6" ht="24.9" customHeight="1">
      <c r="C701" s="76"/>
      <c r="D701" s="113"/>
      <c r="E701" s="113"/>
      <c r="F701" s="113"/>
    </row>
    <row r="702" spans="3:6" ht="24.9" customHeight="1">
      <c r="C702" s="76"/>
      <c r="D702" s="113"/>
      <c r="E702" s="113"/>
      <c r="F702" s="113"/>
    </row>
    <row r="703" spans="3:6" ht="24.9" customHeight="1">
      <c r="C703" s="76"/>
      <c r="D703" s="113"/>
      <c r="E703" s="113"/>
      <c r="F703" s="113"/>
    </row>
    <row r="704" spans="3:6" ht="24.9" customHeight="1">
      <c r="C704" s="76"/>
      <c r="D704" s="113"/>
      <c r="E704" s="113"/>
      <c r="F704" s="113"/>
    </row>
    <row r="705" spans="3:6" ht="24.9" customHeight="1">
      <c r="C705" s="76"/>
      <c r="D705" s="113"/>
      <c r="E705" s="113"/>
      <c r="F705" s="113"/>
    </row>
    <row r="706" spans="3:6" ht="24.9" customHeight="1">
      <c r="C706" s="76"/>
      <c r="D706" s="113"/>
      <c r="E706" s="113"/>
      <c r="F706" s="113"/>
    </row>
    <row r="707" spans="3:6" ht="24.9" customHeight="1">
      <c r="C707" s="76"/>
      <c r="D707" s="113"/>
      <c r="E707" s="113"/>
      <c r="F707" s="113"/>
    </row>
    <row r="708" spans="3:6" ht="24.9" customHeight="1">
      <c r="C708" s="76"/>
      <c r="D708" s="113"/>
      <c r="E708" s="113"/>
      <c r="F708" s="113"/>
    </row>
    <row r="709" spans="3:6" ht="24.9" customHeight="1">
      <c r="C709" s="76"/>
      <c r="D709" s="113"/>
      <c r="E709" s="113"/>
      <c r="F709" s="113"/>
    </row>
    <row r="710" spans="3:6" ht="24.9" customHeight="1">
      <c r="C710" s="76"/>
      <c r="D710" s="113"/>
      <c r="E710" s="113"/>
      <c r="F710" s="113"/>
    </row>
    <row r="711" spans="3:6" ht="24.9" customHeight="1">
      <c r="C711" s="76"/>
      <c r="D711" s="113"/>
      <c r="E711" s="113"/>
      <c r="F711" s="113"/>
    </row>
    <row r="712" spans="3:6" ht="24.9" customHeight="1">
      <c r="C712" s="76"/>
      <c r="D712" s="113"/>
      <c r="E712" s="113"/>
      <c r="F712" s="113"/>
    </row>
    <row r="713" spans="3:6" ht="24.9" customHeight="1">
      <c r="C713" s="76"/>
      <c r="D713" s="113"/>
      <c r="E713" s="113"/>
      <c r="F713" s="113"/>
    </row>
    <row r="714" spans="3:6" ht="24.9" customHeight="1">
      <c r="C714" s="76"/>
      <c r="D714" s="113"/>
      <c r="E714" s="113"/>
      <c r="F714" s="113"/>
    </row>
    <row r="715" spans="3:6" ht="24.9" customHeight="1">
      <c r="C715" s="76"/>
      <c r="D715" s="113"/>
      <c r="E715" s="113"/>
      <c r="F715" s="113"/>
    </row>
    <row r="716" spans="3:6" ht="24.9" customHeight="1">
      <c r="C716" s="76"/>
      <c r="D716" s="113"/>
      <c r="E716" s="113"/>
      <c r="F716" s="113"/>
    </row>
    <row r="717" spans="3:6" ht="24.9" customHeight="1">
      <c r="C717" s="76"/>
      <c r="D717" s="113"/>
      <c r="E717" s="113"/>
      <c r="F717" s="113"/>
    </row>
    <row r="718" spans="3:6" ht="24.9" customHeight="1">
      <c r="C718" s="76"/>
      <c r="D718" s="113"/>
      <c r="E718" s="113"/>
      <c r="F718" s="113"/>
    </row>
    <row r="719" spans="3:6" ht="24.9" customHeight="1">
      <c r="C719" s="76"/>
      <c r="D719" s="113"/>
      <c r="E719" s="113"/>
      <c r="F719" s="113"/>
    </row>
    <row r="720" spans="3:6" ht="24.9" customHeight="1">
      <c r="C720" s="76"/>
      <c r="D720" s="113"/>
      <c r="E720" s="113"/>
      <c r="F720" s="113"/>
    </row>
    <row r="721" spans="3:6" ht="24.9" customHeight="1">
      <c r="C721" s="76"/>
      <c r="D721" s="113"/>
      <c r="E721" s="113"/>
      <c r="F721" s="113"/>
    </row>
    <row r="722" spans="3:6" ht="24.9" customHeight="1">
      <c r="C722" s="76"/>
      <c r="D722" s="113"/>
      <c r="E722" s="113"/>
      <c r="F722" s="113"/>
    </row>
    <row r="723" spans="3:6" ht="24.9" customHeight="1">
      <c r="C723" s="76"/>
      <c r="D723" s="113"/>
      <c r="E723" s="113"/>
      <c r="F723" s="113"/>
    </row>
    <row r="724" spans="3:6" ht="24.9" customHeight="1">
      <c r="C724" s="76"/>
      <c r="D724" s="113"/>
      <c r="E724" s="113"/>
      <c r="F724" s="113"/>
    </row>
    <row r="725" spans="3:6" ht="24.9" customHeight="1">
      <c r="C725" s="76"/>
      <c r="D725" s="113"/>
      <c r="E725" s="113"/>
      <c r="F725" s="113"/>
    </row>
    <row r="726" spans="3:6" ht="24.9" customHeight="1">
      <c r="C726" s="76"/>
      <c r="D726" s="113"/>
      <c r="E726" s="113"/>
      <c r="F726" s="113"/>
    </row>
    <row r="727" spans="3:6" ht="24.9" customHeight="1">
      <c r="C727" s="76"/>
      <c r="D727" s="113"/>
      <c r="E727" s="113"/>
      <c r="F727" s="113"/>
    </row>
    <row r="728" spans="3:6" ht="24.9" customHeight="1">
      <c r="C728" s="76"/>
      <c r="D728" s="113"/>
      <c r="E728" s="113"/>
      <c r="F728" s="113"/>
    </row>
    <row r="729" spans="3:6" ht="24.9" customHeight="1">
      <c r="C729" s="76"/>
      <c r="D729" s="113"/>
      <c r="E729" s="113"/>
      <c r="F729" s="113"/>
    </row>
    <row r="730" spans="3:6" ht="24.9" customHeight="1">
      <c r="C730" s="76"/>
      <c r="D730" s="113"/>
      <c r="E730" s="113"/>
      <c r="F730" s="113"/>
    </row>
    <row r="731" spans="3:6" ht="24.9" customHeight="1">
      <c r="C731" s="76"/>
      <c r="D731" s="113"/>
      <c r="E731" s="113"/>
      <c r="F731" s="113"/>
    </row>
    <row r="732" spans="3:6" ht="24.9" customHeight="1">
      <c r="C732" s="76"/>
      <c r="D732" s="113"/>
      <c r="E732" s="113"/>
      <c r="F732" s="113"/>
    </row>
    <row r="733" spans="3:6" ht="24.9" customHeight="1">
      <c r="C733" s="76"/>
      <c r="D733" s="113"/>
      <c r="E733" s="113"/>
      <c r="F733" s="113"/>
    </row>
    <row r="734" spans="3:6" ht="24.9" customHeight="1">
      <c r="C734" s="76"/>
      <c r="D734" s="113"/>
      <c r="E734" s="113"/>
      <c r="F734" s="113"/>
    </row>
    <row r="735" spans="3:6" ht="24.9" customHeight="1">
      <c r="C735" s="76"/>
      <c r="D735" s="113"/>
      <c r="E735" s="113"/>
      <c r="F735" s="113"/>
    </row>
    <row r="736" spans="3:6" ht="24.9" customHeight="1">
      <c r="C736" s="76"/>
      <c r="D736" s="113"/>
      <c r="E736" s="113"/>
      <c r="F736" s="113"/>
    </row>
    <row r="737" spans="3:6" ht="24.9" customHeight="1">
      <c r="C737" s="76"/>
      <c r="D737" s="113"/>
      <c r="E737" s="113"/>
      <c r="F737" s="113"/>
    </row>
    <row r="738" spans="3:6" ht="24.9" customHeight="1">
      <c r="C738" s="76"/>
      <c r="D738" s="113"/>
      <c r="E738" s="113"/>
      <c r="F738" s="113"/>
    </row>
    <row r="739" spans="3:6" ht="24.9" customHeight="1">
      <c r="C739" s="76"/>
      <c r="D739" s="113"/>
      <c r="E739" s="113"/>
      <c r="F739" s="113"/>
    </row>
    <row r="740" spans="3:6" ht="24.9" customHeight="1">
      <c r="C740" s="76"/>
      <c r="D740" s="113"/>
      <c r="E740" s="113"/>
      <c r="F740" s="113"/>
    </row>
    <row r="741" spans="3:6" ht="24.9" customHeight="1">
      <c r="C741" s="76"/>
      <c r="D741" s="113"/>
      <c r="E741" s="113"/>
      <c r="F741" s="113"/>
    </row>
    <row r="742" spans="3:6" ht="24.9" customHeight="1">
      <c r="C742" s="76"/>
      <c r="D742" s="113"/>
      <c r="E742" s="113"/>
      <c r="F742" s="113"/>
    </row>
    <row r="743" spans="3:6" ht="24.9" customHeight="1">
      <c r="C743" s="76"/>
      <c r="D743" s="113"/>
      <c r="E743" s="113"/>
      <c r="F743" s="113"/>
    </row>
    <row r="744" spans="3:6" ht="24.9" customHeight="1">
      <c r="C744" s="76"/>
      <c r="D744" s="113"/>
      <c r="E744" s="113"/>
      <c r="F744" s="113"/>
    </row>
    <row r="745" spans="3:6" ht="24.9" customHeight="1">
      <c r="C745" s="76"/>
      <c r="D745" s="113"/>
      <c r="E745" s="113"/>
      <c r="F745" s="113"/>
    </row>
    <row r="746" spans="3:6" ht="24.9" customHeight="1">
      <c r="C746" s="76"/>
      <c r="D746" s="113"/>
      <c r="E746" s="113"/>
      <c r="F746" s="113"/>
    </row>
    <row r="747" spans="3:6" ht="24.9" customHeight="1">
      <c r="C747" s="76"/>
      <c r="D747" s="113"/>
      <c r="E747" s="113"/>
      <c r="F747" s="113"/>
    </row>
    <row r="748" spans="3:6" ht="24.9" customHeight="1">
      <c r="C748" s="76"/>
      <c r="D748" s="113"/>
      <c r="E748" s="113"/>
      <c r="F748" s="113"/>
    </row>
    <row r="749" spans="3:6" ht="24.9" customHeight="1">
      <c r="C749" s="76"/>
      <c r="D749" s="113"/>
      <c r="E749" s="113"/>
      <c r="F749" s="113"/>
    </row>
    <row r="750" spans="3:6" ht="24.9" customHeight="1">
      <c r="C750" s="76"/>
      <c r="D750" s="113"/>
      <c r="E750" s="113"/>
      <c r="F750" s="113"/>
    </row>
    <row r="751" spans="3:6" ht="24.9" customHeight="1">
      <c r="C751" s="76"/>
      <c r="D751" s="113"/>
      <c r="E751" s="113"/>
      <c r="F751" s="113"/>
    </row>
    <row r="752" spans="3:6" ht="24.9" customHeight="1">
      <c r="C752" s="76"/>
      <c r="D752" s="113"/>
      <c r="E752" s="113"/>
      <c r="F752" s="113"/>
    </row>
    <row r="753" spans="3:6" ht="24.9" customHeight="1">
      <c r="C753" s="76"/>
      <c r="D753" s="113"/>
      <c r="E753" s="113"/>
      <c r="F753" s="113"/>
    </row>
    <row r="754" spans="3:6" ht="24.9" customHeight="1">
      <c r="C754" s="76"/>
      <c r="D754" s="113"/>
      <c r="E754" s="113"/>
      <c r="F754" s="113"/>
    </row>
    <row r="755" spans="3:6" ht="24.9" customHeight="1">
      <c r="C755" s="76"/>
      <c r="D755" s="113"/>
      <c r="E755" s="113"/>
      <c r="F755" s="113"/>
    </row>
    <row r="756" spans="3:6" ht="24.9" customHeight="1">
      <c r="C756" s="76"/>
      <c r="D756" s="113"/>
      <c r="E756" s="113"/>
      <c r="F756" s="113"/>
    </row>
    <row r="757" spans="3:6" ht="24.9" customHeight="1">
      <c r="C757" s="76"/>
      <c r="D757" s="113"/>
      <c r="E757" s="113"/>
      <c r="F757" s="113"/>
    </row>
    <row r="758" spans="3:6" ht="24.9" customHeight="1">
      <c r="C758" s="76"/>
      <c r="D758" s="113"/>
      <c r="E758" s="113"/>
      <c r="F758" s="113"/>
    </row>
    <row r="759" spans="3:6" ht="24.9" customHeight="1">
      <c r="C759" s="76"/>
      <c r="D759" s="113"/>
      <c r="E759" s="113"/>
      <c r="F759" s="113"/>
    </row>
    <row r="760" spans="3:6" ht="24.9" customHeight="1">
      <c r="C760" s="76"/>
      <c r="D760" s="113"/>
      <c r="E760" s="113"/>
      <c r="F760" s="113"/>
    </row>
    <row r="761" spans="3:6" ht="24.9" customHeight="1">
      <c r="C761" s="76"/>
      <c r="D761" s="113"/>
      <c r="E761" s="113"/>
      <c r="F761" s="113"/>
    </row>
    <row r="762" spans="3:6" ht="24.9" customHeight="1">
      <c r="C762" s="76"/>
      <c r="D762" s="113"/>
      <c r="E762" s="113"/>
      <c r="F762" s="113"/>
    </row>
    <row r="763" spans="3:6" ht="24.9" customHeight="1">
      <c r="C763" s="76"/>
      <c r="D763" s="113"/>
      <c r="E763" s="113"/>
      <c r="F763" s="113"/>
    </row>
    <row r="764" spans="3:6" ht="24.9" customHeight="1">
      <c r="C764" s="76"/>
      <c r="D764" s="113"/>
      <c r="E764" s="113"/>
      <c r="F764" s="113"/>
    </row>
    <row r="765" spans="3:6" ht="24.9" customHeight="1">
      <c r="C765" s="76"/>
      <c r="D765" s="113"/>
      <c r="E765" s="113"/>
      <c r="F765" s="113"/>
    </row>
    <row r="766" spans="3:6" ht="24.9" customHeight="1">
      <c r="C766" s="76"/>
      <c r="D766" s="113"/>
      <c r="E766" s="113"/>
      <c r="F766" s="113"/>
    </row>
    <row r="767" spans="3:6" ht="24.9" customHeight="1">
      <c r="C767" s="76"/>
      <c r="D767" s="113"/>
      <c r="E767" s="113"/>
      <c r="F767" s="113"/>
    </row>
    <row r="768" spans="3:6" ht="24.9" customHeight="1">
      <c r="C768" s="76"/>
      <c r="D768" s="113"/>
      <c r="E768" s="113"/>
      <c r="F768" s="113"/>
    </row>
    <row r="769" spans="3:6" ht="24.9" customHeight="1">
      <c r="C769" s="76"/>
      <c r="D769" s="113"/>
      <c r="E769" s="113"/>
      <c r="F769" s="113"/>
    </row>
    <row r="770" spans="3:6" ht="24.9" customHeight="1">
      <c r="C770" s="76"/>
      <c r="D770" s="113"/>
      <c r="E770" s="113"/>
      <c r="F770" s="113"/>
    </row>
    <row r="771" spans="3:6" ht="24.9" customHeight="1">
      <c r="C771" s="76"/>
      <c r="D771" s="113"/>
      <c r="E771" s="113"/>
      <c r="F771" s="113"/>
    </row>
    <row r="772" spans="3:6" ht="24.9" customHeight="1">
      <c r="C772" s="76"/>
      <c r="D772" s="113"/>
      <c r="E772" s="113"/>
      <c r="F772" s="113"/>
    </row>
    <row r="773" spans="3:6" ht="24.9" customHeight="1">
      <c r="C773" s="76"/>
      <c r="D773" s="113"/>
      <c r="E773" s="113"/>
      <c r="F773" s="113"/>
    </row>
    <row r="774" spans="3:6" ht="24.9" customHeight="1">
      <c r="C774" s="76"/>
      <c r="D774" s="113"/>
      <c r="E774" s="113"/>
      <c r="F774" s="113"/>
    </row>
    <row r="775" spans="3:6" ht="24.9" customHeight="1">
      <c r="C775" s="76"/>
      <c r="D775" s="113"/>
      <c r="E775" s="113"/>
      <c r="F775" s="113"/>
    </row>
    <row r="776" spans="3:6" ht="24.9" customHeight="1">
      <c r="C776" s="76"/>
      <c r="D776" s="113"/>
      <c r="E776" s="113"/>
      <c r="F776" s="113"/>
    </row>
    <row r="777" spans="3:6" ht="24.9" customHeight="1">
      <c r="C777" s="76"/>
      <c r="D777" s="113"/>
      <c r="E777" s="113"/>
      <c r="F777" s="113"/>
    </row>
    <row r="778" spans="3:6" ht="24.9" customHeight="1">
      <c r="C778" s="76"/>
      <c r="D778" s="113"/>
      <c r="E778" s="113"/>
      <c r="F778" s="113"/>
    </row>
    <row r="779" spans="3:6" ht="24.9" customHeight="1">
      <c r="C779" s="76"/>
      <c r="D779" s="113"/>
      <c r="E779" s="113"/>
      <c r="F779" s="113"/>
    </row>
    <row r="780" spans="3:6" ht="24.9" customHeight="1">
      <c r="C780" s="76"/>
      <c r="D780" s="113"/>
      <c r="E780" s="113"/>
      <c r="F780" s="113"/>
    </row>
    <row r="781" spans="3:6" ht="24.9" customHeight="1">
      <c r="C781" s="76"/>
      <c r="D781" s="113"/>
      <c r="E781" s="113"/>
      <c r="F781" s="113"/>
    </row>
    <row r="782" spans="3:6" ht="24.9" customHeight="1">
      <c r="C782" s="76"/>
      <c r="D782" s="113"/>
      <c r="E782" s="113"/>
      <c r="F782" s="113"/>
    </row>
    <row r="783" spans="3:6" ht="24.9" customHeight="1">
      <c r="C783" s="76"/>
      <c r="D783" s="113"/>
      <c r="E783" s="113"/>
      <c r="F783" s="113"/>
    </row>
    <row r="784" spans="3:6" ht="24.9" customHeight="1">
      <c r="C784" s="76"/>
      <c r="D784" s="113"/>
      <c r="E784" s="113"/>
      <c r="F784" s="113"/>
    </row>
    <row r="785" spans="3:6" ht="24.9" customHeight="1">
      <c r="C785" s="76"/>
      <c r="D785" s="113"/>
      <c r="E785" s="113"/>
      <c r="F785" s="113"/>
    </row>
    <row r="786" spans="3:6" ht="24.9" customHeight="1">
      <c r="C786" s="76"/>
      <c r="D786" s="113"/>
      <c r="E786" s="113"/>
      <c r="F786" s="113"/>
    </row>
    <row r="787" spans="3:6" ht="24.9" customHeight="1">
      <c r="C787" s="76"/>
      <c r="D787" s="113"/>
      <c r="E787" s="113"/>
      <c r="F787" s="113"/>
    </row>
    <row r="788" spans="3:6" ht="24.9" customHeight="1">
      <c r="C788" s="76"/>
      <c r="D788" s="113"/>
      <c r="E788" s="113"/>
      <c r="F788" s="113"/>
    </row>
    <row r="789" spans="3:6" ht="24.9" customHeight="1">
      <c r="C789" s="76"/>
      <c r="D789" s="113"/>
      <c r="E789" s="113"/>
      <c r="F789" s="113"/>
    </row>
    <row r="790" spans="3:6" ht="24.9" customHeight="1">
      <c r="C790" s="76"/>
      <c r="D790" s="113"/>
      <c r="E790" s="113"/>
      <c r="F790" s="113"/>
    </row>
    <row r="791" spans="3:6" ht="24.9" customHeight="1">
      <c r="C791" s="76"/>
      <c r="D791" s="113"/>
      <c r="E791" s="113"/>
      <c r="F791" s="113"/>
    </row>
    <row r="792" spans="3:6" ht="24.9" customHeight="1">
      <c r="C792" s="76"/>
      <c r="D792" s="113"/>
      <c r="E792" s="113"/>
      <c r="F792" s="113"/>
    </row>
    <row r="793" spans="3:6" ht="24.9" customHeight="1">
      <c r="C793" s="76"/>
      <c r="D793" s="113"/>
      <c r="E793" s="113"/>
      <c r="F793" s="113"/>
    </row>
    <row r="794" spans="3:6" ht="24.9" customHeight="1">
      <c r="C794" s="76"/>
      <c r="D794" s="113"/>
      <c r="E794" s="113"/>
      <c r="F794" s="113"/>
    </row>
    <row r="795" spans="3:6" ht="24.9" customHeight="1">
      <c r="C795" s="76"/>
      <c r="D795" s="113"/>
      <c r="E795" s="113"/>
      <c r="F795" s="113"/>
    </row>
    <row r="796" spans="3:6" ht="24.9" customHeight="1">
      <c r="C796" s="76"/>
      <c r="D796" s="113"/>
      <c r="E796" s="113"/>
      <c r="F796" s="113"/>
    </row>
    <row r="797" spans="3:6" ht="24.9" customHeight="1">
      <c r="C797" s="76"/>
      <c r="D797" s="113"/>
      <c r="E797" s="113"/>
      <c r="F797" s="113"/>
    </row>
    <row r="798" spans="3:6" ht="24.9" customHeight="1">
      <c r="C798" s="76"/>
      <c r="D798" s="113"/>
      <c r="E798" s="113"/>
      <c r="F798" s="113"/>
    </row>
    <row r="799" spans="3:6" ht="24.9" customHeight="1">
      <c r="C799" s="76"/>
      <c r="D799" s="113"/>
      <c r="E799" s="113"/>
      <c r="F799" s="113"/>
    </row>
    <row r="800" spans="3:6" ht="24.9" customHeight="1">
      <c r="C800" s="76"/>
      <c r="D800" s="113"/>
      <c r="E800" s="113"/>
      <c r="F800" s="113"/>
    </row>
    <row r="801" spans="3:6" ht="24.9" customHeight="1">
      <c r="C801" s="76"/>
      <c r="D801" s="113"/>
      <c r="E801" s="113"/>
      <c r="F801" s="113"/>
    </row>
    <row r="802" spans="3:6" ht="24.9" customHeight="1">
      <c r="C802" s="76"/>
      <c r="D802" s="113"/>
      <c r="E802" s="113"/>
      <c r="F802" s="113"/>
    </row>
    <row r="803" spans="3:6" ht="24.9" customHeight="1">
      <c r="C803" s="76"/>
      <c r="D803" s="113"/>
      <c r="E803" s="113"/>
      <c r="F803" s="113"/>
    </row>
    <row r="804" spans="3:6" ht="24.9" customHeight="1">
      <c r="C804" s="76"/>
      <c r="D804" s="113"/>
      <c r="E804" s="113"/>
      <c r="F804" s="113"/>
    </row>
    <row r="805" spans="3:6" ht="24.9" customHeight="1">
      <c r="C805" s="76"/>
      <c r="D805" s="113"/>
      <c r="E805" s="113"/>
      <c r="F805" s="113"/>
    </row>
    <row r="806" spans="3:6" ht="24.9" customHeight="1">
      <c r="C806" s="76"/>
      <c r="D806" s="113"/>
      <c r="E806" s="113"/>
      <c r="F806" s="113"/>
    </row>
    <row r="807" spans="3:6" ht="24.9" customHeight="1">
      <c r="C807" s="76"/>
      <c r="D807" s="113"/>
      <c r="E807" s="113"/>
      <c r="F807" s="113"/>
    </row>
    <row r="808" spans="3:6" ht="24.9" customHeight="1">
      <c r="C808" s="76"/>
      <c r="D808" s="113"/>
      <c r="E808" s="113"/>
      <c r="F808" s="113"/>
    </row>
    <row r="809" spans="3:6" ht="24.9" customHeight="1">
      <c r="C809" s="76"/>
      <c r="D809" s="113"/>
      <c r="E809" s="113"/>
      <c r="F809" s="113"/>
    </row>
    <row r="810" spans="3:6" ht="24.9" customHeight="1">
      <c r="C810" s="76"/>
      <c r="D810" s="113"/>
      <c r="E810" s="113"/>
      <c r="F810" s="113"/>
    </row>
    <row r="811" spans="3:6" ht="24.9" customHeight="1">
      <c r="C811" s="76"/>
      <c r="D811" s="113"/>
      <c r="E811" s="113"/>
      <c r="F811" s="113"/>
    </row>
    <row r="812" spans="3:6" ht="24.9" customHeight="1">
      <c r="C812" s="76"/>
      <c r="D812" s="113"/>
      <c r="E812" s="113"/>
      <c r="F812" s="113"/>
    </row>
    <row r="813" spans="3:6" ht="24.9" customHeight="1">
      <c r="C813" s="76"/>
      <c r="D813" s="113"/>
      <c r="E813" s="113"/>
      <c r="F813" s="113"/>
    </row>
    <row r="814" spans="3:6" ht="24.9" customHeight="1">
      <c r="C814" s="76"/>
      <c r="D814" s="113"/>
      <c r="E814" s="113"/>
      <c r="F814" s="113"/>
    </row>
    <row r="815" spans="3:6" ht="24.9" customHeight="1">
      <c r="C815" s="76"/>
      <c r="D815" s="113"/>
      <c r="E815" s="113"/>
      <c r="F815" s="113"/>
    </row>
    <row r="816" spans="3:6" ht="24.9" customHeight="1">
      <c r="C816" s="76"/>
      <c r="D816" s="113"/>
      <c r="E816" s="113"/>
      <c r="F816" s="113"/>
    </row>
    <row r="817" spans="3:6" ht="24.9" customHeight="1">
      <c r="C817" s="76"/>
      <c r="D817" s="113"/>
      <c r="E817" s="113"/>
      <c r="F817" s="113"/>
    </row>
    <row r="818" spans="3:6" ht="24.9" customHeight="1">
      <c r="C818" s="76"/>
      <c r="D818" s="113"/>
      <c r="E818" s="113"/>
      <c r="F818" s="113"/>
    </row>
    <row r="819" spans="3:6" ht="24.9" customHeight="1">
      <c r="C819" s="76"/>
      <c r="D819" s="113"/>
      <c r="E819" s="113"/>
      <c r="F819" s="113"/>
    </row>
    <row r="820" spans="3:6" ht="24.9" customHeight="1">
      <c r="C820" s="76"/>
      <c r="D820" s="113"/>
      <c r="E820" s="113"/>
      <c r="F820" s="113"/>
    </row>
    <row r="821" spans="3:6" ht="24.9" customHeight="1">
      <c r="C821" s="76"/>
      <c r="D821" s="113"/>
      <c r="E821" s="113"/>
      <c r="F821" s="113"/>
    </row>
    <row r="822" spans="3:6" ht="24.9" customHeight="1">
      <c r="C822" s="76"/>
      <c r="D822" s="113"/>
      <c r="E822" s="113"/>
      <c r="F822" s="113"/>
    </row>
    <row r="823" spans="3:6" ht="24.9" customHeight="1">
      <c r="C823" s="76"/>
      <c r="D823" s="113"/>
      <c r="E823" s="113"/>
      <c r="F823" s="113"/>
    </row>
    <row r="824" spans="3:6" ht="24.9" customHeight="1">
      <c r="C824" s="76"/>
      <c r="D824" s="113"/>
      <c r="E824" s="113"/>
      <c r="F824" s="113"/>
    </row>
    <row r="825" spans="3:6" ht="24.9" customHeight="1">
      <c r="C825" s="76"/>
      <c r="D825" s="113"/>
      <c r="E825" s="113"/>
      <c r="F825" s="113"/>
    </row>
    <row r="826" spans="3:6" ht="24.9" customHeight="1">
      <c r="C826" s="76"/>
      <c r="D826" s="113"/>
      <c r="E826" s="113"/>
      <c r="F826" s="113"/>
    </row>
    <row r="827" spans="3:6" ht="24.9" customHeight="1">
      <c r="C827" s="76"/>
      <c r="D827" s="113"/>
      <c r="E827" s="113"/>
      <c r="F827" s="113"/>
    </row>
    <row r="828" spans="3:6" ht="24.9" customHeight="1">
      <c r="C828" s="76"/>
      <c r="D828" s="113"/>
      <c r="E828" s="113"/>
      <c r="F828" s="113"/>
    </row>
    <row r="829" spans="3:6" ht="24.9" customHeight="1">
      <c r="C829" s="76"/>
      <c r="D829" s="113"/>
      <c r="E829" s="113"/>
      <c r="F829" s="113"/>
    </row>
    <row r="830" spans="3:6" ht="24.9" customHeight="1">
      <c r="C830" s="76"/>
      <c r="D830" s="113"/>
      <c r="E830" s="113"/>
      <c r="F830" s="113"/>
    </row>
    <row r="831" spans="3:6" ht="24.9" customHeight="1">
      <c r="C831" s="76"/>
      <c r="D831" s="113"/>
      <c r="E831" s="113"/>
      <c r="F831" s="113"/>
    </row>
    <row r="832" spans="3:6" ht="24.9" customHeight="1">
      <c r="C832" s="76"/>
      <c r="D832" s="113"/>
      <c r="E832" s="113"/>
      <c r="F832" s="113"/>
    </row>
    <row r="833" spans="3:6" ht="24.9" customHeight="1">
      <c r="C833" s="76"/>
      <c r="D833" s="113"/>
      <c r="E833" s="113"/>
      <c r="F833" s="113"/>
    </row>
    <row r="834" spans="3:6" ht="24.9" customHeight="1">
      <c r="C834" s="76"/>
      <c r="D834" s="113"/>
      <c r="E834" s="113"/>
      <c r="F834" s="113"/>
    </row>
    <row r="835" spans="3:6" ht="24.9" customHeight="1">
      <c r="C835" s="76"/>
      <c r="D835" s="113"/>
      <c r="E835" s="113"/>
      <c r="F835" s="113"/>
    </row>
    <row r="836" spans="3:6" ht="24.9" customHeight="1">
      <c r="C836" s="76"/>
      <c r="D836" s="113"/>
      <c r="E836" s="113"/>
      <c r="F836" s="113"/>
    </row>
    <row r="837" spans="3:6" ht="24.9" customHeight="1">
      <c r="C837" s="76"/>
      <c r="D837" s="113"/>
      <c r="E837" s="113"/>
      <c r="F837" s="113"/>
    </row>
    <row r="838" spans="3:6" ht="24.9" customHeight="1">
      <c r="C838" s="76"/>
      <c r="D838" s="113"/>
      <c r="E838" s="113"/>
      <c r="F838" s="113"/>
    </row>
    <row r="839" spans="3:6" ht="24.9" customHeight="1">
      <c r="C839" s="76"/>
      <c r="D839" s="113"/>
      <c r="E839" s="113"/>
      <c r="F839" s="113"/>
    </row>
    <row r="840" spans="3:6" ht="24.9" customHeight="1">
      <c r="C840" s="76"/>
      <c r="D840" s="113"/>
      <c r="E840" s="113"/>
      <c r="F840" s="113"/>
    </row>
    <row r="841" spans="3:6" ht="24.9" customHeight="1">
      <c r="C841" s="76"/>
      <c r="D841" s="113"/>
      <c r="E841" s="113"/>
      <c r="F841" s="113"/>
    </row>
    <row r="842" spans="3:6" ht="24.9" customHeight="1">
      <c r="C842" s="76"/>
      <c r="D842" s="113"/>
      <c r="E842" s="113"/>
      <c r="F842" s="113"/>
    </row>
    <row r="843" spans="3:6" ht="24.9" customHeight="1">
      <c r="C843" s="76"/>
      <c r="D843" s="113"/>
      <c r="E843" s="113"/>
      <c r="F843" s="113"/>
    </row>
    <row r="844" spans="3:6" ht="24.9" customHeight="1">
      <c r="C844" s="76"/>
      <c r="D844" s="113"/>
      <c r="E844" s="113"/>
      <c r="F844" s="113"/>
    </row>
    <row r="845" spans="3:6" ht="24.9" customHeight="1">
      <c r="C845" s="76"/>
      <c r="D845" s="113"/>
      <c r="E845" s="113"/>
      <c r="F845" s="113"/>
    </row>
    <row r="846" spans="3:6" ht="24.9" customHeight="1">
      <c r="C846" s="76"/>
      <c r="D846" s="113"/>
      <c r="E846" s="113"/>
      <c r="F846" s="113"/>
    </row>
    <row r="847" spans="3:6" ht="24.9" customHeight="1">
      <c r="C847" s="76"/>
      <c r="D847" s="113"/>
      <c r="E847" s="113"/>
      <c r="F847" s="113"/>
    </row>
    <row r="848" spans="3:6" ht="24.9" customHeight="1">
      <c r="C848" s="76"/>
      <c r="D848" s="113"/>
      <c r="E848" s="113"/>
      <c r="F848" s="113"/>
    </row>
    <row r="849" spans="3:6" ht="24.9" customHeight="1">
      <c r="C849" s="76"/>
      <c r="D849" s="113"/>
      <c r="E849" s="113"/>
      <c r="F849" s="113"/>
    </row>
    <row r="850" spans="3:6" ht="24.9" customHeight="1">
      <c r="C850" s="76"/>
      <c r="D850" s="113"/>
      <c r="E850" s="113"/>
      <c r="F850" s="113"/>
    </row>
    <row r="851" spans="3:6" ht="24.9" customHeight="1">
      <c r="C851" s="76"/>
      <c r="D851" s="113"/>
      <c r="E851" s="113"/>
      <c r="F851" s="113"/>
    </row>
    <row r="852" spans="3:6" ht="24.9" customHeight="1">
      <c r="C852" s="76"/>
      <c r="D852" s="113"/>
      <c r="E852" s="113"/>
      <c r="F852" s="113"/>
    </row>
    <row r="853" spans="3:6" ht="24.9" customHeight="1">
      <c r="C853" s="76"/>
      <c r="D853" s="113"/>
      <c r="E853" s="113"/>
      <c r="F853" s="113"/>
    </row>
    <row r="854" spans="3:6" ht="24.9" customHeight="1">
      <c r="C854" s="76"/>
      <c r="D854" s="113"/>
      <c r="E854" s="113"/>
      <c r="F854" s="113"/>
    </row>
    <row r="855" spans="3:6" ht="24.9" customHeight="1">
      <c r="C855" s="76"/>
      <c r="D855" s="113"/>
      <c r="E855" s="113"/>
      <c r="F855" s="113"/>
    </row>
    <row r="856" spans="3:6" ht="24.9" customHeight="1">
      <c r="C856" s="76"/>
      <c r="D856" s="113"/>
      <c r="E856" s="113"/>
      <c r="F856" s="113"/>
    </row>
    <row r="857" spans="3:6" ht="24.9" customHeight="1">
      <c r="C857" s="76"/>
      <c r="D857" s="113"/>
      <c r="E857" s="113"/>
      <c r="F857" s="113"/>
    </row>
    <row r="858" spans="3:6" ht="24.9" customHeight="1">
      <c r="C858" s="76"/>
      <c r="D858" s="113"/>
      <c r="E858" s="113"/>
      <c r="F858" s="113"/>
    </row>
    <row r="859" spans="3:6" ht="24.9" customHeight="1">
      <c r="C859" s="76"/>
      <c r="D859" s="113"/>
      <c r="E859" s="113"/>
      <c r="F859" s="113"/>
    </row>
    <row r="860" spans="3:6" ht="24.9" customHeight="1">
      <c r="C860" s="76"/>
      <c r="D860" s="113"/>
      <c r="E860" s="113"/>
      <c r="F860" s="113"/>
    </row>
    <row r="861" spans="3:6" ht="24.9" customHeight="1">
      <c r="C861" s="76"/>
      <c r="D861" s="113"/>
      <c r="E861" s="113"/>
      <c r="F861" s="113"/>
    </row>
    <row r="862" spans="3:6" ht="24.9" customHeight="1">
      <c r="C862" s="76"/>
      <c r="D862" s="113"/>
      <c r="E862" s="113"/>
      <c r="F862" s="113"/>
    </row>
    <row r="863" spans="3:6" ht="24.9" customHeight="1">
      <c r="C863" s="76"/>
      <c r="D863" s="113"/>
      <c r="E863" s="113"/>
      <c r="F863" s="113"/>
    </row>
    <row r="864" spans="3:6" ht="24.9" customHeight="1">
      <c r="C864" s="76"/>
      <c r="D864" s="113"/>
      <c r="E864" s="113"/>
      <c r="F864" s="113"/>
    </row>
    <row r="865" spans="3:6" ht="24.9" customHeight="1">
      <c r="C865" s="76"/>
      <c r="D865" s="113"/>
      <c r="E865" s="113"/>
      <c r="F865" s="113"/>
    </row>
    <row r="866" spans="3:6" ht="24.9" customHeight="1">
      <c r="C866" s="76"/>
      <c r="D866" s="113"/>
      <c r="E866" s="113"/>
      <c r="F866" s="113"/>
    </row>
    <row r="867" spans="3:6" ht="24.9" customHeight="1">
      <c r="C867" s="76"/>
      <c r="D867" s="113"/>
      <c r="E867" s="113"/>
      <c r="F867" s="113"/>
    </row>
    <row r="868" spans="3:6" ht="24.9" customHeight="1">
      <c r="C868" s="76"/>
      <c r="D868" s="113"/>
      <c r="E868" s="113"/>
      <c r="F868" s="113"/>
    </row>
    <row r="869" spans="3:6" ht="24.9" customHeight="1">
      <c r="C869" s="76"/>
      <c r="D869" s="113"/>
      <c r="E869" s="113"/>
      <c r="F869" s="113"/>
    </row>
    <row r="870" spans="3:6" ht="24.9" customHeight="1">
      <c r="C870" s="76"/>
      <c r="D870" s="113"/>
      <c r="E870" s="113"/>
      <c r="F870" s="113"/>
    </row>
    <row r="871" spans="3:6" ht="24.9" customHeight="1">
      <c r="C871" s="76"/>
      <c r="D871" s="113"/>
      <c r="E871" s="113"/>
      <c r="F871" s="113"/>
    </row>
    <row r="872" spans="3:6" ht="24.9" customHeight="1">
      <c r="C872" s="76"/>
      <c r="D872" s="113"/>
      <c r="E872" s="113"/>
      <c r="F872" s="113"/>
    </row>
    <row r="873" spans="3:6" ht="24.9" customHeight="1">
      <c r="C873" s="76"/>
      <c r="D873" s="113"/>
      <c r="E873" s="113"/>
      <c r="F873" s="113"/>
    </row>
    <row r="874" spans="3:6" ht="24.9" customHeight="1">
      <c r="C874" s="76"/>
      <c r="D874" s="113"/>
      <c r="E874" s="113"/>
      <c r="F874" s="113"/>
    </row>
    <row r="875" spans="3:6" ht="24.9" customHeight="1">
      <c r="C875" s="76"/>
      <c r="D875" s="113"/>
      <c r="E875" s="113"/>
      <c r="F875" s="113"/>
    </row>
    <row r="876" spans="3:6" ht="24.9" customHeight="1">
      <c r="C876" s="76"/>
      <c r="D876" s="113"/>
      <c r="E876" s="113"/>
      <c r="F876" s="113"/>
    </row>
    <row r="877" spans="3:6" ht="24.9" customHeight="1">
      <c r="C877" s="76"/>
      <c r="D877" s="113"/>
      <c r="E877" s="113"/>
      <c r="F877" s="113"/>
    </row>
    <row r="878" spans="3:6" ht="24.9" customHeight="1">
      <c r="C878" s="76"/>
      <c r="D878" s="113"/>
      <c r="E878" s="113"/>
      <c r="F878" s="113"/>
    </row>
    <row r="879" spans="3:6" ht="24.9" customHeight="1">
      <c r="C879" s="76"/>
      <c r="D879" s="113"/>
      <c r="E879" s="113"/>
      <c r="F879" s="113"/>
    </row>
    <row r="880" spans="3:6" ht="24.9" customHeight="1">
      <c r="C880" s="76"/>
      <c r="D880" s="113"/>
      <c r="E880" s="113"/>
      <c r="F880" s="113"/>
    </row>
    <row r="881" spans="3:6" ht="24.9" customHeight="1">
      <c r="C881" s="76"/>
      <c r="D881" s="113"/>
      <c r="E881" s="113"/>
      <c r="F881" s="113"/>
    </row>
    <row r="882" spans="3:6" ht="24.9" customHeight="1">
      <c r="C882" s="76"/>
      <c r="D882" s="113"/>
      <c r="E882" s="113"/>
      <c r="F882" s="113"/>
    </row>
    <row r="883" spans="3:6" ht="24.9" customHeight="1">
      <c r="C883" s="76"/>
      <c r="D883" s="113"/>
      <c r="E883" s="113"/>
      <c r="F883" s="113"/>
    </row>
    <row r="884" spans="3:6" ht="24.9" customHeight="1">
      <c r="C884" s="76"/>
      <c r="D884" s="113"/>
      <c r="E884" s="113"/>
      <c r="F884" s="113"/>
    </row>
    <row r="885" spans="3:6" ht="24.9" customHeight="1">
      <c r="C885" s="76"/>
      <c r="D885" s="113"/>
      <c r="E885" s="113"/>
      <c r="F885" s="113"/>
    </row>
    <row r="886" spans="3:6" ht="24.9" customHeight="1">
      <c r="C886" s="76"/>
      <c r="D886" s="113"/>
      <c r="E886" s="113"/>
      <c r="F886" s="113"/>
    </row>
    <row r="887" spans="3:6" ht="24.9" customHeight="1">
      <c r="C887" s="76"/>
      <c r="D887" s="113"/>
      <c r="E887" s="113"/>
      <c r="F887" s="113"/>
    </row>
    <row r="888" spans="3:6" ht="24.9" customHeight="1">
      <c r="C888" s="76"/>
      <c r="D888" s="113"/>
      <c r="E888" s="113"/>
      <c r="F888" s="113"/>
    </row>
    <row r="889" spans="3:6" ht="24.9" customHeight="1">
      <c r="C889" s="76"/>
      <c r="D889" s="113"/>
      <c r="E889" s="113"/>
      <c r="F889" s="113"/>
    </row>
    <row r="890" spans="3:6" ht="24.9" customHeight="1">
      <c r="C890" s="76"/>
      <c r="D890" s="113"/>
      <c r="E890" s="113"/>
      <c r="F890" s="113"/>
    </row>
    <row r="891" spans="3:6" ht="24.9" customHeight="1">
      <c r="C891" s="76"/>
      <c r="D891" s="113"/>
      <c r="E891" s="113"/>
      <c r="F891" s="113"/>
    </row>
    <row r="892" spans="3:6" ht="24.9" customHeight="1">
      <c r="C892" s="76"/>
      <c r="D892" s="113"/>
      <c r="E892" s="113"/>
      <c r="F892" s="113"/>
    </row>
    <row r="893" spans="3:6" ht="24.9" customHeight="1">
      <c r="C893" s="76"/>
      <c r="D893" s="113"/>
      <c r="E893" s="113"/>
      <c r="F893" s="113"/>
    </row>
    <row r="894" spans="3:6" ht="24.9" customHeight="1">
      <c r="C894" s="76"/>
      <c r="D894" s="113"/>
      <c r="E894" s="113"/>
      <c r="F894" s="113"/>
    </row>
    <row r="895" spans="3:6" ht="24.9" customHeight="1">
      <c r="C895" s="76"/>
      <c r="D895" s="113"/>
      <c r="E895" s="113"/>
      <c r="F895" s="113"/>
    </row>
    <row r="896" spans="3:6" ht="24.9" customHeight="1">
      <c r="C896" s="76"/>
      <c r="D896" s="113"/>
      <c r="E896" s="113"/>
      <c r="F896" s="113"/>
    </row>
    <row r="897" spans="3:6" ht="24.9" customHeight="1">
      <c r="C897" s="76"/>
      <c r="D897" s="113"/>
      <c r="E897" s="113"/>
      <c r="F897" s="113"/>
    </row>
    <row r="898" spans="3:6" ht="24.9" customHeight="1">
      <c r="C898" s="76"/>
      <c r="D898" s="113"/>
      <c r="E898" s="113"/>
      <c r="F898" s="113"/>
    </row>
    <row r="899" spans="3:6" ht="24.9" customHeight="1">
      <c r="C899" s="76"/>
      <c r="D899" s="113"/>
      <c r="E899" s="113"/>
      <c r="F899" s="113"/>
    </row>
    <row r="900" spans="3:6" ht="24.9" customHeight="1">
      <c r="C900" s="76"/>
      <c r="D900" s="113"/>
      <c r="E900" s="113"/>
      <c r="F900" s="113"/>
    </row>
    <row r="901" spans="3:6" ht="24.9" customHeight="1">
      <c r="C901" s="76"/>
      <c r="D901" s="113"/>
      <c r="E901" s="113"/>
      <c r="F901" s="113"/>
    </row>
    <row r="902" spans="3:6" ht="24.9" customHeight="1">
      <c r="C902" s="76"/>
      <c r="D902" s="113"/>
      <c r="E902" s="113"/>
      <c r="F902" s="113"/>
    </row>
    <row r="903" spans="3:6" ht="24.9" customHeight="1">
      <c r="C903" s="76"/>
      <c r="D903" s="113"/>
      <c r="E903" s="113"/>
      <c r="F903" s="113"/>
    </row>
    <row r="904" spans="3:6" ht="24.9" customHeight="1">
      <c r="C904" s="76"/>
      <c r="D904" s="113"/>
      <c r="E904" s="113"/>
      <c r="F904" s="113"/>
    </row>
    <row r="905" spans="3:6" ht="24.9" customHeight="1">
      <c r="C905" s="76"/>
      <c r="D905" s="113"/>
      <c r="E905" s="113"/>
      <c r="F905" s="113"/>
    </row>
    <row r="906" spans="3:6" ht="24.9" customHeight="1">
      <c r="C906" s="76"/>
      <c r="D906" s="113"/>
      <c r="E906" s="113"/>
      <c r="F906" s="113"/>
    </row>
    <row r="907" spans="3:6" ht="24.9" customHeight="1">
      <c r="C907" s="76"/>
      <c r="D907" s="113"/>
      <c r="E907" s="113"/>
      <c r="F907" s="113"/>
    </row>
    <row r="908" spans="3:6" ht="24.9" customHeight="1">
      <c r="C908" s="76"/>
      <c r="D908" s="113"/>
      <c r="E908" s="113"/>
      <c r="F908" s="113"/>
    </row>
    <row r="909" spans="3:6" ht="24.9" customHeight="1">
      <c r="C909" s="76"/>
      <c r="D909" s="113"/>
      <c r="E909" s="113"/>
      <c r="F909" s="113"/>
    </row>
    <row r="910" spans="3:6" ht="24.9" customHeight="1">
      <c r="C910" s="76"/>
      <c r="D910" s="113"/>
      <c r="E910" s="113"/>
      <c r="F910" s="113"/>
    </row>
    <row r="911" spans="3:6" ht="24.9" customHeight="1">
      <c r="C911" s="76"/>
      <c r="D911" s="113"/>
      <c r="E911" s="113"/>
      <c r="F911" s="113"/>
    </row>
    <row r="912" spans="3:6" ht="24.9" customHeight="1">
      <c r="C912" s="76"/>
      <c r="D912" s="113"/>
      <c r="E912" s="113"/>
      <c r="F912" s="113"/>
    </row>
    <row r="913" spans="3:6" ht="24.9" customHeight="1">
      <c r="C913" s="76"/>
      <c r="D913" s="113"/>
      <c r="E913" s="113"/>
      <c r="F913" s="113"/>
    </row>
    <row r="914" spans="3:6" ht="24.9" customHeight="1">
      <c r="C914" s="76"/>
      <c r="D914" s="113"/>
      <c r="E914" s="113"/>
      <c r="F914" s="113"/>
    </row>
    <row r="915" spans="3:6" ht="24.9" customHeight="1">
      <c r="C915" s="76"/>
      <c r="D915" s="113"/>
      <c r="E915" s="113"/>
      <c r="F915" s="113"/>
    </row>
    <row r="916" spans="3:6" ht="24.9" customHeight="1">
      <c r="C916" s="76"/>
      <c r="D916" s="113"/>
      <c r="E916" s="113"/>
      <c r="F916" s="113"/>
    </row>
    <row r="917" spans="3:6" ht="24.9" customHeight="1">
      <c r="C917" s="76"/>
      <c r="D917" s="113"/>
      <c r="E917" s="113"/>
      <c r="F917" s="113"/>
    </row>
    <row r="918" spans="3:6" ht="24.9" customHeight="1">
      <c r="C918" s="76"/>
      <c r="D918" s="113"/>
      <c r="E918" s="113"/>
      <c r="F918" s="113"/>
    </row>
    <row r="919" spans="3:6" ht="24.9" customHeight="1">
      <c r="C919" s="76"/>
      <c r="D919" s="113"/>
      <c r="E919" s="113"/>
      <c r="F919" s="113"/>
    </row>
    <row r="920" spans="3:6" ht="24.9" customHeight="1">
      <c r="C920" s="76"/>
      <c r="D920" s="113"/>
      <c r="E920" s="113"/>
      <c r="F920" s="113"/>
    </row>
    <row r="921" spans="3:6" ht="24.9" customHeight="1">
      <c r="C921" s="76"/>
      <c r="D921" s="113"/>
      <c r="E921" s="113"/>
      <c r="F921" s="113"/>
    </row>
    <row r="922" spans="3:6" ht="24.9" customHeight="1">
      <c r="C922" s="76"/>
      <c r="D922" s="113"/>
      <c r="E922" s="113"/>
      <c r="F922" s="113"/>
    </row>
    <row r="923" spans="3:6" ht="24.9" customHeight="1">
      <c r="C923" s="76"/>
      <c r="D923" s="113"/>
      <c r="E923" s="113"/>
      <c r="F923" s="113"/>
    </row>
    <row r="924" spans="3:6" ht="24.9" customHeight="1">
      <c r="C924" s="76"/>
      <c r="D924" s="113"/>
      <c r="E924" s="113"/>
      <c r="F924" s="113"/>
    </row>
    <row r="925" spans="3:6" ht="24.9" customHeight="1">
      <c r="C925" s="76"/>
      <c r="D925" s="113"/>
      <c r="E925" s="113"/>
      <c r="F925" s="113"/>
    </row>
    <row r="926" spans="3:6" ht="24.9" customHeight="1">
      <c r="C926" s="76"/>
      <c r="D926" s="113"/>
      <c r="E926" s="113"/>
      <c r="F926" s="113"/>
    </row>
    <row r="927" spans="3:6" ht="24.9" customHeight="1">
      <c r="C927" s="76"/>
      <c r="D927" s="113"/>
      <c r="E927" s="113"/>
      <c r="F927" s="113"/>
    </row>
    <row r="928" spans="3:6" ht="24.9" customHeight="1">
      <c r="C928" s="76"/>
      <c r="D928" s="113"/>
      <c r="E928" s="113"/>
      <c r="F928" s="113"/>
    </row>
    <row r="929" spans="3:6" ht="24.9" customHeight="1">
      <c r="C929" s="76"/>
      <c r="D929" s="113"/>
      <c r="E929" s="113"/>
      <c r="F929" s="113"/>
    </row>
    <row r="930" spans="3:6" ht="24.9" customHeight="1">
      <c r="C930" s="76"/>
      <c r="D930" s="113"/>
      <c r="E930" s="113"/>
      <c r="F930" s="113"/>
    </row>
    <row r="931" spans="3:6" ht="24.9" customHeight="1">
      <c r="C931" s="76"/>
      <c r="D931" s="113"/>
      <c r="E931" s="113"/>
      <c r="F931" s="113"/>
    </row>
    <row r="932" spans="3:6" ht="24.9" customHeight="1">
      <c r="C932" s="76"/>
      <c r="D932" s="113"/>
      <c r="E932" s="113"/>
      <c r="F932" s="113"/>
    </row>
    <row r="933" spans="3:6" ht="24.9" customHeight="1">
      <c r="C933" s="76"/>
      <c r="D933" s="113"/>
      <c r="E933" s="113"/>
      <c r="F933" s="113"/>
    </row>
    <row r="934" spans="3:6" ht="24.9" customHeight="1">
      <c r="C934" s="76"/>
      <c r="D934" s="113"/>
      <c r="E934" s="113"/>
      <c r="F934" s="113"/>
    </row>
    <row r="935" spans="3:6" ht="24.9" customHeight="1">
      <c r="C935" s="76"/>
      <c r="D935" s="113"/>
      <c r="E935" s="113"/>
      <c r="F935" s="113"/>
    </row>
    <row r="936" spans="3:6" ht="24.9" customHeight="1">
      <c r="C936" s="76"/>
      <c r="D936" s="113"/>
      <c r="E936" s="113"/>
      <c r="F936" s="113"/>
    </row>
    <row r="937" spans="3:6" ht="24.9" customHeight="1">
      <c r="C937" s="76"/>
      <c r="D937" s="113"/>
      <c r="E937" s="113"/>
      <c r="F937" s="113"/>
    </row>
    <row r="938" spans="3:6" ht="24.9" customHeight="1">
      <c r="C938" s="76"/>
      <c r="D938" s="113"/>
      <c r="E938" s="113"/>
      <c r="F938" s="113"/>
    </row>
    <row r="939" spans="3:6" ht="24.9" customHeight="1">
      <c r="C939" s="76"/>
      <c r="D939" s="113"/>
      <c r="E939" s="113"/>
      <c r="F939" s="113"/>
    </row>
    <row r="940" spans="3:6" ht="24.9" customHeight="1">
      <c r="C940" s="76"/>
      <c r="D940" s="113"/>
      <c r="E940" s="113"/>
      <c r="F940" s="113"/>
    </row>
    <row r="941" spans="3:6" ht="24.9" customHeight="1">
      <c r="C941" s="76"/>
      <c r="D941" s="113"/>
      <c r="E941" s="113"/>
      <c r="F941" s="113"/>
    </row>
    <row r="942" spans="3:6" ht="24.9" customHeight="1">
      <c r="C942" s="76"/>
      <c r="D942" s="113"/>
      <c r="E942" s="113"/>
      <c r="F942" s="113"/>
    </row>
    <row r="943" spans="3:6" ht="24.9" customHeight="1">
      <c r="C943" s="76"/>
      <c r="D943" s="113"/>
      <c r="E943" s="113"/>
      <c r="F943" s="113"/>
    </row>
    <row r="944" spans="3:6" ht="24.9" customHeight="1">
      <c r="C944" s="76"/>
      <c r="D944" s="113"/>
      <c r="E944" s="113"/>
      <c r="F944" s="113"/>
    </row>
    <row r="945" spans="3:6" ht="24.9" customHeight="1">
      <c r="C945" s="76"/>
      <c r="D945" s="113"/>
      <c r="E945" s="113"/>
      <c r="F945" s="113"/>
    </row>
    <row r="946" spans="3:6" ht="24.9" customHeight="1">
      <c r="C946" s="76"/>
      <c r="D946" s="113"/>
      <c r="E946" s="113"/>
      <c r="F946" s="113"/>
    </row>
    <row r="947" spans="3:6" ht="24.9" customHeight="1">
      <c r="C947" s="76"/>
      <c r="D947" s="113"/>
      <c r="E947" s="113"/>
      <c r="F947" s="113"/>
    </row>
    <row r="948" spans="3:6" ht="24.9" customHeight="1">
      <c r="C948" s="76"/>
      <c r="D948" s="113"/>
      <c r="E948" s="113"/>
      <c r="F948" s="113"/>
    </row>
    <row r="949" spans="3:6" ht="24.9" customHeight="1">
      <c r="C949" s="76"/>
      <c r="D949" s="113"/>
      <c r="E949" s="113"/>
      <c r="F949" s="113"/>
    </row>
    <row r="950" spans="3:6" ht="24.9" customHeight="1">
      <c r="C950" s="76"/>
      <c r="D950" s="113"/>
      <c r="E950" s="113"/>
      <c r="F950" s="113"/>
    </row>
    <row r="951" spans="3:6" ht="24.9" customHeight="1">
      <c r="C951" s="76"/>
      <c r="D951" s="113"/>
      <c r="E951" s="113"/>
      <c r="F951" s="113"/>
    </row>
    <row r="952" spans="3:6" ht="24.9" customHeight="1">
      <c r="C952" s="76"/>
      <c r="D952" s="113"/>
      <c r="E952" s="113"/>
      <c r="F952" s="113"/>
    </row>
    <row r="953" spans="3:6" ht="24.9" customHeight="1">
      <c r="C953" s="76"/>
      <c r="D953" s="113"/>
      <c r="E953" s="113"/>
      <c r="F953" s="113"/>
    </row>
    <row r="954" spans="3:6" ht="24.9" customHeight="1">
      <c r="C954" s="76"/>
      <c r="D954" s="113"/>
      <c r="E954" s="113"/>
      <c r="F954" s="113"/>
    </row>
    <row r="955" spans="3:6" ht="24.9" customHeight="1">
      <c r="C955" s="76"/>
      <c r="D955" s="113"/>
      <c r="E955" s="113"/>
      <c r="F955" s="113"/>
    </row>
    <row r="956" spans="3:6" ht="24.9" customHeight="1">
      <c r="C956" s="76"/>
      <c r="D956" s="113"/>
      <c r="E956" s="113"/>
      <c r="F956" s="113"/>
    </row>
    <row r="957" spans="3:6" ht="24.9" customHeight="1">
      <c r="C957" s="76"/>
      <c r="D957" s="113"/>
      <c r="E957" s="113"/>
      <c r="F957" s="113"/>
    </row>
    <row r="958" spans="3:6" ht="24.9" customHeight="1">
      <c r="C958" s="76"/>
      <c r="D958" s="113"/>
      <c r="E958" s="113"/>
      <c r="F958" s="113"/>
    </row>
    <row r="959" spans="3:6" ht="24.9" customHeight="1">
      <c r="C959" s="76"/>
      <c r="D959" s="113"/>
      <c r="E959" s="113"/>
      <c r="F959" s="113"/>
    </row>
    <row r="960" spans="3:6" ht="24.9" customHeight="1">
      <c r="C960" s="76"/>
      <c r="D960" s="113"/>
      <c r="E960" s="113"/>
      <c r="F960" s="113"/>
    </row>
    <row r="961" spans="3:6" ht="24.9" customHeight="1">
      <c r="C961" s="76"/>
      <c r="D961" s="113"/>
      <c r="E961" s="113"/>
      <c r="F961" s="113"/>
    </row>
    <row r="962" spans="3:6" ht="24.9" customHeight="1">
      <c r="C962" s="76"/>
      <c r="D962" s="113"/>
      <c r="E962" s="113"/>
      <c r="F962" s="113"/>
    </row>
    <row r="963" spans="3:6" ht="24.9" customHeight="1">
      <c r="C963" s="76"/>
      <c r="D963" s="113"/>
      <c r="E963" s="113"/>
      <c r="F963" s="113"/>
    </row>
    <row r="964" spans="3:6" ht="24.9" customHeight="1">
      <c r="C964" s="76"/>
      <c r="D964" s="113"/>
      <c r="E964" s="113"/>
      <c r="F964" s="113"/>
    </row>
    <row r="965" spans="3:6" ht="24.9" customHeight="1">
      <c r="C965" s="76"/>
      <c r="D965" s="113"/>
      <c r="E965" s="113"/>
      <c r="F965" s="113"/>
    </row>
    <row r="966" spans="3:6" ht="24.9" customHeight="1">
      <c r="C966" s="76"/>
      <c r="D966" s="113"/>
      <c r="E966" s="113"/>
      <c r="F966" s="113"/>
    </row>
    <row r="967" spans="3:6" ht="24.9" customHeight="1">
      <c r="C967" s="76"/>
      <c r="D967" s="113"/>
      <c r="E967" s="113"/>
      <c r="F967" s="113"/>
    </row>
    <row r="968" spans="3:6" ht="24.9" customHeight="1">
      <c r="C968" s="76"/>
      <c r="D968" s="113"/>
      <c r="E968" s="113"/>
      <c r="F968" s="113"/>
    </row>
    <row r="969" spans="3:6" ht="24.9" customHeight="1">
      <c r="C969" s="76"/>
      <c r="D969" s="113"/>
      <c r="E969" s="113"/>
      <c r="F969" s="113"/>
    </row>
    <row r="970" spans="3:6" ht="24.9" customHeight="1">
      <c r="C970" s="76"/>
      <c r="D970" s="113"/>
      <c r="E970" s="113"/>
      <c r="F970" s="113"/>
    </row>
    <row r="971" spans="3:6" ht="24.9" customHeight="1">
      <c r="C971" s="76"/>
      <c r="D971" s="113"/>
      <c r="E971" s="113"/>
      <c r="F971" s="113"/>
    </row>
    <row r="972" spans="3:6" ht="24.9" customHeight="1">
      <c r="C972" s="76"/>
      <c r="D972" s="113"/>
      <c r="E972" s="113"/>
      <c r="F972" s="113"/>
    </row>
    <row r="973" spans="3:6" ht="24.9" customHeight="1">
      <c r="C973" s="76"/>
      <c r="D973" s="113"/>
      <c r="E973" s="113"/>
      <c r="F973" s="113"/>
    </row>
    <row r="974" spans="3:6" ht="24.9" customHeight="1">
      <c r="C974" s="76"/>
      <c r="D974" s="113"/>
      <c r="E974" s="113"/>
      <c r="F974" s="113"/>
    </row>
    <row r="975" spans="3:6" ht="24.9" customHeight="1">
      <c r="C975" s="76"/>
      <c r="D975" s="113"/>
      <c r="E975" s="113"/>
      <c r="F975" s="113"/>
    </row>
    <row r="976" spans="3:6" ht="24.9" customHeight="1">
      <c r="C976" s="76"/>
      <c r="D976" s="113"/>
      <c r="E976" s="113"/>
      <c r="F976" s="113"/>
    </row>
    <row r="977" spans="3:6" ht="24.9" customHeight="1">
      <c r="C977" s="76"/>
      <c r="D977" s="113"/>
      <c r="E977" s="113"/>
      <c r="F977" s="113"/>
    </row>
    <row r="978" spans="3:6" ht="24.9" customHeight="1">
      <c r="C978" s="76"/>
      <c r="D978" s="113"/>
      <c r="E978" s="113"/>
      <c r="F978" s="113"/>
    </row>
    <row r="979" spans="3:6" ht="24.9" customHeight="1">
      <c r="C979" s="76"/>
      <c r="D979" s="113"/>
      <c r="E979" s="113"/>
      <c r="F979" s="113"/>
    </row>
    <row r="980" spans="3:6" ht="24.9" customHeight="1">
      <c r="C980" s="76"/>
      <c r="D980" s="113"/>
      <c r="E980" s="113"/>
      <c r="F980" s="113"/>
    </row>
    <row r="981" spans="3:6" ht="24.9" customHeight="1">
      <c r="C981" s="76"/>
      <c r="D981" s="113"/>
      <c r="E981" s="113"/>
      <c r="F981" s="113"/>
    </row>
    <row r="982" spans="3:6" ht="24.9" customHeight="1">
      <c r="C982" s="76"/>
      <c r="D982" s="113"/>
      <c r="E982" s="113"/>
      <c r="F982" s="113"/>
    </row>
    <row r="983" spans="3:6" ht="24.9" customHeight="1">
      <c r="C983" s="76"/>
      <c r="D983" s="113"/>
      <c r="E983" s="113"/>
      <c r="F983" s="113"/>
    </row>
    <row r="984" spans="3:6" ht="24.9" customHeight="1">
      <c r="C984" s="76"/>
      <c r="D984" s="113"/>
      <c r="E984" s="113"/>
      <c r="F984" s="113"/>
    </row>
    <row r="985" spans="3:6" ht="24.9" customHeight="1">
      <c r="C985" s="76"/>
      <c r="D985" s="113"/>
      <c r="E985" s="113"/>
      <c r="F985" s="113"/>
    </row>
    <row r="986" spans="3:6" ht="24.9" customHeight="1">
      <c r="C986" s="76"/>
      <c r="D986" s="113"/>
      <c r="E986" s="113"/>
      <c r="F986" s="113"/>
    </row>
    <row r="987" spans="3:6" ht="24.9" customHeight="1">
      <c r="C987" s="76"/>
      <c r="D987" s="113"/>
      <c r="E987" s="113"/>
      <c r="F987" s="113"/>
    </row>
    <row r="988" spans="3:6" ht="24.9" customHeight="1">
      <c r="C988" s="76"/>
      <c r="D988" s="113"/>
      <c r="E988" s="113"/>
      <c r="F988" s="113"/>
    </row>
    <row r="989" spans="3:6" ht="24.9" customHeight="1">
      <c r="C989" s="76"/>
      <c r="D989" s="113"/>
      <c r="E989" s="113"/>
      <c r="F989" s="113"/>
    </row>
    <row r="990" spans="3:6" ht="24.9" customHeight="1">
      <c r="C990" s="76"/>
      <c r="D990" s="113"/>
      <c r="E990" s="113"/>
      <c r="F990" s="113"/>
    </row>
    <row r="991" spans="3:6" ht="24.9" customHeight="1">
      <c r="C991" s="76"/>
      <c r="D991" s="113"/>
      <c r="E991" s="113"/>
      <c r="F991" s="113"/>
    </row>
    <row r="992" spans="3:6" ht="24.9" customHeight="1">
      <c r="C992" s="76"/>
      <c r="D992" s="113"/>
      <c r="E992" s="113"/>
      <c r="F992" s="113"/>
    </row>
    <row r="993" spans="3:6" ht="24.9" customHeight="1">
      <c r="C993" s="76"/>
      <c r="D993" s="113"/>
      <c r="E993" s="113"/>
      <c r="F993" s="113"/>
    </row>
    <row r="994" spans="3:6" ht="24.9" customHeight="1">
      <c r="C994" s="76"/>
      <c r="D994" s="113"/>
      <c r="E994" s="113"/>
      <c r="F994" s="113"/>
    </row>
    <row r="995" spans="3:6" ht="24.9" customHeight="1">
      <c r="C995" s="76"/>
      <c r="D995" s="113"/>
      <c r="E995" s="113"/>
      <c r="F995" s="113"/>
    </row>
    <row r="996" spans="3:6" ht="24.9" customHeight="1">
      <c r="C996" s="76"/>
      <c r="D996" s="113"/>
      <c r="E996" s="113"/>
      <c r="F996" s="113"/>
    </row>
    <row r="997" spans="3:6" ht="24.9" customHeight="1">
      <c r="C997" s="76"/>
      <c r="D997" s="113"/>
      <c r="E997" s="113"/>
      <c r="F997" s="113"/>
    </row>
    <row r="998" spans="3:6" ht="24.9" customHeight="1">
      <c r="C998" s="76"/>
      <c r="D998" s="113"/>
      <c r="E998" s="113"/>
      <c r="F998" s="113"/>
    </row>
    <row r="999" spans="3:6" ht="24.9" customHeight="1">
      <c r="C999" s="76"/>
      <c r="D999" s="113"/>
      <c r="E999" s="113"/>
      <c r="F999" s="113"/>
    </row>
    <row r="1000" spans="3:6" ht="24.9" customHeight="1">
      <c r="C1000" s="76"/>
      <c r="D1000" s="113"/>
      <c r="E1000" s="113"/>
      <c r="F1000" s="113"/>
    </row>
    <row r="1001" spans="3:6" ht="24.9" customHeight="1">
      <c r="C1001" s="76"/>
      <c r="D1001" s="113"/>
      <c r="E1001" s="113"/>
      <c r="F1001" s="113"/>
    </row>
    <row r="1002" spans="3:6" ht="24.9" customHeight="1">
      <c r="C1002" s="76"/>
      <c r="D1002" s="113"/>
      <c r="E1002" s="113"/>
      <c r="F1002" s="113"/>
    </row>
    <row r="1003" spans="3:6" ht="24.9" customHeight="1">
      <c r="C1003" s="76"/>
      <c r="D1003" s="113"/>
      <c r="E1003" s="113"/>
      <c r="F1003" s="113"/>
    </row>
    <row r="1004" spans="3:6" ht="24.9" customHeight="1">
      <c r="C1004" s="76"/>
      <c r="D1004" s="113"/>
      <c r="E1004" s="113"/>
      <c r="F1004" s="113"/>
    </row>
    <row r="1005" spans="3:6" ht="24.9" customHeight="1">
      <c r="C1005" s="76"/>
      <c r="D1005" s="113"/>
      <c r="E1005" s="113"/>
      <c r="F1005" s="113"/>
    </row>
    <row r="1006" spans="3:6" ht="24.9" customHeight="1">
      <c r="C1006" s="76"/>
      <c r="D1006" s="113"/>
      <c r="E1006" s="113"/>
      <c r="F1006" s="113"/>
    </row>
    <row r="1007" spans="3:6" ht="24.9" customHeight="1">
      <c r="C1007" s="76"/>
      <c r="D1007" s="113"/>
      <c r="E1007" s="113"/>
      <c r="F1007" s="113"/>
    </row>
    <row r="1008" spans="3:6" ht="24.9" customHeight="1">
      <c r="C1008" s="76"/>
      <c r="D1008" s="113"/>
      <c r="E1008" s="113"/>
      <c r="F1008" s="113"/>
    </row>
    <row r="1009" spans="3:6" ht="24.9" customHeight="1">
      <c r="C1009" s="76"/>
      <c r="D1009" s="113"/>
      <c r="E1009" s="113"/>
      <c r="F1009" s="113"/>
    </row>
    <row r="1010" spans="3:6" ht="24.9" customHeight="1">
      <c r="C1010" s="76"/>
      <c r="D1010" s="113"/>
      <c r="E1010" s="113"/>
      <c r="F1010" s="113"/>
    </row>
    <row r="1011" spans="3:6" ht="24.9" customHeight="1">
      <c r="C1011" s="76"/>
      <c r="D1011" s="113"/>
      <c r="E1011" s="113"/>
      <c r="F1011" s="113"/>
    </row>
    <row r="1012" spans="3:6" ht="24.9" customHeight="1">
      <c r="C1012" s="76"/>
      <c r="D1012" s="113"/>
      <c r="E1012" s="113"/>
      <c r="F1012" s="113"/>
    </row>
    <row r="1013" spans="3:6" ht="24.9" customHeight="1">
      <c r="C1013" s="76"/>
      <c r="D1013" s="113"/>
      <c r="E1013" s="113"/>
      <c r="F1013" s="113"/>
    </row>
    <row r="1014" spans="3:6" ht="24.9" customHeight="1">
      <c r="C1014" s="76"/>
      <c r="D1014" s="113"/>
      <c r="E1014" s="113"/>
      <c r="F1014" s="113"/>
    </row>
    <row r="1015" spans="3:6" ht="24.9" customHeight="1">
      <c r="C1015" s="76"/>
      <c r="D1015" s="113"/>
      <c r="E1015" s="113"/>
      <c r="F1015" s="113"/>
    </row>
    <row r="1016" spans="3:6" ht="24.9" customHeight="1">
      <c r="C1016" s="76"/>
      <c r="D1016" s="113"/>
      <c r="E1016" s="113"/>
      <c r="F1016" s="113"/>
    </row>
    <row r="1017" spans="3:6" ht="24.9" customHeight="1">
      <c r="C1017" s="76"/>
      <c r="D1017" s="113"/>
      <c r="E1017" s="113"/>
      <c r="F1017" s="113"/>
    </row>
    <row r="1018" spans="3:6" ht="24.9" customHeight="1">
      <c r="C1018" s="76"/>
      <c r="D1018" s="113"/>
      <c r="E1018" s="113"/>
      <c r="F1018" s="113"/>
    </row>
    <row r="1019" spans="3:6" ht="24.9" customHeight="1">
      <c r="C1019" s="76"/>
      <c r="D1019" s="113"/>
      <c r="E1019" s="113"/>
      <c r="F1019" s="113"/>
    </row>
    <row r="1020" spans="3:6" ht="24.9" customHeight="1">
      <c r="C1020" s="76"/>
      <c r="D1020" s="113"/>
      <c r="E1020" s="113"/>
      <c r="F1020" s="113"/>
    </row>
    <row r="1021" spans="3:6" ht="24.9" customHeight="1">
      <c r="C1021" s="76"/>
      <c r="D1021" s="113"/>
      <c r="E1021" s="113"/>
      <c r="F1021" s="113"/>
    </row>
    <row r="1022" spans="3:6" ht="24.9" customHeight="1">
      <c r="C1022" s="76"/>
      <c r="D1022" s="113"/>
      <c r="E1022" s="113"/>
      <c r="F1022" s="113"/>
    </row>
    <row r="1023" spans="3:6" ht="24.9" customHeight="1">
      <c r="C1023" s="76"/>
      <c r="D1023" s="113"/>
      <c r="E1023" s="113"/>
      <c r="F1023" s="113"/>
    </row>
    <row r="1024" spans="3:6" ht="24.9" customHeight="1">
      <c r="C1024" s="76"/>
      <c r="D1024" s="113"/>
      <c r="E1024" s="113"/>
      <c r="F1024" s="113"/>
    </row>
    <row r="1025" spans="3:6" ht="24.9" customHeight="1">
      <c r="C1025" s="76"/>
      <c r="D1025" s="113"/>
      <c r="E1025" s="113"/>
      <c r="F1025" s="113"/>
    </row>
    <row r="1026" spans="3:6" ht="24.9" customHeight="1">
      <c r="C1026" s="76"/>
      <c r="D1026" s="113"/>
      <c r="E1026" s="113"/>
      <c r="F1026" s="113"/>
    </row>
    <row r="1027" spans="3:6" ht="24.9" customHeight="1">
      <c r="C1027" s="76"/>
      <c r="D1027" s="113"/>
      <c r="E1027" s="113"/>
      <c r="F1027" s="113"/>
    </row>
    <row r="1028" spans="3:6" ht="24.9" customHeight="1">
      <c r="C1028" s="76"/>
      <c r="D1028" s="113"/>
      <c r="E1028" s="113"/>
      <c r="F1028" s="113"/>
    </row>
    <row r="1029" spans="3:6" ht="24.9" customHeight="1">
      <c r="C1029" s="76"/>
      <c r="D1029" s="113"/>
      <c r="E1029" s="113"/>
      <c r="F1029" s="113"/>
    </row>
    <row r="1030" spans="3:6" ht="24.9" customHeight="1">
      <c r="C1030" s="76"/>
      <c r="D1030" s="113"/>
      <c r="E1030" s="113"/>
      <c r="F1030" s="113"/>
    </row>
    <row r="1031" spans="3:6" ht="24.9" customHeight="1">
      <c r="C1031" s="76"/>
      <c r="D1031" s="113"/>
      <c r="E1031" s="113"/>
      <c r="F1031" s="113"/>
    </row>
    <row r="1032" spans="3:6" ht="24.9" customHeight="1">
      <c r="C1032" s="76"/>
      <c r="D1032" s="113"/>
      <c r="E1032" s="113"/>
      <c r="F1032" s="113"/>
    </row>
    <row r="1033" spans="3:6" ht="24.9" customHeight="1">
      <c r="C1033" s="76"/>
      <c r="D1033" s="113"/>
      <c r="E1033" s="113"/>
      <c r="F1033" s="113"/>
    </row>
    <row r="1034" spans="3:6" ht="24.9" customHeight="1">
      <c r="C1034" s="76"/>
      <c r="D1034" s="113"/>
      <c r="E1034" s="113"/>
      <c r="F1034" s="113"/>
    </row>
    <row r="1035" spans="3:6" ht="24.9" customHeight="1">
      <c r="C1035" s="76"/>
      <c r="D1035" s="113"/>
      <c r="E1035" s="113"/>
      <c r="F1035" s="113"/>
    </row>
    <row r="1036" spans="3:6" ht="24.9" customHeight="1">
      <c r="C1036" s="76"/>
      <c r="D1036" s="113"/>
      <c r="E1036" s="113"/>
      <c r="F1036" s="113"/>
    </row>
    <row r="1037" spans="3:6" ht="24.9" customHeight="1">
      <c r="C1037" s="76"/>
      <c r="D1037" s="113"/>
      <c r="E1037" s="113"/>
      <c r="F1037" s="113"/>
    </row>
    <row r="1038" spans="3:6" ht="24.9" customHeight="1">
      <c r="C1038" s="76"/>
      <c r="D1038" s="113"/>
      <c r="E1038" s="113"/>
      <c r="F1038" s="113"/>
    </row>
    <row r="1039" spans="3:6" ht="24.9" customHeight="1">
      <c r="C1039" s="76"/>
      <c r="D1039" s="113"/>
      <c r="E1039" s="113"/>
      <c r="F1039" s="113"/>
    </row>
    <row r="1040" spans="3:6" ht="24.9" customHeight="1">
      <c r="C1040" s="76"/>
      <c r="D1040" s="113"/>
      <c r="E1040" s="113"/>
      <c r="F1040" s="113"/>
    </row>
    <row r="1041" spans="3:6" ht="24.9" customHeight="1">
      <c r="C1041" s="76"/>
      <c r="D1041" s="113"/>
      <c r="E1041" s="113"/>
      <c r="F1041" s="113"/>
    </row>
    <row r="1042" spans="3:6" ht="24.9" customHeight="1">
      <c r="C1042" s="76"/>
      <c r="D1042" s="113"/>
      <c r="E1042" s="113"/>
      <c r="F1042" s="113"/>
    </row>
    <row r="1043" spans="3:6" ht="24.9" customHeight="1">
      <c r="C1043" s="76"/>
      <c r="D1043" s="113"/>
      <c r="E1043" s="113"/>
      <c r="F1043" s="113"/>
    </row>
    <row r="1044" spans="3:6" ht="24.9" customHeight="1">
      <c r="C1044" s="76"/>
      <c r="D1044" s="113"/>
      <c r="E1044" s="113"/>
      <c r="F1044" s="113"/>
    </row>
    <row r="1045" spans="3:6" ht="24.9" customHeight="1">
      <c r="C1045" s="76"/>
      <c r="D1045" s="113"/>
      <c r="E1045" s="113"/>
      <c r="F1045" s="113"/>
    </row>
    <row r="1046" spans="3:6" ht="24.9" customHeight="1">
      <c r="C1046" s="76"/>
      <c r="D1046" s="113"/>
      <c r="E1046" s="113"/>
      <c r="F1046" s="113"/>
    </row>
    <row r="1047" spans="3:6" ht="24.9" customHeight="1">
      <c r="C1047" s="76"/>
      <c r="D1047" s="113"/>
      <c r="E1047" s="113"/>
      <c r="F1047" s="113"/>
    </row>
    <row r="1048" spans="3:6" ht="24.9" customHeight="1">
      <c r="C1048" s="76"/>
      <c r="D1048" s="113"/>
      <c r="E1048" s="113"/>
      <c r="F1048" s="113"/>
    </row>
    <row r="1049" spans="3:6" ht="24.9" customHeight="1">
      <c r="C1049" s="76"/>
      <c r="D1049" s="113"/>
      <c r="E1049" s="113"/>
      <c r="F1049" s="113"/>
    </row>
    <row r="1050" spans="3:6" ht="24.9" customHeight="1">
      <c r="C1050" s="76"/>
      <c r="D1050" s="113"/>
      <c r="E1050" s="113"/>
      <c r="F1050" s="113"/>
    </row>
    <row r="1051" spans="3:6" ht="24.9" customHeight="1">
      <c r="C1051" s="76"/>
      <c r="D1051" s="113"/>
      <c r="E1051" s="113"/>
      <c r="F1051" s="113"/>
    </row>
    <row r="1052" spans="3:6" ht="24.9" customHeight="1">
      <c r="C1052" s="76"/>
      <c r="D1052" s="113"/>
      <c r="E1052" s="113"/>
      <c r="F1052" s="113"/>
    </row>
    <row r="1053" spans="3:6" ht="24.9" customHeight="1">
      <c r="C1053" s="76"/>
      <c r="D1053" s="113"/>
      <c r="E1053" s="113"/>
      <c r="F1053" s="113"/>
    </row>
    <row r="1054" spans="3:6" ht="24.9" customHeight="1">
      <c r="C1054" s="76"/>
      <c r="D1054" s="113"/>
      <c r="E1054" s="113"/>
      <c r="F1054" s="113"/>
    </row>
    <row r="1055" spans="3:6" ht="24.9" customHeight="1">
      <c r="C1055" s="76"/>
      <c r="D1055" s="113"/>
      <c r="E1055" s="113"/>
      <c r="F1055" s="113"/>
    </row>
    <row r="1056" spans="3:6" ht="24.9" customHeight="1">
      <c r="C1056" s="76"/>
      <c r="D1056" s="113"/>
      <c r="E1056" s="113"/>
      <c r="F1056" s="113"/>
    </row>
    <row r="1057" spans="3:6" ht="24.9" customHeight="1">
      <c r="C1057" s="76"/>
      <c r="D1057" s="113"/>
      <c r="E1057" s="113"/>
      <c r="F1057" s="113"/>
    </row>
    <row r="1058" spans="3:6" ht="24.9" customHeight="1">
      <c r="C1058" s="76"/>
      <c r="D1058" s="113"/>
      <c r="E1058" s="113"/>
      <c r="F1058" s="113"/>
    </row>
    <row r="1059" spans="3:6" ht="24.9" customHeight="1">
      <c r="C1059" s="76"/>
      <c r="D1059" s="113"/>
      <c r="E1059" s="113"/>
      <c r="F1059" s="113"/>
    </row>
    <row r="1060" spans="3:6" ht="24.9" customHeight="1">
      <c r="C1060" s="76"/>
      <c r="D1060" s="113"/>
      <c r="E1060" s="113"/>
      <c r="F1060" s="113"/>
    </row>
    <row r="1061" spans="3:6" ht="24.9" customHeight="1">
      <c r="C1061" s="76"/>
      <c r="D1061" s="113"/>
      <c r="E1061" s="113"/>
      <c r="F1061" s="113"/>
    </row>
    <row r="1062" spans="3:6" ht="24.9" customHeight="1">
      <c r="C1062" s="76"/>
      <c r="D1062" s="113"/>
      <c r="E1062" s="113"/>
      <c r="F1062" s="113"/>
    </row>
    <row r="1063" spans="3:6" ht="24.9" customHeight="1">
      <c r="C1063" s="76"/>
      <c r="D1063" s="113"/>
      <c r="E1063" s="113"/>
      <c r="F1063" s="113"/>
    </row>
    <row r="1064" spans="3:6" ht="24.9" customHeight="1">
      <c r="C1064" s="76"/>
      <c r="D1064" s="113"/>
      <c r="E1064" s="113"/>
      <c r="F1064" s="113"/>
    </row>
    <row r="1065" spans="3:6" ht="24.9" customHeight="1">
      <c r="C1065" s="76"/>
      <c r="D1065" s="113"/>
      <c r="E1065" s="113"/>
      <c r="F1065" s="113"/>
    </row>
    <row r="1066" spans="3:6" ht="24.9" customHeight="1">
      <c r="C1066" s="76"/>
      <c r="D1066" s="113"/>
      <c r="E1066" s="113"/>
      <c r="F1066" s="113"/>
    </row>
    <row r="1067" spans="3:6" ht="24.9" customHeight="1">
      <c r="C1067" s="76"/>
      <c r="D1067" s="113"/>
      <c r="E1067" s="113"/>
      <c r="F1067" s="113"/>
    </row>
    <row r="1068" spans="3:6" ht="24.9" customHeight="1">
      <c r="C1068" s="76"/>
      <c r="D1068" s="113"/>
      <c r="E1068" s="113"/>
      <c r="F1068" s="113"/>
    </row>
    <row r="1069" spans="3:6" ht="24.9" customHeight="1">
      <c r="C1069" s="76"/>
      <c r="D1069" s="113"/>
      <c r="E1069" s="113"/>
      <c r="F1069" s="113"/>
    </row>
    <row r="1070" spans="3:6" ht="24.9" customHeight="1">
      <c r="C1070" s="76"/>
      <c r="D1070" s="113"/>
      <c r="E1070" s="113"/>
      <c r="F1070" s="113"/>
    </row>
    <row r="1071" spans="3:6" ht="24.9" customHeight="1">
      <c r="C1071" s="76"/>
      <c r="D1071" s="113"/>
      <c r="E1071" s="113"/>
      <c r="F1071" s="113"/>
    </row>
    <row r="1072" spans="3:6" ht="24.9" customHeight="1">
      <c r="C1072" s="76"/>
      <c r="D1072" s="113"/>
      <c r="E1072" s="113"/>
      <c r="F1072" s="113"/>
    </row>
    <row r="1073" spans="3:6" ht="24.9" customHeight="1">
      <c r="C1073" s="76"/>
      <c r="D1073" s="113"/>
      <c r="E1073" s="113"/>
      <c r="F1073" s="113"/>
    </row>
    <row r="1074" spans="3:6" ht="24.9" customHeight="1">
      <c r="C1074" s="76"/>
      <c r="D1074" s="113"/>
      <c r="E1074" s="113"/>
      <c r="F1074" s="113"/>
    </row>
    <row r="1075" spans="3:6" ht="24.9" customHeight="1">
      <c r="C1075" s="76"/>
      <c r="D1075" s="113"/>
      <c r="E1075" s="113"/>
      <c r="F1075" s="113"/>
    </row>
    <row r="1076" spans="3:6" ht="24.9" customHeight="1">
      <c r="C1076" s="76"/>
      <c r="D1076" s="113"/>
      <c r="E1076" s="113"/>
      <c r="F1076" s="113"/>
    </row>
    <row r="1077" spans="3:6" ht="24.9" customHeight="1">
      <c r="C1077" s="76"/>
      <c r="D1077" s="113"/>
      <c r="E1077" s="113"/>
      <c r="F1077" s="113"/>
    </row>
    <row r="1078" spans="3:6" ht="24.9" customHeight="1">
      <c r="C1078" s="76"/>
      <c r="D1078" s="113"/>
      <c r="E1078" s="113"/>
      <c r="F1078" s="113"/>
    </row>
    <row r="1079" spans="3:6" ht="24.9" customHeight="1">
      <c r="C1079" s="76"/>
      <c r="D1079" s="113"/>
      <c r="E1079" s="113"/>
      <c r="F1079" s="113"/>
    </row>
    <row r="1080" spans="3:6" ht="24.9" customHeight="1">
      <c r="C1080" s="76"/>
      <c r="D1080" s="113"/>
      <c r="E1080" s="113"/>
      <c r="F1080" s="113"/>
    </row>
    <row r="1081" spans="3:6" ht="24.9" customHeight="1">
      <c r="C1081" s="76"/>
      <c r="D1081" s="113"/>
      <c r="E1081" s="113"/>
      <c r="F1081" s="113"/>
    </row>
    <row r="1082" spans="3:6" ht="24.9" customHeight="1">
      <c r="C1082" s="76"/>
      <c r="D1082" s="113"/>
      <c r="E1082" s="113"/>
      <c r="F1082" s="113"/>
    </row>
    <row r="1083" spans="3:6" ht="24.9" customHeight="1">
      <c r="C1083" s="76"/>
      <c r="D1083" s="113"/>
      <c r="E1083" s="113"/>
      <c r="F1083" s="113"/>
    </row>
    <row r="1084" spans="3:6" ht="24.9" customHeight="1">
      <c r="C1084" s="76"/>
      <c r="D1084" s="113"/>
      <c r="E1084" s="113"/>
      <c r="F1084" s="113"/>
    </row>
    <row r="1085" spans="3:6" ht="24.9" customHeight="1">
      <c r="C1085" s="76"/>
      <c r="D1085" s="113"/>
      <c r="E1085" s="113"/>
      <c r="F1085" s="113"/>
    </row>
    <row r="1086" spans="3:6" ht="24.9" customHeight="1">
      <c r="C1086" s="76"/>
      <c r="D1086" s="113"/>
      <c r="E1086" s="113"/>
      <c r="F1086" s="113"/>
    </row>
    <row r="1087" spans="3:6" ht="24.9" customHeight="1">
      <c r="C1087" s="76"/>
      <c r="D1087" s="113"/>
      <c r="E1087" s="113"/>
      <c r="F1087" s="113"/>
    </row>
    <row r="1088" spans="3:6" ht="24.9" customHeight="1">
      <c r="C1088" s="76"/>
      <c r="D1088" s="113"/>
      <c r="E1088" s="113"/>
      <c r="F1088" s="113"/>
    </row>
    <row r="1089" spans="3:6" ht="24.9" customHeight="1">
      <c r="C1089" s="76"/>
      <c r="D1089" s="113"/>
      <c r="E1089" s="113"/>
      <c r="F1089" s="113"/>
    </row>
    <row r="1090" spans="3:6" ht="24.9" customHeight="1">
      <c r="C1090" s="76"/>
      <c r="D1090" s="113"/>
      <c r="E1090" s="113"/>
      <c r="F1090" s="113"/>
    </row>
    <row r="1091" spans="3:6" ht="24.9" customHeight="1">
      <c r="C1091" s="76"/>
      <c r="D1091" s="113"/>
      <c r="E1091" s="113"/>
      <c r="F1091" s="113"/>
    </row>
    <row r="1092" spans="3:6" ht="24.9" customHeight="1">
      <c r="C1092" s="76"/>
      <c r="D1092" s="113"/>
      <c r="E1092" s="113"/>
      <c r="F1092" s="113"/>
    </row>
    <row r="1093" spans="3:6" ht="24.9" customHeight="1">
      <c r="C1093" s="76"/>
      <c r="D1093" s="113"/>
      <c r="E1093" s="113"/>
      <c r="F1093" s="113"/>
    </row>
    <row r="1094" spans="3:6" ht="24.9" customHeight="1">
      <c r="C1094" s="76"/>
      <c r="D1094" s="113"/>
      <c r="E1094" s="113"/>
      <c r="F1094" s="113"/>
    </row>
    <row r="1095" spans="3:6" ht="24.9" customHeight="1">
      <c r="C1095" s="76"/>
      <c r="D1095" s="113"/>
      <c r="E1095" s="113"/>
      <c r="F1095" s="113"/>
    </row>
    <row r="1096" spans="3:6" ht="24.9" customHeight="1">
      <c r="C1096" s="76"/>
      <c r="D1096" s="113"/>
      <c r="E1096" s="113"/>
      <c r="F1096" s="113"/>
    </row>
    <row r="1097" spans="3:6" ht="24.9" customHeight="1">
      <c r="C1097" s="76"/>
      <c r="D1097" s="113"/>
      <c r="E1097" s="113"/>
      <c r="F1097" s="113"/>
    </row>
    <row r="1098" spans="3:6" ht="24.9" customHeight="1">
      <c r="C1098" s="76"/>
      <c r="D1098" s="113"/>
      <c r="E1098" s="113"/>
      <c r="F1098" s="113"/>
    </row>
    <row r="1099" spans="3:6" ht="24.9" customHeight="1">
      <c r="C1099" s="76"/>
      <c r="D1099" s="113"/>
      <c r="E1099" s="113"/>
      <c r="F1099" s="113"/>
    </row>
    <row r="1100" spans="3:6" ht="24.9" customHeight="1">
      <c r="C1100" s="76"/>
      <c r="D1100" s="113"/>
      <c r="E1100" s="113"/>
      <c r="F1100" s="113"/>
    </row>
    <row r="1101" spans="3:6" ht="24.9" customHeight="1">
      <c r="C1101" s="76"/>
      <c r="D1101" s="113"/>
      <c r="E1101" s="113"/>
      <c r="F1101" s="113"/>
    </row>
    <row r="1102" spans="3:6" ht="24.9" customHeight="1">
      <c r="C1102" s="76"/>
      <c r="D1102" s="113"/>
      <c r="E1102" s="113"/>
      <c r="F1102" s="113"/>
    </row>
    <row r="1103" spans="3:6" ht="24.9" customHeight="1">
      <c r="C1103" s="76"/>
      <c r="D1103" s="113"/>
      <c r="E1103" s="113"/>
      <c r="F1103" s="113"/>
    </row>
    <row r="1104" spans="3:6" ht="24.9" customHeight="1">
      <c r="C1104" s="76"/>
      <c r="D1104" s="113"/>
      <c r="E1104" s="113"/>
      <c r="F1104" s="113"/>
    </row>
    <row r="1105" spans="3:6" ht="24.9" customHeight="1">
      <c r="C1105" s="76"/>
      <c r="D1105" s="113"/>
      <c r="E1105" s="113"/>
      <c r="F1105" s="113"/>
    </row>
    <row r="1106" spans="3:6" ht="24.9" customHeight="1">
      <c r="C1106" s="76"/>
      <c r="D1106" s="113"/>
      <c r="E1106" s="113"/>
      <c r="F1106" s="113"/>
    </row>
    <row r="1107" spans="3:6" ht="24.9" customHeight="1">
      <c r="C1107" s="76"/>
      <c r="D1107" s="113"/>
      <c r="E1107" s="113"/>
      <c r="F1107" s="113"/>
    </row>
    <row r="1108" spans="3:6" ht="24.9" customHeight="1">
      <c r="C1108" s="76"/>
      <c r="D1108" s="113"/>
      <c r="E1108" s="113"/>
      <c r="F1108" s="113"/>
    </row>
    <row r="1109" spans="3:6" ht="24.9" customHeight="1">
      <c r="C1109" s="76"/>
      <c r="D1109" s="113"/>
      <c r="E1109" s="113"/>
      <c r="F1109" s="113"/>
    </row>
    <row r="1110" spans="3:6" ht="24.9" customHeight="1">
      <c r="C1110" s="76"/>
      <c r="D1110" s="113"/>
      <c r="E1110" s="113"/>
      <c r="F1110" s="113"/>
    </row>
    <row r="1111" spans="3:6" ht="24.9" customHeight="1">
      <c r="C1111" s="76"/>
      <c r="D1111" s="113"/>
      <c r="E1111" s="113"/>
      <c r="F1111" s="113"/>
    </row>
    <row r="1112" spans="3:6" ht="24.9" customHeight="1">
      <c r="C1112" s="76"/>
      <c r="D1112" s="113"/>
      <c r="E1112" s="113"/>
      <c r="F1112" s="113"/>
    </row>
    <row r="1113" spans="3:6" ht="24.9" customHeight="1">
      <c r="C1113" s="76"/>
      <c r="D1113" s="113"/>
      <c r="E1113" s="113"/>
      <c r="F1113" s="113"/>
    </row>
    <row r="1114" spans="3:6" ht="24.9" customHeight="1">
      <c r="C1114" s="76"/>
      <c r="D1114" s="113"/>
      <c r="E1114" s="113"/>
      <c r="F1114" s="113"/>
    </row>
    <row r="1115" spans="3:6" ht="24.9" customHeight="1">
      <c r="C1115" s="76"/>
      <c r="D1115" s="113"/>
      <c r="E1115" s="113"/>
      <c r="F1115" s="113"/>
    </row>
    <row r="1116" spans="3:6" ht="24.9" customHeight="1">
      <c r="C1116" s="76"/>
      <c r="D1116" s="113"/>
      <c r="E1116" s="113"/>
      <c r="F1116" s="113"/>
    </row>
    <row r="1117" spans="3:6" ht="24.9" customHeight="1">
      <c r="C1117" s="76"/>
      <c r="D1117" s="113"/>
      <c r="E1117" s="113"/>
      <c r="F1117" s="113"/>
    </row>
    <row r="1118" spans="3:6" ht="24.9" customHeight="1">
      <c r="C1118" s="76"/>
      <c r="D1118" s="113"/>
      <c r="E1118" s="113"/>
      <c r="F1118" s="113"/>
    </row>
    <row r="1119" spans="3:6" ht="24.9" customHeight="1">
      <c r="C1119" s="76"/>
      <c r="D1119" s="113"/>
      <c r="E1119" s="113"/>
      <c r="F1119" s="113"/>
    </row>
    <row r="1120" spans="3:6" ht="24.9" customHeight="1">
      <c r="C1120" s="76"/>
      <c r="D1120" s="113"/>
      <c r="E1120" s="113"/>
      <c r="F1120" s="113"/>
    </row>
    <row r="1121" spans="3:6" ht="24.9" customHeight="1">
      <c r="C1121" s="76"/>
      <c r="D1121" s="113"/>
      <c r="E1121" s="113"/>
      <c r="F1121" s="113"/>
    </row>
    <row r="1122" spans="3:6" ht="24.9" customHeight="1">
      <c r="C1122" s="76"/>
      <c r="D1122" s="113"/>
      <c r="E1122" s="113"/>
      <c r="F1122" s="113"/>
    </row>
    <row r="1123" spans="3:6" ht="24.9" customHeight="1">
      <c r="C1123" s="76"/>
      <c r="D1123" s="113"/>
      <c r="E1123" s="113"/>
      <c r="F1123" s="113"/>
    </row>
    <row r="1124" spans="3:6" ht="24.9" customHeight="1">
      <c r="C1124" s="76"/>
      <c r="D1124" s="113"/>
      <c r="E1124" s="113"/>
      <c r="F1124" s="113"/>
    </row>
    <row r="1125" spans="3:6" ht="24.9" customHeight="1">
      <c r="C1125" s="76"/>
      <c r="D1125" s="113"/>
      <c r="E1125" s="113"/>
      <c r="F1125" s="113"/>
    </row>
    <row r="1126" spans="3:6" ht="24.9" customHeight="1">
      <c r="C1126" s="76"/>
      <c r="D1126" s="113"/>
      <c r="E1126" s="113"/>
      <c r="F1126" s="113"/>
    </row>
    <row r="1127" spans="3:6" ht="24.9" customHeight="1">
      <c r="C1127" s="76"/>
      <c r="D1127" s="113"/>
      <c r="E1127" s="113"/>
      <c r="F1127" s="113"/>
    </row>
    <row r="1128" spans="3:6" ht="24.9" customHeight="1">
      <c r="C1128" s="76"/>
      <c r="D1128" s="113"/>
      <c r="E1128" s="113"/>
      <c r="F1128" s="113"/>
    </row>
    <row r="1129" spans="3:6" ht="24.9" customHeight="1">
      <c r="C1129" s="76"/>
      <c r="D1129" s="113"/>
      <c r="E1129" s="113"/>
      <c r="F1129" s="113"/>
    </row>
    <row r="1130" spans="3:6" ht="24.9" customHeight="1">
      <c r="C1130" s="76"/>
      <c r="D1130" s="113"/>
      <c r="E1130" s="113"/>
      <c r="F1130" s="113"/>
    </row>
    <row r="1131" spans="3:6" ht="24.9" customHeight="1">
      <c r="C1131" s="76"/>
      <c r="D1131" s="113"/>
      <c r="E1131" s="113"/>
      <c r="F1131" s="113"/>
    </row>
    <row r="1132" spans="3:6" ht="24.9" customHeight="1">
      <c r="C1132" s="76"/>
      <c r="D1132" s="113"/>
      <c r="E1132" s="113"/>
      <c r="F1132" s="113"/>
    </row>
    <row r="1133" spans="3:6" ht="24.9" customHeight="1">
      <c r="C1133" s="76"/>
      <c r="D1133" s="113"/>
      <c r="E1133" s="113"/>
      <c r="F1133" s="113"/>
    </row>
    <row r="1134" spans="3:6" ht="24.9" customHeight="1">
      <c r="C1134" s="76"/>
      <c r="D1134" s="113"/>
      <c r="E1134" s="113"/>
      <c r="F1134" s="113"/>
    </row>
    <row r="1135" spans="3:6" ht="24.9" customHeight="1">
      <c r="C1135" s="76"/>
      <c r="D1135" s="113"/>
      <c r="E1135" s="113"/>
      <c r="F1135" s="113"/>
    </row>
    <row r="1136" spans="3:6" ht="24.9" customHeight="1">
      <c r="C1136" s="76"/>
      <c r="D1136" s="113"/>
      <c r="E1136" s="113"/>
      <c r="F1136" s="113"/>
    </row>
    <row r="1137" spans="3:6" ht="24.9" customHeight="1">
      <c r="C1137" s="76"/>
      <c r="D1137" s="113"/>
      <c r="E1137" s="113"/>
      <c r="F1137" s="113"/>
    </row>
    <row r="1138" spans="3:6" ht="24.9" customHeight="1">
      <c r="C1138" s="76"/>
      <c r="D1138" s="113"/>
      <c r="E1138" s="113"/>
      <c r="F1138" s="113"/>
    </row>
    <row r="1139" spans="3:6" ht="24.9" customHeight="1">
      <c r="C1139" s="76"/>
      <c r="D1139" s="113"/>
      <c r="E1139" s="113"/>
      <c r="F1139" s="113"/>
    </row>
    <row r="1140" spans="3:6" ht="24.9" customHeight="1">
      <c r="C1140" s="76"/>
      <c r="D1140" s="113"/>
      <c r="E1140" s="113"/>
      <c r="F1140" s="113"/>
    </row>
    <row r="1141" spans="3:6" ht="24.9" customHeight="1">
      <c r="C1141" s="76"/>
      <c r="D1141" s="113"/>
      <c r="E1141" s="113"/>
      <c r="F1141" s="113"/>
    </row>
    <row r="1142" spans="3:6" ht="24.9" customHeight="1">
      <c r="C1142" s="76"/>
      <c r="D1142" s="113"/>
      <c r="E1142" s="113"/>
      <c r="F1142" s="113"/>
    </row>
    <row r="1143" spans="3:6" ht="24.9" customHeight="1">
      <c r="C1143" s="76"/>
      <c r="D1143" s="113"/>
      <c r="E1143" s="113"/>
      <c r="F1143" s="113"/>
    </row>
    <row r="1144" spans="3:6" ht="24.9" customHeight="1">
      <c r="C1144" s="76"/>
      <c r="D1144" s="113"/>
      <c r="E1144" s="113"/>
      <c r="F1144" s="113"/>
    </row>
    <row r="1145" spans="3:6" ht="24.9" customHeight="1">
      <c r="C1145" s="76"/>
      <c r="D1145" s="113"/>
      <c r="E1145" s="113"/>
      <c r="F1145" s="113"/>
    </row>
    <row r="1146" spans="3:6" ht="24.9" customHeight="1">
      <c r="C1146" s="76"/>
      <c r="D1146" s="113"/>
      <c r="E1146" s="113"/>
      <c r="F1146" s="113"/>
    </row>
    <row r="1147" spans="3:6" ht="24.9" customHeight="1">
      <c r="C1147" s="76"/>
      <c r="D1147" s="113"/>
      <c r="E1147" s="113"/>
      <c r="F1147" s="113"/>
    </row>
    <row r="1148" spans="3:6" ht="24.9" customHeight="1">
      <c r="C1148" s="76"/>
      <c r="D1148" s="113"/>
      <c r="E1148" s="113"/>
      <c r="F1148" s="113"/>
    </row>
    <row r="1149" spans="3:6" ht="24.9" customHeight="1">
      <c r="C1149" s="76"/>
      <c r="D1149" s="113"/>
      <c r="E1149" s="113"/>
      <c r="F1149" s="113"/>
    </row>
    <row r="1150" spans="3:6" ht="24.9" customHeight="1">
      <c r="C1150" s="76"/>
      <c r="D1150" s="113"/>
      <c r="E1150" s="113"/>
      <c r="F1150" s="113"/>
    </row>
    <row r="1151" spans="3:6" ht="24.9" customHeight="1">
      <c r="C1151" s="76"/>
      <c r="D1151" s="113"/>
      <c r="E1151" s="113"/>
      <c r="F1151" s="113"/>
    </row>
    <row r="1152" spans="3:6" ht="24.9" customHeight="1">
      <c r="C1152" s="76"/>
      <c r="D1152" s="113"/>
      <c r="E1152" s="113"/>
      <c r="F1152" s="113"/>
    </row>
    <row r="1153" spans="3:6" ht="24.9" customHeight="1">
      <c r="C1153" s="76"/>
      <c r="D1153" s="113"/>
      <c r="E1153" s="113"/>
      <c r="F1153" s="113"/>
    </row>
    <row r="1154" spans="3:6" ht="24.9" customHeight="1">
      <c r="C1154" s="76"/>
      <c r="D1154" s="113"/>
      <c r="E1154" s="113"/>
      <c r="F1154" s="113"/>
    </row>
    <row r="1155" spans="3:6" ht="24.9" customHeight="1">
      <c r="C1155" s="76"/>
      <c r="D1155" s="113"/>
      <c r="E1155" s="113"/>
      <c r="F1155" s="113"/>
    </row>
    <row r="1156" spans="3:6" ht="24.9" customHeight="1">
      <c r="C1156" s="76"/>
      <c r="D1156" s="113"/>
      <c r="E1156" s="113"/>
      <c r="F1156" s="113"/>
    </row>
    <row r="1157" spans="3:6" ht="24.9" customHeight="1">
      <c r="C1157" s="76"/>
      <c r="D1157" s="113"/>
      <c r="E1157" s="113"/>
      <c r="F1157" s="113"/>
    </row>
    <row r="1158" spans="3:6" ht="24.9" customHeight="1">
      <c r="C1158" s="76"/>
      <c r="D1158" s="113"/>
      <c r="E1158" s="113"/>
      <c r="F1158" s="113"/>
    </row>
    <row r="1159" spans="3:6" ht="24.9" customHeight="1">
      <c r="C1159" s="76"/>
      <c r="D1159" s="113"/>
      <c r="E1159" s="113"/>
      <c r="F1159" s="113"/>
    </row>
    <row r="1160" spans="3:6" ht="24.9" customHeight="1">
      <c r="C1160" s="76"/>
      <c r="D1160" s="113"/>
      <c r="E1160" s="113"/>
      <c r="F1160" s="113"/>
    </row>
    <row r="1161" spans="3:6" ht="24.9" customHeight="1">
      <c r="C1161" s="76"/>
      <c r="D1161" s="113"/>
      <c r="E1161" s="113"/>
      <c r="F1161" s="113"/>
    </row>
    <row r="1162" spans="3:6" ht="24.9" customHeight="1">
      <c r="C1162" s="76"/>
      <c r="D1162" s="113"/>
      <c r="E1162" s="113"/>
      <c r="F1162" s="113"/>
    </row>
    <row r="1163" spans="3:6" ht="24.9" customHeight="1">
      <c r="C1163" s="76"/>
      <c r="D1163" s="113"/>
      <c r="E1163" s="113"/>
      <c r="F1163" s="113"/>
    </row>
    <row r="1164" spans="3:6" ht="24.9" customHeight="1">
      <c r="C1164" s="76"/>
      <c r="D1164" s="113"/>
      <c r="E1164" s="113"/>
      <c r="F1164" s="113"/>
    </row>
    <row r="1165" spans="3:6" ht="24.9" customHeight="1">
      <c r="C1165" s="76"/>
      <c r="D1165" s="113"/>
      <c r="E1165" s="113"/>
      <c r="F1165" s="113"/>
    </row>
    <row r="1166" spans="3:6" ht="24.9" customHeight="1">
      <c r="C1166" s="76"/>
      <c r="D1166" s="113"/>
      <c r="E1166" s="113"/>
      <c r="F1166" s="113"/>
    </row>
    <row r="1167" spans="3:6" ht="24.9" customHeight="1">
      <c r="C1167" s="76"/>
      <c r="D1167" s="113"/>
      <c r="E1167" s="113"/>
      <c r="F1167" s="113"/>
    </row>
    <row r="1168" spans="3:6" ht="24.9" customHeight="1">
      <c r="C1168" s="76"/>
      <c r="D1168" s="113"/>
      <c r="E1168" s="113"/>
      <c r="F1168" s="113"/>
    </row>
    <row r="1169" spans="3:6" ht="24.9" customHeight="1">
      <c r="C1169" s="76"/>
      <c r="D1169" s="113"/>
      <c r="E1169" s="113"/>
      <c r="F1169" s="113"/>
    </row>
    <row r="1170" spans="3:6" ht="24.9" customHeight="1">
      <c r="C1170" s="76"/>
      <c r="D1170" s="113"/>
      <c r="E1170" s="113"/>
      <c r="F1170" s="113"/>
    </row>
    <row r="1171" spans="3:6" ht="24.9" customHeight="1">
      <c r="C1171" s="76"/>
      <c r="D1171" s="113"/>
      <c r="E1171" s="113"/>
      <c r="F1171" s="113"/>
    </row>
    <row r="1172" spans="3:6" ht="24.9" customHeight="1">
      <c r="C1172" s="76"/>
      <c r="D1172" s="113"/>
      <c r="E1172" s="113"/>
      <c r="F1172" s="113"/>
    </row>
    <row r="1173" spans="3:6" ht="24.9" customHeight="1">
      <c r="C1173" s="76"/>
      <c r="D1173" s="113"/>
      <c r="E1173" s="113"/>
      <c r="F1173" s="113"/>
    </row>
    <row r="1174" spans="3:6" ht="24.9" customHeight="1">
      <c r="C1174" s="76"/>
      <c r="D1174" s="113"/>
      <c r="E1174" s="113"/>
      <c r="F1174" s="113"/>
    </row>
    <row r="1175" spans="3:6" ht="24.9" customHeight="1">
      <c r="C1175" s="76"/>
      <c r="D1175" s="113"/>
      <c r="E1175" s="113"/>
      <c r="F1175" s="113"/>
    </row>
    <row r="1176" spans="3:6" ht="24.9" customHeight="1">
      <c r="C1176" s="76"/>
      <c r="D1176" s="113"/>
      <c r="E1176" s="113"/>
      <c r="F1176" s="113"/>
    </row>
    <row r="1177" spans="3:6" ht="24.9" customHeight="1">
      <c r="C1177" s="76"/>
      <c r="D1177" s="113"/>
      <c r="E1177" s="113"/>
      <c r="F1177" s="113"/>
    </row>
    <row r="1178" spans="3:6" ht="24.9" customHeight="1">
      <c r="C1178" s="76"/>
      <c r="D1178" s="113"/>
      <c r="E1178" s="113"/>
      <c r="F1178" s="113"/>
    </row>
    <row r="1179" spans="3:6" ht="24.9" customHeight="1">
      <c r="C1179" s="76"/>
      <c r="D1179" s="113"/>
      <c r="E1179" s="113"/>
      <c r="F1179" s="113"/>
    </row>
    <row r="1180" spans="3:6" ht="24.9" customHeight="1">
      <c r="C1180" s="76"/>
      <c r="D1180" s="113"/>
      <c r="E1180" s="113"/>
      <c r="F1180" s="113"/>
    </row>
    <row r="1181" spans="3:6" ht="24.9" customHeight="1">
      <c r="C1181" s="76"/>
      <c r="D1181" s="113"/>
      <c r="E1181" s="113"/>
      <c r="F1181" s="113"/>
    </row>
    <row r="1182" spans="3:6" ht="24.9" customHeight="1">
      <c r="C1182" s="76"/>
      <c r="D1182" s="113"/>
      <c r="E1182" s="113"/>
      <c r="F1182" s="113"/>
    </row>
    <row r="1183" spans="3:6" ht="24.9" customHeight="1">
      <c r="C1183" s="76"/>
      <c r="D1183" s="113"/>
      <c r="E1183" s="113"/>
      <c r="F1183" s="113"/>
    </row>
    <row r="1184" spans="3:6" ht="24.9" customHeight="1">
      <c r="C1184" s="76"/>
      <c r="D1184" s="113"/>
      <c r="E1184" s="113"/>
      <c r="F1184" s="113"/>
    </row>
    <row r="1185" spans="3:6" ht="24.9" customHeight="1">
      <c r="C1185" s="76"/>
      <c r="D1185" s="113"/>
      <c r="E1185" s="113"/>
      <c r="F1185" s="113"/>
    </row>
    <row r="1186" spans="3:6" ht="24.9" customHeight="1">
      <c r="C1186" s="76"/>
      <c r="D1186" s="113"/>
      <c r="E1186" s="113"/>
      <c r="F1186" s="113"/>
    </row>
    <row r="1187" spans="3:6" ht="24.9" customHeight="1">
      <c r="C1187" s="76"/>
      <c r="D1187" s="113"/>
      <c r="E1187" s="113"/>
      <c r="F1187" s="113"/>
    </row>
    <row r="1188" spans="3:6" ht="24.9" customHeight="1">
      <c r="C1188" s="76"/>
      <c r="D1188" s="113"/>
      <c r="E1188" s="113"/>
      <c r="F1188" s="113"/>
    </row>
    <row r="1189" spans="3:6" ht="24.9" customHeight="1">
      <c r="C1189" s="76"/>
      <c r="D1189" s="113"/>
      <c r="E1189" s="113"/>
      <c r="F1189" s="113"/>
    </row>
    <row r="1190" spans="3:6" ht="24.9" customHeight="1">
      <c r="C1190" s="76"/>
      <c r="D1190" s="113"/>
      <c r="E1190" s="113"/>
      <c r="F1190" s="113"/>
    </row>
    <row r="1191" spans="3:6" ht="24.9" customHeight="1">
      <c r="C1191" s="76"/>
      <c r="D1191" s="113"/>
      <c r="E1191" s="113"/>
      <c r="F1191" s="113"/>
    </row>
    <row r="1192" spans="3:6" ht="24.9" customHeight="1">
      <c r="C1192" s="76"/>
      <c r="D1192" s="113"/>
      <c r="E1192" s="113"/>
      <c r="F1192" s="113"/>
    </row>
    <row r="1193" spans="3:6" ht="24.9" customHeight="1">
      <c r="C1193" s="76"/>
      <c r="D1193" s="113"/>
      <c r="E1193" s="113"/>
      <c r="F1193" s="113"/>
    </row>
    <row r="1194" spans="3:6" ht="24.9" customHeight="1">
      <c r="C1194" s="76"/>
      <c r="D1194" s="113"/>
      <c r="E1194" s="113"/>
      <c r="F1194" s="113"/>
    </row>
    <row r="1195" spans="3:6" ht="24.9" customHeight="1">
      <c r="C1195" s="76"/>
      <c r="D1195" s="113"/>
      <c r="E1195" s="113"/>
      <c r="F1195" s="113"/>
    </row>
    <row r="1196" spans="3:6" ht="24.9" customHeight="1">
      <c r="C1196" s="76"/>
      <c r="D1196" s="113"/>
      <c r="E1196" s="113"/>
      <c r="F1196" s="113"/>
    </row>
    <row r="1197" spans="3:6" ht="24.9" customHeight="1">
      <c r="C1197" s="76"/>
      <c r="D1197" s="113"/>
      <c r="E1197" s="113"/>
      <c r="F1197" s="113"/>
    </row>
    <row r="1198" spans="3:6" ht="24.9" customHeight="1">
      <c r="C1198" s="76"/>
      <c r="D1198" s="113"/>
      <c r="E1198" s="113"/>
      <c r="F1198" s="113"/>
    </row>
    <row r="1199" spans="3:6" ht="24.9" customHeight="1">
      <c r="C1199" s="76"/>
      <c r="D1199" s="113"/>
      <c r="E1199" s="113"/>
      <c r="F1199" s="113"/>
    </row>
    <row r="1200" spans="3:6" ht="24.9" customHeight="1">
      <c r="C1200" s="76"/>
      <c r="D1200" s="113"/>
      <c r="E1200" s="113"/>
      <c r="F1200" s="113"/>
    </row>
    <row r="1201" spans="3:6" ht="24.9" customHeight="1">
      <c r="C1201" s="76"/>
      <c r="D1201" s="113"/>
      <c r="E1201" s="113"/>
      <c r="F1201" s="113"/>
    </row>
    <row r="1202" spans="3:6" ht="24.9" customHeight="1">
      <c r="C1202" s="76"/>
      <c r="D1202" s="113"/>
      <c r="E1202" s="113"/>
      <c r="F1202" s="113"/>
    </row>
    <row r="1203" spans="3:6" ht="24.9" customHeight="1">
      <c r="C1203" s="76"/>
      <c r="D1203" s="113"/>
      <c r="E1203" s="113"/>
      <c r="F1203" s="113"/>
    </row>
    <row r="1204" spans="3:6" ht="24.9" customHeight="1">
      <c r="C1204" s="76"/>
      <c r="D1204" s="113"/>
      <c r="E1204" s="113"/>
      <c r="F1204" s="113"/>
    </row>
    <row r="1205" spans="3:6" ht="24.9" customHeight="1">
      <c r="C1205" s="76"/>
      <c r="D1205" s="113"/>
      <c r="E1205" s="113"/>
      <c r="F1205" s="113"/>
    </row>
    <row r="1206" spans="3:6" ht="24.9" customHeight="1">
      <c r="C1206" s="76"/>
      <c r="D1206" s="113"/>
      <c r="E1206" s="113"/>
      <c r="F1206" s="113"/>
    </row>
    <row r="1207" spans="3:6" ht="24.9" customHeight="1">
      <c r="C1207" s="76"/>
      <c r="D1207" s="113"/>
      <c r="E1207" s="113"/>
      <c r="F1207" s="113"/>
    </row>
    <row r="1208" spans="3:6" ht="24.9" customHeight="1">
      <c r="C1208" s="76"/>
      <c r="D1208" s="113"/>
      <c r="E1208" s="113"/>
      <c r="F1208" s="113"/>
    </row>
    <row r="1209" spans="3:6" ht="24.9" customHeight="1">
      <c r="C1209" s="76"/>
      <c r="D1209" s="113"/>
      <c r="E1209" s="113"/>
      <c r="F1209" s="113"/>
    </row>
    <row r="1210" spans="3:6" ht="24.9" customHeight="1">
      <c r="C1210" s="76"/>
      <c r="D1210" s="113"/>
      <c r="E1210" s="113"/>
      <c r="F1210" s="113"/>
    </row>
    <row r="1211" spans="3:6" ht="24.9" customHeight="1">
      <c r="C1211" s="76"/>
      <c r="D1211" s="113"/>
      <c r="E1211" s="113"/>
      <c r="F1211" s="113"/>
    </row>
    <row r="1212" spans="3:6" ht="24.9" customHeight="1">
      <c r="C1212" s="76"/>
      <c r="D1212" s="113"/>
      <c r="E1212" s="113"/>
      <c r="F1212" s="113"/>
    </row>
    <row r="1213" spans="3:6" ht="24.9" customHeight="1">
      <c r="C1213" s="76"/>
      <c r="D1213" s="113"/>
      <c r="E1213" s="113"/>
      <c r="F1213" s="113"/>
    </row>
    <row r="1214" spans="3:6" ht="24.9" customHeight="1">
      <c r="C1214" s="76"/>
      <c r="D1214" s="113"/>
      <c r="E1214" s="113"/>
      <c r="F1214" s="113"/>
    </row>
    <row r="1215" spans="3:6" ht="24.9" customHeight="1">
      <c r="C1215" s="76"/>
      <c r="D1215" s="113"/>
      <c r="E1215" s="113"/>
      <c r="F1215" s="113"/>
    </row>
    <row r="1216" spans="3:6" ht="24.9" customHeight="1">
      <c r="C1216" s="76"/>
      <c r="D1216" s="113"/>
      <c r="E1216" s="113"/>
      <c r="F1216" s="113"/>
    </row>
    <row r="1217" spans="3:6" ht="24.9" customHeight="1">
      <c r="C1217" s="76"/>
      <c r="D1217" s="113"/>
      <c r="E1217" s="113"/>
      <c r="F1217" s="113"/>
    </row>
    <row r="1218" spans="3:6" ht="24.9" customHeight="1">
      <c r="C1218" s="76"/>
      <c r="D1218" s="113"/>
      <c r="E1218" s="113"/>
      <c r="F1218" s="113"/>
    </row>
    <row r="1219" spans="3:6" ht="24.9" customHeight="1">
      <c r="C1219" s="76"/>
      <c r="D1219" s="113"/>
      <c r="E1219" s="113"/>
      <c r="F1219" s="113"/>
    </row>
    <row r="1220" spans="3:6" ht="24.9" customHeight="1">
      <c r="C1220" s="76"/>
      <c r="D1220" s="113"/>
      <c r="E1220" s="113"/>
      <c r="F1220" s="113"/>
    </row>
    <row r="1221" spans="3:6" ht="24.9" customHeight="1">
      <c r="C1221" s="76"/>
      <c r="D1221" s="113"/>
      <c r="E1221" s="113"/>
      <c r="F1221" s="113"/>
    </row>
    <row r="1222" spans="3:6" ht="24.9" customHeight="1">
      <c r="C1222" s="76"/>
      <c r="D1222" s="113"/>
      <c r="E1222" s="113"/>
      <c r="F1222" s="113"/>
    </row>
    <row r="1223" spans="3:6" ht="24.9" customHeight="1">
      <c r="C1223" s="76"/>
      <c r="D1223" s="113"/>
      <c r="E1223" s="113"/>
      <c r="F1223" s="113"/>
    </row>
    <row r="1224" spans="3:6" ht="24.9" customHeight="1">
      <c r="C1224" s="76"/>
      <c r="D1224" s="113"/>
      <c r="E1224" s="113"/>
      <c r="F1224" s="113"/>
    </row>
    <row r="1225" spans="3:6" ht="24.9" customHeight="1">
      <c r="C1225" s="76"/>
      <c r="D1225" s="113"/>
      <c r="E1225" s="113"/>
      <c r="F1225" s="113"/>
    </row>
    <row r="1226" spans="3:6" ht="24.9" customHeight="1">
      <c r="C1226" s="76"/>
      <c r="D1226" s="113"/>
      <c r="E1226" s="113"/>
      <c r="F1226" s="113"/>
    </row>
    <row r="1227" spans="3:6" ht="24.9" customHeight="1">
      <c r="C1227" s="76"/>
      <c r="D1227" s="113"/>
      <c r="E1227" s="113"/>
      <c r="F1227" s="113"/>
    </row>
    <row r="1228" spans="3:6" ht="24.9" customHeight="1">
      <c r="C1228" s="76"/>
      <c r="D1228" s="113"/>
      <c r="E1228" s="113"/>
      <c r="F1228" s="113"/>
    </row>
    <row r="1229" spans="3:6" ht="24.9" customHeight="1">
      <c r="C1229" s="76"/>
      <c r="D1229" s="113"/>
      <c r="E1229" s="113"/>
      <c r="F1229" s="113"/>
    </row>
    <row r="1230" spans="3:6" ht="24.9" customHeight="1">
      <c r="C1230" s="76"/>
      <c r="D1230" s="113"/>
      <c r="E1230" s="113"/>
      <c r="F1230" s="113"/>
    </row>
    <row r="1231" spans="3:6" ht="24.9" customHeight="1">
      <c r="C1231" s="76"/>
      <c r="D1231" s="113"/>
      <c r="E1231" s="113"/>
      <c r="F1231" s="113"/>
    </row>
    <row r="1232" spans="3:6" ht="24.9" customHeight="1">
      <c r="C1232" s="76"/>
      <c r="D1232" s="113"/>
      <c r="E1232" s="113"/>
      <c r="F1232" s="113"/>
    </row>
    <row r="1233" spans="3:6" ht="24.9" customHeight="1">
      <c r="C1233" s="76"/>
      <c r="D1233" s="113"/>
      <c r="E1233" s="113"/>
      <c r="F1233" s="113"/>
    </row>
    <row r="1234" spans="3:6" ht="24.9" customHeight="1">
      <c r="C1234" s="76"/>
      <c r="D1234" s="113"/>
      <c r="E1234" s="113"/>
      <c r="F1234" s="113"/>
    </row>
    <row r="1235" spans="3:6" ht="24.9" customHeight="1">
      <c r="C1235" s="76"/>
      <c r="D1235" s="113"/>
      <c r="E1235" s="113"/>
      <c r="F1235" s="113"/>
    </row>
    <row r="1236" spans="3:6" ht="24.9" customHeight="1">
      <c r="C1236" s="76"/>
      <c r="D1236" s="113"/>
      <c r="E1236" s="113"/>
      <c r="F1236" s="113"/>
    </row>
    <row r="1237" spans="3:6" ht="24.9" customHeight="1">
      <c r="C1237" s="76"/>
      <c r="D1237" s="113"/>
      <c r="E1237" s="113"/>
      <c r="F1237" s="113"/>
    </row>
    <row r="1238" spans="3:6" ht="24.9" customHeight="1">
      <c r="C1238" s="76"/>
      <c r="D1238" s="113"/>
      <c r="E1238" s="113"/>
      <c r="F1238" s="113"/>
    </row>
    <row r="1239" spans="3:6" ht="24.9" customHeight="1">
      <c r="C1239" s="76"/>
      <c r="D1239" s="113"/>
      <c r="E1239" s="113"/>
      <c r="F1239" s="113"/>
    </row>
    <row r="1240" spans="3:6" ht="24.9" customHeight="1">
      <c r="C1240" s="76"/>
      <c r="D1240" s="113"/>
      <c r="E1240" s="113"/>
      <c r="F1240" s="113"/>
    </row>
    <row r="1241" spans="3:6" ht="24.9" customHeight="1">
      <c r="C1241" s="76"/>
      <c r="D1241" s="113"/>
      <c r="E1241" s="113"/>
      <c r="F1241" s="113"/>
    </row>
    <row r="1242" spans="3:6" ht="24.9" customHeight="1">
      <c r="C1242" s="76"/>
      <c r="D1242" s="113"/>
      <c r="E1242" s="113"/>
      <c r="F1242" s="113"/>
    </row>
    <row r="1243" spans="3:6" ht="24.9" customHeight="1">
      <c r="C1243" s="76"/>
      <c r="D1243" s="113"/>
      <c r="E1243" s="113"/>
      <c r="F1243" s="113"/>
    </row>
    <row r="1244" spans="3:6" ht="24.9" customHeight="1">
      <c r="C1244" s="76"/>
      <c r="D1244" s="113"/>
      <c r="E1244" s="113"/>
      <c r="F1244" s="113"/>
    </row>
    <row r="1245" spans="3:6" ht="24.9" customHeight="1">
      <c r="C1245" s="76"/>
      <c r="D1245" s="113"/>
      <c r="E1245" s="113"/>
      <c r="F1245" s="113"/>
    </row>
    <row r="1246" spans="3:6" ht="24.9" customHeight="1">
      <c r="C1246" s="76"/>
      <c r="D1246" s="113"/>
      <c r="E1246" s="113"/>
      <c r="F1246" s="113"/>
    </row>
    <row r="1247" spans="3:6" ht="24.9" customHeight="1">
      <c r="C1247" s="76"/>
      <c r="D1247" s="113"/>
      <c r="E1247" s="113"/>
      <c r="F1247" s="113"/>
    </row>
    <row r="1248" spans="3:6" ht="24.9" customHeight="1">
      <c r="C1248" s="76"/>
      <c r="D1248" s="113"/>
      <c r="E1248" s="113"/>
      <c r="F1248" s="113"/>
    </row>
    <row r="1249" spans="3:6" ht="24.9" customHeight="1">
      <c r="C1249" s="76"/>
      <c r="D1249" s="113"/>
      <c r="E1249" s="113"/>
      <c r="F1249" s="113"/>
    </row>
    <row r="1250" spans="3:6" ht="24.9" customHeight="1">
      <c r="C1250" s="76"/>
      <c r="D1250" s="113"/>
      <c r="E1250" s="113"/>
      <c r="F1250" s="113"/>
    </row>
    <row r="1251" spans="3:6" ht="24.9" customHeight="1">
      <c r="C1251" s="76"/>
      <c r="D1251" s="113"/>
      <c r="E1251" s="113"/>
      <c r="F1251" s="113"/>
    </row>
    <row r="1252" spans="3:6" ht="24.9" customHeight="1">
      <c r="C1252" s="76"/>
      <c r="D1252" s="113"/>
      <c r="E1252" s="113"/>
      <c r="F1252" s="113"/>
    </row>
    <row r="1253" spans="3:6" ht="24.9" customHeight="1">
      <c r="C1253" s="76"/>
      <c r="D1253" s="113"/>
      <c r="E1253" s="113"/>
      <c r="F1253" s="113"/>
    </row>
    <row r="1254" spans="3:6" ht="24.9" customHeight="1">
      <c r="C1254" s="76"/>
      <c r="D1254" s="113"/>
      <c r="E1254" s="113"/>
      <c r="F1254" s="113"/>
    </row>
    <row r="1255" spans="3:6" ht="24.9" customHeight="1">
      <c r="C1255" s="76"/>
      <c r="D1255" s="113"/>
      <c r="E1255" s="113"/>
      <c r="F1255" s="113"/>
    </row>
    <row r="1256" spans="3:6" ht="24.9" customHeight="1">
      <c r="C1256" s="76"/>
      <c r="D1256" s="113"/>
      <c r="E1256" s="113"/>
      <c r="F1256" s="113"/>
    </row>
    <row r="1257" spans="3:6" ht="24.9" customHeight="1">
      <c r="C1257" s="76"/>
      <c r="D1257" s="113"/>
      <c r="E1257" s="113"/>
      <c r="F1257" s="113"/>
    </row>
    <row r="1258" spans="3:6" ht="24.9" customHeight="1">
      <c r="C1258" s="76"/>
      <c r="D1258" s="113"/>
      <c r="E1258" s="113"/>
      <c r="F1258" s="113"/>
    </row>
    <row r="1259" spans="3:6" ht="24.9" customHeight="1">
      <c r="C1259" s="76"/>
      <c r="D1259" s="113"/>
      <c r="E1259" s="113"/>
      <c r="F1259" s="113"/>
    </row>
    <row r="1260" spans="3:6" ht="24.9" customHeight="1">
      <c r="C1260" s="76"/>
      <c r="D1260" s="113"/>
      <c r="E1260" s="113"/>
      <c r="F1260" s="113"/>
    </row>
    <row r="1261" spans="3:6" ht="24.9" customHeight="1">
      <c r="C1261" s="76"/>
      <c r="D1261" s="113"/>
      <c r="E1261" s="113"/>
      <c r="F1261" s="113"/>
    </row>
    <row r="1262" spans="3:6" ht="24.9" customHeight="1">
      <c r="C1262" s="76"/>
      <c r="D1262" s="113"/>
      <c r="E1262" s="113"/>
      <c r="F1262" s="113"/>
    </row>
    <row r="1263" spans="3:6" ht="24.9" customHeight="1">
      <c r="C1263" s="76"/>
      <c r="D1263" s="113"/>
      <c r="E1263" s="113"/>
      <c r="F1263" s="113"/>
    </row>
    <row r="1264" spans="3:6" ht="24.9" customHeight="1">
      <c r="C1264" s="76"/>
      <c r="D1264" s="113"/>
      <c r="E1264" s="113"/>
      <c r="F1264" s="113"/>
    </row>
    <row r="1265" spans="3:6" ht="24.9" customHeight="1">
      <c r="C1265" s="76"/>
      <c r="D1265" s="113"/>
      <c r="E1265" s="113"/>
      <c r="F1265" s="113"/>
    </row>
    <row r="1266" spans="3:6" ht="24.9" customHeight="1">
      <c r="C1266" s="76"/>
      <c r="D1266" s="113"/>
      <c r="E1266" s="113"/>
      <c r="F1266" s="113"/>
    </row>
    <row r="1267" spans="3:6" ht="24.9" customHeight="1">
      <c r="C1267" s="76"/>
      <c r="D1267" s="113"/>
      <c r="E1267" s="113"/>
      <c r="F1267" s="113"/>
    </row>
    <row r="1268" spans="3:6" ht="24.9" customHeight="1">
      <c r="C1268" s="76"/>
      <c r="D1268" s="113"/>
      <c r="E1268" s="113"/>
      <c r="F1268" s="113"/>
    </row>
    <row r="1269" spans="3:6" ht="24.9" customHeight="1">
      <c r="C1269" s="76"/>
      <c r="D1269" s="113"/>
      <c r="E1269" s="113"/>
      <c r="F1269" s="113"/>
    </row>
    <row r="1270" spans="3:6" ht="24.9" customHeight="1">
      <c r="C1270" s="76"/>
      <c r="D1270" s="113"/>
      <c r="E1270" s="113"/>
      <c r="F1270" s="113"/>
    </row>
    <row r="1271" spans="3:6" ht="24.9" customHeight="1">
      <c r="C1271" s="76"/>
      <c r="D1271" s="113"/>
      <c r="E1271" s="113"/>
      <c r="F1271" s="113"/>
    </row>
    <row r="1272" spans="3:6" ht="24.9" customHeight="1">
      <c r="C1272" s="76"/>
      <c r="D1272" s="113"/>
      <c r="E1272" s="113"/>
      <c r="F1272" s="113"/>
    </row>
    <row r="1273" spans="3:6" ht="24.9" customHeight="1">
      <c r="C1273" s="76"/>
      <c r="D1273" s="113"/>
      <c r="E1273" s="113"/>
      <c r="F1273" s="113"/>
    </row>
    <row r="1274" spans="3:6" ht="24.9" customHeight="1">
      <c r="C1274" s="76"/>
      <c r="D1274" s="113"/>
      <c r="E1274" s="113"/>
      <c r="F1274" s="113"/>
    </row>
    <row r="1275" spans="3:6" ht="24.9" customHeight="1">
      <c r="C1275" s="76"/>
      <c r="D1275" s="113"/>
      <c r="E1275" s="113"/>
      <c r="F1275" s="113"/>
    </row>
    <row r="1276" spans="3:6" ht="24.9" customHeight="1">
      <c r="C1276" s="76"/>
      <c r="D1276" s="113"/>
      <c r="E1276" s="113"/>
      <c r="F1276" s="113"/>
    </row>
    <row r="1277" spans="3:6" ht="24.9" customHeight="1">
      <c r="C1277" s="76"/>
      <c r="D1277" s="113"/>
      <c r="E1277" s="113"/>
      <c r="F1277" s="113"/>
    </row>
    <row r="1278" spans="3:6" ht="24.9" customHeight="1">
      <c r="C1278" s="76"/>
      <c r="D1278" s="113"/>
      <c r="E1278" s="113"/>
      <c r="F1278" s="113"/>
    </row>
    <row r="1279" spans="3:6" ht="24.9" customHeight="1">
      <c r="C1279" s="76"/>
      <c r="D1279" s="113"/>
      <c r="E1279" s="113"/>
      <c r="F1279" s="113"/>
    </row>
    <row r="1280" spans="3:6" ht="24.9" customHeight="1">
      <c r="C1280" s="76"/>
      <c r="D1280" s="113"/>
      <c r="E1280" s="113"/>
      <c r="F1280" s="113"/>
    </row>
    <row r="1281" spans="3:6" ht="24.9" customHeight="1">
      <c r="C1281" s="76"/>
      <c r="D1281" s="113"/>
      <c r="E1281" s="113"/>
      <c r="F1281" s="113"/>
    </row>
    <row r="1282" spans="3:6" ht="24.9" customHeight="1">
      <c r="C1282" s="76"/>
      <c r="D1282" s="113"/>
      <c r="E1282" s="113"/>
      <c r="F1282" s="113"/>
    </row>
    <row r="1283" spans="3:6" ht="24.9" customHeight="1">
      <c r="C1283" s="76"/>
      <c r="D1283" s="113"/>
      <c r="E1283" s="113"/>
      <c r="F1283" s="113"/>
    </row>
    <row r="1284" spans="3:6" ht="24.9" customHeight="1">
      <c r="C1284" s="76"/>
      <c r="D1284" s="113"/>
      <c r="E1284" s="113"/>
      <c r="F1284" s="113"/>
    </row>
    <row r="1285" spans="3:6" ht="24.9" customHeight="1">
      <c r="C1285" s="76"/>
      <c r="D1285" s="113"/>
      <c r="E1285" s="113"/>
      <c r="F1285" s="113"/>
    </row>
    <row r="1286" spans="3:6" ht="24.9" customHeight="1">
      <c r="C1286" s="76"/>
      <c r="D1286" s="113"/>
      <c r="E1286" s="113"/>
      <c r="F1286" s="113"/>
    </row>
    <row r="1287" spans="3:6" ht="24.9" customHeight="1">
      <c r="C1287" s="76"/>
      <c r="D1287" s="113"/>
      <c r="E1287" s="113"/>
      <c r="F1287" s="113"/>
    </row>
    <row r="1288" spans="3:6" ht="24.9" customHeight="1">
      <c r="C1288" s="76"/>
      <c r="D1288" s="113"/>
      <c r="E1288" s="113"/>
      <c r="F1288" s="113"/>
    </row>
    <row r="1289" spans="3:6" ht="24.9" customHeight="1">
      <c r="C1289" s="76"/>
      <c r="D1289" s="113"/>
      <c r="E1289" s="113"/>
      <c r="F1289" s="113"/>
    </row>
    <row r="1290" spans="3:6" ht="24.9" customHeight="1">
      <c r="C1290" s="76"/>
      <c r="D1290" s="113"/>
      <c r="E1290" s="113"/>
      <c r="F1290" s="113"/>
    </row>
    <row r="1291" spans="3:6" ht="24.9" customHeight="1">
      <c r="C1291" s="76"/>
      <c r="D1291" s="113"/>
      <c r="E1291" s="113"/>
      <c r="F1291" s="113"/>
    </row>
    <row r="1292" spans="3:6" ht="24.9" customHeight="1">
      <c r="C1292" s="76"/>
      <c r="D1292" s="113"/>
      <c r="E1292" s="113"/>
      <c r="F1292" s="113"/>
    </row>
    <row r="1293" spans="3:6" ht="24.9" customHeight="1">
      <c r="C1293" s="76"/>
      <c r="D1293" s="113"/>
      <c r="E1293" s="113"/>
      <c r="F1293" s="113"/>
    </row>
    <row r="1294" spans="3:6" ht="24.9" customHeight="1">
      <c r="C1294" s="76"/>
      <c r="D1294" s="113"/>
      <c r="E1294" s="113"/>
      <c r="F1294" s="113"/>
    </row>
    <row r="1295" spans="3:6" ht="24.9" customHeight="1">
      <c r="C1295" s="76"/>
      <c r="D1295" s="113"/>
      <c r="E1295" s="113"/>
      <c r="F1295" s="113"/>
    </row>
    <row r="1296" spans="3:6" ht="24.9" customHeight="1">
      <c r="C1296" s="76"/>
      <c r="D1296" s="113"/>
      <c r="E1296" s="113"/>
      <c r="F1296" s="113"/>
    </row>
    <row r="1297" spans="3:6" ht="24.9" customHeight="1">
      <c r="C1297" s="76"/>
      <c r="D1297" s="113"/>
      <c r="E1297" s="113"/>
      <c r="F1297" s="113"/>
    </row>
    <row r="1298" spans="3:6" ht="24.9" customHeight="1">
      <c r="C1298" s="76"/>
      <c r="D1298" s="113"/>
      <c r="E1298" s="113"/>
      <c r="F1298" s="113"/>
    </row>
    <row r="1299" spans="3:6" ht="24.9" customHeight="1">
      <c r="C1299" s="76"/>
      <c r="D1299" s="113"/>
      <c r="E1299" s="113"/>
      <c r="F1299" s="113"/>
    </row>
    <row r="1300" spans="3:6" ht="24.9" customHeight="1">
      <c r="C1300" s="76"/>
      <c r="D1300" s="113"/>
      <c r="E1300" s="113"/>
      <c r="F1300" s="113"/>
    </row>
    <row r="1301" spans="3:6" ht="24.9" customHeight="1">
      <c r="C1301" s="76"/>
      <c r="D1301" s="113"/>
      <c r="E1301" s="113"/>
      <c r="F1301" s="113"/>
    </row>
    <row r="1302" spans="3:6" ht="24.9" customHeight="1">
      <c r="C1302" s="76"/>
      <c r="D1302" s="113"/>
      <c r="E1302" s="113"/>
      <c r="F1302" s="113"/>
    </row>
    <row r="1303" spans="3:6" ht="24.9" customHeight="1">
      <c r="C1303" s="76"/>
      <c r="D1303" s="113"/>
      <c r="E1303" s="113"/>
      <c r="F1303" s="113"/>
    </row>
    <row r="1304" spans="3:6" ht="24.9" customHeight="1">
      <c r="C1304" s="76"/>
      <c r="D1304" s="113"/>
      <c r="E1304" s="113"/>
      <c r="F1304" s="113"/>
    </row>
    <row r="1305" spans="3:6" ht="24.9" customHeight="1">
      <c r="C1305" s="76"/>
      <c r="D1305" s="113"/>
      <c r="E1305" s="113"/>
      <c r="F1305" s="113"/>
    </row>
    <row r="1306" spans="3:6" ht="24.9" customHeight="1">
      <c r="C1306" s="76"/>
      <c r="D1306" s="113"/>
      <c r="E1306" s="113"/>
      <c r="F1306" s="113"/>
    </row>
    <row r="1307" spans="3:6" ht="24.9" customHeight="1">
      <c r="C1307" s="76"/>
      <c r="D1307" s="113"/>
      <c r="E1307" s="113"/>
      <c r="F1307" s="113"/>
    </row>
    <row r="1308" spans="3:6" ht="24.9" customHeight="1">
      <c r="C1308" s="76"/>
      <c r="D1308" s="113"/>
      <c r="E1308" s="113"/>
      <c r="F1308" s="113"/>
    </row>
    <row r="1309" spans="3:6" ht="24.9" customHeight="1">
      <c r="C1309" s="76"/>
      <c r="D1309" s="113"/>
      <c r="E1309" s="113"/>
      <c r="F1309" s="113"/>
    </row>
    <row r="1310" spans="3:6" ht="24.9" customHeight="1">
      <c r="C1310" s="76"/>
      <c r="D1310" s="113"/>
      <c r="E1310" s="113"/>
      <c r="F1310" s="113"/>
    </row>
    <row r="1311" spans="3:6" ht="24.9" customHeight="1">
      <c r="C1311" s="76"/>
      <c r="D1311" s="113"/>
      <c r="E1311" s="113"/>
      <c r="F1311" s="113"/>
    </row>
    <row r="1312" spans="3:6" ht="24.9" customHeight="1">
      <c r="C1312" s="76"/>
      <c r="D1312" s="113"/>
      <c r="E1312" s="113"/>
      <c r="F1312" s="113"/>
    </row>
    <row r="1313" spans="3:6" ht="24.9" customHeight="1">
      <c r="C1313" s="76"/>
      <c r="D1313" s="113"/>
      <c r="E1313" s="113"/>
      <c r="F1313" s="113"/>
    </row>
    <row r="1314" spans="3:6" ht="24.9" customHeight="1">
      <c r="C1314" s="76"/>
      <c r="D1314" s="113"/>
      <c r="E1314" s="113"/>
      <c r="F1314" s="113"/>
    </row>
    <row r="1315" spans="3:6" ht="24.9" customHeight="1">
      <c r="C1315" s="76"/>
      <c r="D1315" s="113"/>
      <c r="E1315" s="113"/>
      <c r="F1315" s="113"/>
    </row>
    <row r="1316" spans="3:6" ht="24.9" customHeight="1">
      <c r="C1316" s="76"/>
      <c r="D1316" s="113"/>
      <c r="E1316" s="113"/>
      <c r="F1316" s="113"/>
    </row>
    <row r="1317" spans="3:6" ht="24.9" customHeight="1">
      <c r="C1317" s="76"/>
      <c r="D1317" s="113"/>
      <c r="E1317" s="113"/>
      <c r="F1317" s="113"/>
    </row>
    <row r="1318" spans="3:6" ht="24.9" customHeight="1">
      <c r="C1318" s="76"/>
      <c r="D1318" s="113"/>
      <c r="E1318" s="113"/>
      <c r="F1318" s="113"/>
    </row>
    <row r="1319" spans="3:6" ht="24.9" customHeight="1">
      <c r="C1319" s="76"/>
      <c r="D1319" s="113"/>
      <c r="E1319" s="113"/>
      <c r="F1319" s="113"/>
    </row>
    <row r="1320" spans="3:6" ht="24.9" customHeight="1">
      <c r="C1320" s="76"/>
      <c r="D1320" s="113"/>
      <c r="E1320" s="113"/>
      <c r="F1320" s="113"/>
    </row>
    <row r="1321" spans="3:6" ht="24.9" customHeight="1">
      <c r="C1321" s="76"/>
      <c r="D1321" s="113"/>
      <c r="E1321" s="113"/>
      <c r="F1321" s="113"/>
    </row>
    <row r="1322" spans="3:6" ht="24.9" customHeight="1">
      <c r="C1322" s="76"/>
      <c r="D1322" s="113"/>
      <c r="E1322" s="113"/>
      <c r="F1322" s="113"/>
    </row>
    <row r="1323" spans="3:6" ht="24.9" customHeight="1">
      <c r="C1323" s="76"/>
      <c r="D1323" s="113"/>
      <c r="E1323" s="113"/>
      <c r="F1323" s="113"/>
    </row>
    <row r="1324" spans="3:6" ht="24.9" customHeight="1">
      <c r="C1324" s="76"/>
      <c r="D1324" s="113"/>
      <c r="E1324" s="113"/>
      <c r="F1324" s="113"/>
    </row>
    <row r="1325" spans="3:6" ht="24.9" customHeight="1">
      <c r="C1325" s="76"/>
      <c r="D1325" s="113"/>
      <c r="E1325" s="113"/>
      <c r="F1325" s="113"/>
    </row>
    <row r="1326" spans="3:6" ht="24.9" customHeight="1">
      <c r="C1326" s="76"/>
      <c r="D1326" s="113"/>
      <c r="E1326" s="113"/>
      <c r="F1326" s="113"/>
    </row>
    <row r="1327" spans="3:6" ht="24.9" customHeight="1">
      <c r="C1327" s="76"/>
      <c r="D1327" s="113"/>
      <c r="E1327" s="113"/>
      <c r="F1327" s="113"/>
    </row>
    <row r="1328" spans="3:6" ht="24.9" customHeight="1">
      <c r="C1328" s="76"/>
      <c r="D1328" s="113"/>
      <c r="E1328" s="113"/>
      <c r="F1328" s="113"/>
    </row>
    <row r="1329" spans="3:6" ht="24.9" customHeight="1">
      <c r="C1329" s="76"/>
      <c r="D1329" s="113"/>
      <c r="E1329" s="113"/>
      <c r="F1329" s="113"/>
    </row>
    <row r="1330" spans="3:6" ht="24.9" customHeight="1">
      <c r="C1330" s="76"/>
      <c r="D1330" s="113"/>
      <c r="E1330" s="113"/>
      <c r="F1330" s="113"/>
    </row>
    <row r="1331" spans="3:6" ht="24.9" customHeight="1">
      <c r="C1331" s="76"/>
      <c r="D1331" s="113"/>
      <c r="E1331" s="113"/>
      <c r="F1331" s="113"/>
    </row>
    <row r="1332" spans="3:6" ht="24.9" customHeight="1">
      <c r="C1332" s="76"/>
      <c r="D1332" s="113"/>
      <c r="E1332" s="113"/>
      <c r="F1332" s="113"/>
    </row>
    <row r="1333" spans="3:6" ht="24.9" customHeight="1">
      <c r="C1333" s="76"/>
      <c r="D1333" s="113"/>
      <c r="E1333" s="113"/>
      <c r="F1333" s="113"/>
    </row>
    <row r="1334" spans="3:6" ht="24.9" customHeight="1">
      <c r="C1334" s="76"/>
      <c r="D1334" s="113"/>
      <c r="E1334" s="113"/>
      <c r="F1334" s="113"/>
    </row>
    <row r="1335" spans="3:6" ht="24.9" customHeight="1">
      <c r="C1335" s="76"/>
      <c r="D1335" s="113"/>
      <c r="E1335" s="113"/>
      <c r="F1335" s="113"/>
    </row>
    <row r="1336" spans="3:6" ht="24.9" customHeight="1">
      <c r="C1336" s="76"/>
      <c r="D1336" s="113"/>
      <c r="E1336" s="113"/>
      <c r="F1336" s="113"/>
    </row>
    <row r="1337" spans="3:6" ht="24.9" customHeight="1">
      <c r="C1337" s="76"/>
      <c r="D1337" s="113"/>
      <c r="E1337" s="113"/>
      <c r="F1337" s="113"/>
    </row>
    <row r="1338" spans="3:6" ht="24.9" customHeight="1">
      <c r="C1338" s="76"/>
      <c r="D1338" s="113"/>
      <c r="E1338" s="113"/>
      <c r="F1338" s="113"/>
    </row>
    <row r="1339" spans="3:6" ht="24.9" customHeight="1">
      <c r="C1339" s="76"/>
      <c r="D1339" s="113"/>
      <c r="E1339" s="113"/>
      <c r="F1339" s="113"/>
    </row>
    <row r="1340" spans="3:6" ht="24.9" customHeight="1">
      <c r="C1340" s="76"/>
      <c r="D1340" s="113"/>
      <c r="E1340" s="113"/>
      <c r="F1340" s="113"/>
    </row>
    <row r="1341" spans="3:6" ht="24.9" customHeight="1">
      <c r="C1341" s="76"/>
      <c r="D1341" s="113"/>
      <c r="E1341" s="113"/>
      <c r="F1341" s="113"/>
    </row>
    <row r="1342" spans="3:6" ht="24.9" customHeight="1">
      <c r="C1342" s="76"/>
      <c r="D1342" s="113"/>
      <c r="E1342" s="113"/>
      <c r="F1342" s="113"/>
    </row>
    <row r="1343" spans="3:6" ht="24.9" customHeight="1">
      <c r="C1343" s="76"/>
      <c r="D1343" s="113"/>
      <c r="E1343" s="113"/>
      <c r="F1343" s="113"/>
    </row>
    <row r="1344" spans="3:6" ht="24.9" customHeight="1">
      <c r="C1344" s="76"/>
      <c r="D1344" s="113"/>
      <c r="E1344" s="113"/>
      <c r="F1344" s="113"/>
    </row>
    <row r="1345" spans="3:6" ht="24.9" customHeight="1">
      <c r="C1345" s="76"/>
      <c r="D1345" s="113"/>
      <c r="E1345" s="113"/>
      <c r="F1345" s="113"/>
    </row>
    <row r="1346" spans="3:6" ht="24.9" customHeight="1">
      <c r="C1346" s="76"/>
      <c r="D1346" s="113"/>
      <c r="E1346" s="113"/>
      <c r="F1346" s="113"/>
    </row>
    <row r="1347" spans="3:6" ht="24.9" customHeight="1">
      <c r="C1347" s="76"/>
      <c r="D1347" s="113"/>
      <c r="E1347" s="113"/>
      <c r="F1347" s="113"/>
    </row>
    <row r="1348" spans="3:6" ht="24.9" customHeight="1">
      <c r="C1348" s="76"/>
      <c r="D1348" s="113"/>
      <c r="E1348" s="113"/>
      <c r="F1348" s="113"/>
    </row>
    <row r="1349" spans="3:6" ht="24.9" customHeight="1">
      <c r="C1349" s="76"/>
      <c r="D1349" s="113"/>
      <c r="E1349" s="113"/>
      <c r="F1349" s="113"/>
    </row>
    <row r="1350" spans="3:6" ht="24.9" customHeight="1">
      <c r="C1350" s="76"/>
      <c r="D1350" s="113"/>
      <c r="E1350" s="113"/>
      <c r="F1350" s="113"/>
    </row>
    <row r="1351" spans="3:6" ht="24.9" customHeight="1">
      <c r="C1351" s="76"/>
      <c r="D1351" s="113"/>
      <c r="E1351" s="113"/>
      <c r="F1351" s="113"/>
    </row>
    <row r="1352" spans="3:6" ht="24.9" customHeight="1">
      <c r="C1352" s="76"/>
      <c r="D1352" s="113"/>
      <c r="E1352" s="113"/>
      <c r="F1352" s="113"/>
    </row>
    <row r="1353" spans="3:6" ht="24.9" customHeight="1">
      <c r="C1353" s="76"/>
      <c r="D1353" s="113"/>
      <c r="E1353" s="113"/>
      <c r="F1353" s="113"/>
    </row>
    <row r="1354" spans="3:6" ht="24.9" customHeight="1">
      <c r="C1354" s="76"/>
      <c r="D1354" s="113"/>
      <c r="E1354" s="113"/>
      <c r="F1354" s="113"/>
    </row>
    <row r="1355" spans="3:6" ht="24.9" customHeight="1">
      <c r="C1355" s="76"/>
      <c r="D1355" s="113"/>
      <c r="E1355" s="113"/>
      <c r="F1355" s="113"/>
    </row>
    <row r="1356" spans="3:6" ht="24.9" customHeight="1">
      <c r="C1356" s="76"/>
      <c r="D1356" s="113"/>
      <c r="E1356" s="113"/>
      <c r="F1356" s="113"/>
    </row>
    <row r="1357" spans="3:6" ht="24.9" customHeight="1">
      <c r="C1357" s="76"/>
      <c r="D1357" s="113"/>
      <c r="E1357" s="113"/>
      <c r="F1357" s="113"/>
    </row>
    <row r="1358" spans="3:6" ht="24.9" customHeight="1">
      <c r="C1358" s="76"/>
      <c r="D1358" s="113"/>
      <c r="E1358" s="113"/>
      <c r="F1358" s="113"/>
    </row>
    <row r="1359" spans="3:6" ht="24.9" customHeight="1">
      <c r="C1359" s="76"/>
      <c r="D1359" s="113"/>
      <c r="E1359" s="113"/>
      <c r="F1359" s="113"/>
    </row>
    <row r="1360" spans="3:6" ht="24.9" customHeight="1">
      <c r="C1360" s="76"/>
      <c r="D1360" s="113"/>
      <c r="E1360" s="113"/>
      <c r="F1360" s="113"/>
    </row>
    <row r="1361" spans="3:6" ht="24.9" customHeight="1">
      <c r="C1361" s="76"/>
      <c r="D1361" s="113"/>
      <c r="E1361" s="113"/>
      <c r="F1361" s="113"/>
    </row>
    <row r="1362" spans="3:6" ht="24.9" customHeight="1">
      <c r="C1362" s="76"/>
      <c r="D1362" s="113"/>
      <c r="E1362" s="113"/>
      <c r="F1362" s="113"/>
    </row>
    <row r="1363" spans="3:6" ht="24.9" customHeight="1">
      <c r="C1363" s="76"/>
      <c r="D1363" s="113"/>
      <c r="E1363" s="113"/>
      <c r="F1363" s="113"/>
    </row>
    <row r="1364" spans="3:6" ht="24.9" customHeight="1">
      <c r="C1364" s="76"/>
      <c r="D1364" s="113"/>
      <c r="E1364" s="113"/>
      <c r="F1364" s="113"/>
    </row>
    <row r="1365" spans="3:6" ht="24.9" customHeight="1">
      <c r="C1365" s="76"/>
      <c r="D1365" s="113"/>
      <c r="E1365" s="113"/>
      <c r="F1365" s="113"/>
    </row>
    <row r="1366" spans="3:6" ht="24.9" customHeight="1">
      <c r="C1366" s="76"/>
      <c r="D1366" s="113"/>
      <c r="E1366" s="113"/>
      <c r="F1366" s="113"/>
    </row>
    <row r="1367" spans="3:6" ht="24.9" customHeight="1">
      <c r="C1367" s="76"/>
      <c r="D1367" s="113"/>
      <c r="E1367" s="113"/>
      <c r="F1367" s="113"/>
    </row>
    <row r="1368" spans="3:6" ht="24.9" customHeight="1">
      <c r="C1368" s="76"/>
      <c r="D1368" s="113"/>
      <c r="E1368" s="113"/>
      <c r="F1368" s="113"/>
    </row>
    <row r="1369" spans="3:6" ht="24.9" customHeight="1">
      <c r="C1369" s="76"/>
      <c r="D1369" s="113"/>
      <c r="E1369" s="113"/>
      <c r="F1369" s="113"/>
    </row>
    <row r="1370" spans="3:6" ht="24.9" customHeight="1">
      <c r="C1370" s="76"/>
      <c r="D1370" s="113"/>
      <c r="E1370" s="113"/>
      <c r="F1370" s="113"/>
    </row>
    <row r="1371" spans="3:6" ht="24.9" customHeight="1">
      <c r="C1371" s="76"/>
      <c r="D1371" s="113"/>
      <c r="E1371" s="113"/>
      <c r="F1371" s="113"/>
    </row>
    <row r="1372" spans="3:6" ht="24.9" customHeight="1">
      <c r="C1372" s="76"/>
      <c r="D1372" s="113"/>
      <c r="E1372" s="113"/>
      <c r="F1372" s="113"/>
    </row>
    <row r="1373" spans="3:6" ht="24.9" customHeight="1">
      <c r="C1373" s="76"/>
      <c r="D1373" s="113"/>
      <c r="E1373" s="113"/>
      <c r="F1373" s="113"/>
    </row>
    <row r="1374" spans="3:6" ht="24.9" customHeight="1">
      <c r="C1374" s="76"/>
      <c r="D1374" s="113"/>
      <c r="E1374" s="113"/>
      <c r="F1374" s="113"/>
    </row>
    <row r="1375" spans="3:6" ht="24.9" customHeight="1">
      <c r="C1375" s="76"/>
      <c r="D1375" s="113"/>
      <c r="E1375" s="113"/>
      <c r="F1375" s="113"/>
    </row>
    <row r="1376" spans="3:6" ht="24.9" customHeight="1">
      <c r="C1376" s="76"/>
      <c r="D1376" s="113"/>
      <c r="E1376" s="113"/>
      <c r="F1376" s="113"/>
    </row>
    <row r="1377" spans="3:6" ht="24.9" customHeight="1">
      <c r="C1377" s="76"/>
      <c r="D1377" s="113"/>
      <c r="E1377" s="113"/>
      <c r="F1377" s="113"/>
    </row>
    <row r="1378" spans="3:6" ht="24.9" customHeight="1">
      <c r="C1378" s="76"/>
      <c r="D1378" s="113"/>
      <c r="E1378" s="113"/>
      <c r="F1378" s="113"/>
    </row>
    <row r="1379" spans="3:6" ht="24.9" customHeight="1">
      <c r="C1379" s="76"/>
      <c r="D1379" s="113"/>
      <c r="E1379" s="113"/>
      <c r="F1379" s="113"/>
    </row>
    <row r="1380" spans="3:6" ht="24.9" customHeight="1">
      <c r="C1380" s="76"/>
      <c r="D1380" s="113"/>
      <c r="E1380" s="113"/>
      <c r="F1380" s="113"/>
    </row>
    <row r="1381" spans="3:6" ht="24.9" customHeight="1">
      <c r="C1381" s="76"/>
      <c r="D1381" s="113"/>
      <c r="E1381" s="113"/>
      <c r="F1381" s="113"/>
    </row>
    <row r="1382" spans="3:6" ht="24.9" customHeight="1">
      <c r="C1382" s="76"/>
      <c r="D1382" s="113"/>
      <c r="E1382" s="113"/>
      <c r="F1382" s="113"/>
    </row>
    <row r="1383" spans="3:6" ht="24.9" customHeight="1">
      <c r="C1383" s="76"/>
      <c r="D1383" s="113"/>
      <c r="E1383" s="113"/>
      <c r="F1383" s="113"/>
    </row>
    <row r="1384" spans="3:6" ht="24.9" customHeight="1">
      <c r="C1384" s="76"/>
      <c r="D1384" s="113"/>
      <c r="E1384" s="113"/>
      <c r="F1384" s="113"/>
    </row>
    <row r="1385" spans="3:6" ht="24.9" customHeight="1">
      <c r="C1385" s="76"/>
      <c r="D1385" s="113"/>
      <c r="E1385" s="113"/>
      <c r="F1385" s="113"/>
    </row>
    <row r="1386" spans="3:6" ht="24.9" customHeight="1">
      <c r="C1386" s="76"/>
      <c r="D1386" s="113"/>
      <c r="E1386" s="113"/>
      <c r="F1386" s="113"/>
    </row>
    <row r="1387" spans="3:6" ht="24.9" customHeight="1">
      <c r="C1387" s="76"/>
      <c r="D1387" s="113"/>
      <c r="E1387" s="113"/>
      <c r="F1387" s="113"/>
    </row>
    <row r="1388" spans="3:6" ht="24.9" customHeight="1">
      <c r="C1388" s="76"/>
      <c r="D1388" s="113"/>
      <c r="E1388" s="113"/>
      <c r="F1388" s="113"/>
    </row>
    <row r="1389" spans="3:6" ht="24.9" customHeight="1">
      <c r="C1389" s="76"/>
      <c r="D1389" s="113"/>
      <c r="E1389" s="113"/>
      <c r="F1389" s="113"/>
    </row>
    <row r="1390" spans="3:6" ht="24.9" customHeight="1">
      <c r="C1390" s="76"/>
      <c r="D1390" s="113"/>
      <c r="E1390" s="113"/>
      <c r="F1390" s="113"/>
    </row>
    <row r="1391" spans="3:6" ht="24.9" customHeight="1">
      <c r="C1391" s="76"/>
      <c r="D1391" s="113"/>
      <c r="E1391" s="113"/>
      <c r="F1391" s="113"/>
    </row>
    <row r="1392" spans="3:6" ht="24.9" customHeight="1">
      <c r="C1392" s="76"/>
      <c r="D1392" s="113"/>
      <c r="E1392" s="113"/>
      <c r="F1392" s="113"/>
    </row>
    <row r="1393" spans="3:6" ht="24.9" customHeight="1">
      <c r="C1393" s="76"/>
      <c r="D1393" s="113"/>
      <c r="E1393" s="113"/>
      <c r="F1393" s="113"/>
    </row>
    <row r="1394" spans="3:6" ht="24.9" customHeight="1">
      <c r="C1394" s="76"/>
      <c r="D1394" s="113"/>
      <c r="E1394" s="113"/>
      <c r="F1394" s="113"/>
    </row>
    <row r="1395" spans="3:6" ht="24.9" customHeight="1">
      <c r="C1395" s="76"/>
      <c r="D1395" s="113"/>
      <c r="E1395" s="113"/>
      <c r="F1395" s="113"/>
    </row>
    <row r="1396" spans="3:6" ht="24.9" customHeight="1">
      <c r="C1396" s="76"/>
      <c r="D1396" s="113"/>
      <c r="E1396" s="113"/>
      <c r="F1396" s="113"/>
    </row>
    <row r="1397" spans="3:6" ht="24.9" customHeight="1">
      <c r="C1397" s="76"/>
      <c r="D1397" s="113"/>
      <c r="E1397" s="113"/>
      <c r="F1397" s="113"/>
    </row>
    <row r="1398" spans="3:6" ht="24.9" customHeight="1">
      <c r="C1398" s="76"/>
      <c r="D1398" s="113"/>
      <c r="E1398" s="113"/>
      <c r="F1398" s="113"/>
    </row>
    <row r="1399" spans="3:6" ht="24.9" customHeight="1">
      <c r="C1399" s="76"/>
      <c r="D1399" s="113"/>
      <c r="E1399" s="113"/>
      <c r="F1399" s="113"/>
    </row>
    <row r="1400" spans="3:6" ht="24.9" customHeight="1">
      <c r="C1400" s="76"/>
      <c r="D1400" s="113"/>
      <c r="E1400" s="113"/>
      <c r="F1400" s="113"/>
    </row>
    <row r="1401" spans="3:6" ht="24.9" customHeight="1">
      <c r="C1401" s="76"/>
      <c r="D1401" s="113"/>
      <c r="E1401" s="113"/>
      <c r="F1401" s="113"/>
    </row>
    <row r="1402" spans="3:6" ht="24.9" customHeight="1">
      <c r="C1402" s="76"/>
      <c r="D1402" s="113"/>
      <c r="E1402" s="113"/>
      <c r="F1402" s="113"/>
    </row>
    <row r="1403" spans="3:6" ht="24.9" customHeight="1">
      <c r="C1403" s="76"/>
      <c r="D1403" s="113"/>
      <c r="E1403" s="113"/>
      <c r="F1403" s="113"/>
    </row>
    <row r="1404" spans="3:6" ht="24.9" customHeight="1">
      <c r="C1404" s="76"/>
      <c r="D1404" s="113"/>
      <c r="E1404" s="113"/>
      <c r="F1404" s="113"/>
    </row>
    <row r="1405" spans="3:6" ht="24.9" customHeight="1">
      <c r="C1405" s="76"/>
      <c r="D1405" s="113"/>
      <c r="E1405" s="113"/>
      <c r="F1405" s="113"/>
    </row>
    <row r="1406" spans="3:6" ht="24.9" customHeight="1">
      <c r="C1406" s="76"/>
      <c r="D1406" s="113"/>
      <c r="E1406" s="113"/>
      <c r="F1406" s="113"/>
    </row>
    <row r="1407" spans="3:6" ht="24.9" customHeight="1">
      <c r="C1407" s="76"/>
      <c r="D1407" s="113"/>
      <c r="E1407" s="113"/>
      <c r="F1407" s="113"/>
    </row>
    <row r="1408" spans="3:6" ht="24.9" customHeight="1">
      <c r="C1408" s="76"/>
      <c r="D1408" s="113"/>
      <c r="E1408" s="113"/>
      <c r="F1408" s="113"/>
    </row>
    <row r="1409" spans="3:6" ht="24.9" customHeight="1">
      <c r="C1409" s="76"/>
      <c r="D1409" s="113"/>
      <c r="E1409" s="113"/>
      <c r="F1409" s="113"/>
    </row>
    <row r="1410" spans="3:6" ht="24.9" customHeight="1">
      <c r="C1410" s="76"/>
      <c r="D1410" s="113"/>
      <c r="E1410" s="113"/>
      <c r="F1410" s="113"/>
    </row>
    <row r="1411" spans="3:6" ht="24.9" customHeight="1">
      <c r="C1411" s="76"/>
      <c r="D1411" s="113"/>
      <c r="E1411" s="113"/>
      <c r="F1411" s="113"/>
    </row>
    <row r="1412" spans="3:6" ht="24.9" customHeight="1">
      <c r="C1412" s="76"/>
      <c r="D1412" s="113"/>
      <c r="E1412" s="113"/>
      <c r="F1412" s="113"/>
    </row>
    <row r="1413" spans="3:6" ht="24.9" customHeight="1">
      <c r="C1413" s="76"/>
      <c r="D1413" s="113"/>
      <c r="E1413" s="113"/>
      <c r="F1413" s="113"/>
    </row>
    <row r="1414" spans="3:6" ht="24.9" customHeight="1">
      <c r="C1414" s="76"/>
      <c r="D1414" s="113"/>
      <c r="E1414" s="113"/>
      <c r="F1414" s="113"/>
    </row>
    <row r="1415" spans="3:6" ht="24.9" customHeight="1">
      <c r="C1415" s="76"/>
      <c r="D1415" s="113"/>
      <c r="E1415" s="113"/>
      <c r="F1415" s="113"/>
    </row>
    <row r="1416" spans="3:6" ht="24.9" customHeight="1">
      <c r="C1416" s="76"/>
      <c r="D1416" s="113"/>
      <c r="E1416" s="113"/>
      <c r="F1416" s="113"/>
    </row>
    <row r="1417" spans="3:6" ht="24.9" customHeight="1">
      <c r="C1417" s="76"/>
      <c r="D1417" s="113"/>
      <c r="E1417" s="113"/>
      <c r="F1417" s="113"/>
    </row>
    <row r="1418" spans="3:6" ht="24.9" customHeight="1">
      <c r="C1418" s="76"/>
      <c r="D1418" s="113"/>
      <c r="E1418" s="113"/>
      <c r="F1418" s="113"/>
    </row>
    <row r="1419" spans="3:6" ht="24.9" customHeight="1">
      <c r="C1419" s="76"/>
      <c r="D1419" s="113"/>
      <c r="E1419" s="113"/>
      <c r="F1419" s="113"/>
    </row>
    <row r="1420" spans="3:6" ht="24.9" customHeight="1">
      <c r="C1420" s="76"/>
      <c r="D1420" s="113"/>
      <c r="E1420" s="113"/>
      <c r="F1420" s="113"/>
    </row>
    <row r="1421" spans="3:6" ht="24.9" customHeight="1">
      <c r="C1421" s="76"/>
      <c r="D1421" s="113"/>
      <c r="E1421" s="113"/>
      <c r="F1421" s="113"/>
    </row>
    <row r="1422" spans="3:6" ht="24.9" customHeight="1">
      <c r="C1422" s="76"/>
      <c r="D1422" s="113"/>
      <c r="E1422" s="113"/>
      <c r="F1422" s="113"/>
    </row>
    <row r="1423" spans="3:6" ht="24.9" customHeight="1">
      <c r="C1423" s="76"/>
      <c r="D1423" s="113"/>
      <c r="E1423" s="113"/>
      <c r="F1423" s="113"/>
    </row>
    <row r="1424" spans="3:6" ht="24.9" customHeight="1">
      <c r="C1424" s="76"/>
      <c r="D1424" s="113"/>
      <c r="E1424" s="113"/>
      <c r="F1424" s="113"/>
    </row>
    <row r="1425" spans="3:6" ht="24.9" customHeight="1">
      <c r="C1425" s="76"/>
      <c r="D1425" s="113"/>
      <c r="E1425" s="113"/>
      <c r="F1425" s="113"/>
    </row>
    <row r="1426" spans="3:6" ht="24.9" customHeight="1">
      <c r="C1426" s="76"/>
      <c r="D1426" s="113"/>
      <c r="E1426" s="113"/>
      <c r="F1426" s="113"/>
    </row>
    <row r="1427" spans="3:6" ht="24.9" customHeight="1">
      <c r="C1427" s="76"/>
      <c r="D1427" s="113"/>
      <c r="E1427" s="113"/>
      <c r="F1427" s="113"/>
    </row>
    <row r="1428" spans="3:6" ht="24.9" customHeight="1">
      <c r="C1428" s="76"/>
      <c r="D1428" s="113"/>
      <c r="E1428" s="113"/>
      <c r="F1428" s="113"/>
    </row>
    <row r="1429" spans="3:6" ht="24.9" customHeight="1">
      <c r="C1429" s="76"/>
      <c r="D1429" s="113"/>
      <c r="E1429" s="113"/>
      <c r="F1429" s="113"/>
    </row>
    <row r="1430" spans="3:6" ht="24.9" customHeight="1">
      <c r="C1430" s="76"/>
      <c r="D1430" s="113"/>
      <c r="E1430" s="113"/>
      <c r="F1430" s="113"/>
    </row>
    <row r="1431" spans="3:6" ht="24.9" customHeight="1">
      <c r="C1431" s="76"/>
      <c r="D1431" s="113"/>
      <c r="E1431" s="113"/>
      <c r="F1431" s="113"/>
    </row>
    <row r="1432" spans="3:6" ht="24.9" customHeight="1">
      <c r="C1432" s="76"/>
      <c r="D1432" s="113"/>
      <c r="E1432" s="113"/>
      <c r="F1432" s="113"/>
    </row>
    <row r="1433" spans="3:6" ht="24.9" customHeight="1">
      <c r="C1433" s="76"/>
      <c r="D1433" s="113"/>
      <c r="E1433" s="113"/>
      <c r="F1433" s="113"/>
    </row>
    <row r="1434" spans="3:6" ht="24.9" customHeight="1">
      <c r="C1434" s="76"/>
      <c r="D1434" s="113"/>
      <c r="E1434" s="113"/>
      <c r="F1434" s="113"/>
    </row>
    <row r="1435" spans="3:6" ht="24.9" customHeight="1">
      <c r="C1435" s="76"/>
      <c r="D1435" s="113"/>
      <c r="E1435" s="113"/>
      <c r="F1435" s="113"/>
    </row>
    <row r="1436" spans="3:6" ht="24.9" customHeight="1">
      <c r="C1436" s="76"/>
      <c r="D1436" s="113"/>
      <c r="E1436" s="113"/>
      <c r="F1436" s="113"/>
    </row>
    <row r="1437" spans="3:6" ht="24.9" customHeight="1">
      <c r="C1437" s="76"/>
      <c r="D1437" s="113"/>
      <c r="E1437" s="113"/>
      <c r="F1437" s="113"/>
    </row>
    <row r="1438" spans="3:6" ht="24.9" customHeight="1">
      <c r="C1438" s="76"/>
      <c r="D1438" s="113"/>
      <c r="E1438" s="113"/>
      <c r="F1438" s="113"/>
    </row>
    <row r="1439" spans="3:6" ht="24.9" customHeight="1">
      <c r="C1439" s="76"/>
      <c r="D1439" s="113"/>
      <c r="E1439" s="113"/>
      <c r="F1439" s="113"/>
    </row>
    <row r="1440" spans="3:6" ht="24.9" customHeight="1">
      <c r="C1440" s="76"/>
      <c r="D1440" s="113"/>
      <c r="E1440" s="113"/>
      <c r="F1440" s="113"/>
    </row>
    <row r="1441" spans="3:6" ht="24.9" customHeight="1">
      <c r="C1441" s="76"/>
      <c r="D1441" s="113"/>
      <c r="E1441" s="113"/>
      <c r="F1441" s="113"/>
    </row>
    <row r="1442" spans="3:6" ht="24.9" customHeight="1">
      <c r="C1442" s="76"/>
      <c r="D1442" s="113"/>
      <c r="E1442" s="113"/>
      <c r="F1442" s="113"/>
    </row>
    <row r="1443" spans="3:6" ht="24.9" customHeight="1">
      <c r="C1443" s="76"/>
      <c r="D1443" s="113"/>
      <c r="E1443" s="113"/>
      <c r="F1443" s="113"/>
    </row>
    <row r="1444" spans="3:6" ht="24.9" customHeight="1">
      <c r="C1444" s="76"/>
      <c r="D1444" s="113"/>
      <c r="E1444" s="113"/>
      <c r="F1444" s="113"/>
    </row>
    <row r="1445" spans="3:6" ht="24.9" customHeight="1">
      <c r="C1445" s="76"/>
      <c r="D1445" s="113"/>
      <c r="E1445" s="113"/>
      <c r="F1445" s="113"/>
    </row>
    <row r="1446" spans="3:6" ht="24.9" customHeight="1">
      <c r="C1446" s="76"/>
      <c r="D1446" s="113"/>
      <c r="E1446" s="113"/>
      <c r="F1446" s="113"/>
    </row>
    <row r="1447" spans="3:6" ht="24.9" customHeight="1">
      <c r="C1447" s="76"/>
      <c r="D1447" s="113"/>
      <c r="E1447" s="113"/>
      <c r="F1447" s="113"/>
    </row>
    <row r="1448" spans="3:6" ht="24.9" customHeight="1">
      <c r="C1448" s="76"/>
      <c r="D1448" s="113"/>
      <c r="E1448" s="113"/>
      <c r="F1448" s="113"/>
    </row>
    <row r="1449" spans="3:6" ht="24.9" customHeight="1">
      <c r="C1449" s="76"/>
      <c r="D1449" s="113"/>
      <c r="E1449" s="113"/>
      <c r="F1449" s="113"/>
    </row>
    <row r="1450" spans="3:6" ht="24.9" customHeight="1">
      <c r="C1450" s="76"/>
      <c r="D1450" s="113"/>
      <c r="E1450" s="113"/>
      <c r="F1450" s="113"/>
    </row>
    <row r="1451" spans="3:6" ht="24.9" customHeight="1">
      <c r="C1451" s="76"/>
      <c r="D1451" s="113"/>
      <c r="E1451" s="113"/>
      <c r="F1451" s="113"/>
    </row>
    <row r="1452" spans="3:6" ht="24.9" customHeight="1">
      <c r="C1452" s="76"/>
      <c r="D1452" s="113"/>
      <c r="E1452" s="113"/>
      <c r="F1452" s="113"/>
    </row>
    <row r="1453" spans="3:6" ht="24.9" customHeight="1">
      <c r="C1453" s="76"/>
      <c r="D1453" s="113"/>
      <c r="E1453" s="113"/>
      <c r="F1453" s="113"/>
    </row>
    <row r="1454" spans="3:6" ht="24.9" customHeight="1">
      <c r="C1454" s="76"/>
      <c r="D1454" s="113"/>
      <c r="E1454" s="113"/>
      <c r="F1454" s="113"/>
    </row>
    <row r="1455" spans="3:6" ht="24.9" customHeight="1">
      <c r="C1455" s="76"/>
      <c r="D1455" s="113"/>
      <c r="E1455" s="113"/>
      <c r="F1455" s="113"/>
    </row>
    <row r="1456" spans="3:6" ht="24.9" customHeight="1">
      <c r="C1456" s="76"/>
      <c r="D1456" s="113"/>
      <c r="E1456" s="113"/>
      <c r="F1456" s="113"/>
    </row>
    <row r="1457" spans="3:6" ht="24.9" customHeight="1">
      <c r="C1457" s="76"/>
      <c r="D1457" s="113"/>
      <c r="E1457" s="113"/>
      <c r="F1457" s="113"/>
    </row>
    <row r="1458" spans="3:6" ht="24.9" customHeight="1">
      <c r="C1458" s="76"/>
      <c r="D1458" s="113"/>
      <c r="E1458" s="113"/>
      <c r="F1458" s="113"/>
    </row>
    <row r="1459" spans="3:6" ht="24.9" customHeight="1">
      <c r="C1459" s="76"/>
      <c r="D1459" s="113"/>
      <c r="E1459" s="113"/>
      <c r="F1459" s="113"/>
    </row>
    <row r="1460" spans="3:6" ht="24.9" customHeight="1">
      <c r="C1460" s="76"/>
      <c r="D1460" s="113"/>
      <c r="E1460" s="113"/>
      <c r="F1460" s="113"/>
    </row>
    <row r="1461" spans="3:6" ht="24.9" customHeight="1">
      <c r="C1461" s="76"/>
      <c r="D1461" s="113"/>
      <c r="E1461" s="113"/>
      <c r="F1461" s="113"/>
    </row>
    <row r="1462" spans="3:6" ht="24.9" customHeight="1">
      <c r="C1462" s="76"/>
      <c r="D1462" s="113"/>
      <c r="E1462" s="113"/>
      <c r="F1462" s="113"/>
    </row>
    <row r="1463" spans="3:6" ht="24.9" customHeight="1">
      <c r="C1463" s="76"/>
      <c r="D1463" s="113"/>
      <c r="E1463" s="113"/>
      <c r="F1463" s="113"/>
    </row>
    <row r="1464" spans="3:6" ht="24.9" customHeight="1">
      <c r="C1464" s="76"/>
      <c r="D1464" s="113"/>
      <c r="E1464" s="113"/>
      <c r="F1464" s="113"/>
    </row>
    <row r="1465" spans="3:6" ht="24.9" customHeight="1">
      <c r="C1465" s="76"/>
      <c r="D1465" s="113"/>
      <c r="E1465" s="113"/>
      <c r="F1465" s="113"/>
    </row>
    <row r="1466" spans="3:6" ht="24.9" customHeight="1">
      <c r="C1466" s="76"/>
      <c r="D1466" s="113"/>
      <c r="E1466" s="113"/>
      <c r="F1466" s="113"/>
    </row>
    <row r="1467" spans="3:6" ht="24.9" customHeight="1">
      <c r="C1467" s="76"/>
      <c r="D1467" s="113"/>
      <c r="E1467" s="113"/>
      <c r="F1467" s="113"/>
    </row>
    <row r="1468" spans="3:6" ht="24.9" customHeight="1">
      <c r="C1468" s="76"/>
      <c r="D1468" s="113"/>
      <c r="E1468" s="113"/>
      <c r="F1468" s="113"/>
    </row>
    <row r="1469" spans="3:6" ht="24.9" customHeight="1">
      <c r="C1469" s="76"/>
      <c r="D1469" s="113"/>
      <c r="E1469" s="113"/>
      <c r="F1469" s="113"/>
    </row>
    <row r="1470" spans="3:6" ht="24.9" customHeight="1">
      <c r="C1470" s="76"/>
      <c r="D1470" s="113"/>
      <c r="E1470" s="113"/>
      <c r="F1470" s="113"/>
    </row>
    <row r="1471" spans="3:6" ht="24.9" customHeight="1">
      <c r="C1471" s="76"/>
      <c r="D1471" s="113"/>
      <c r="E1471" s="113"/>
      <c r="F1471" s="113"/>
    </row>
    <row r="1472" spans="3:6" ht="24.9" customHeight="1">
      <c r="C1472" s="76"/>
      <c r="D1472" s="113"/>
      <c r="E1472" s="113"/>
      <c r="F1472" s="113"/>
    </row>
    <row r="1473" spans="3:6" ht="24.9" customHeight="1">
      <c r="C1473" s="76"/>
      <c r="D1473" s="113"/>
      <c r="E1473" s="113"/>
      <c r="F1473" s="113"/>
    </row>
    <row r="1474" spans="3:6" ht="24.9" customHeight="1">
      <c r="C1474" s="76"/>
      <c r="D1474" s="113"/>
      <c r="E1474" s="113"/>
      <c r="F1474" s="113"/>
    </row>
    <row r="1475" spans="3:6" ht="24.9" customHeight="1">
      <c r="C1475" s="76"/>
      <c r="D1475" s="113"/>
      <c r="E1475" s="113"/>
      <c r="F1475" s="113"/>
    </row>
    <row r="1476" spans="3:6" ht="24.9" customHeight="1">
      <c r="C1476" s="76"/>
      <c r="D1476" s="113"/>
      <c r="E1476" s="113"/>
      <c r="F1476" s="113"/>
    </row>
    <row r="1477" spans="3:6" ht="24.9" customHeight="1">
      <c r="C1477" s="76"/>
      <c r="D1477" s="113"/>
      <c r="E1477" s="113"/>
      <c r="F1477" s="113"/>
    </row>
    <row r="1478" spans="3:6" ht="24.9" customHeight="1">
      <c r="C1478" s="76"/>
      <c r="D1478" s="113"/>
      <c r="E1478" s="113"/>
      <c r="F1478" s="113"/>
    </row>
    <row r="1479" spans="3:6" ht="24.9" customHeight="1">
      <c r="C1479" s="76"/>
      <c r="D1479" s="113"/>
      <c r="E1479" s="113"/>
      <c r="F1479" s="113"/>
    </row>
    <row r="1480" spans="3:6" ht="24.9" customHeight="1">
      <c r="C1480" s="76"/>
      <c r="D1480" s="113"/>
      <c r="E1480" s="113"/>
      <c r="F1480" s="113"/>
    </row>
    <row r="1481" spans="3:6" ht="24.9" customHeight="1">
      <c r="C1481" s="76"/>
      <c r="D1481" s="113"/>
      <c r="E1481" s="113"/>
      <c r="F1481" s="113"/>
    </row>
    <row r="1482" spans="3:6" ht="24.9" customHeight="1">
      <c r="C1482" s="76"/>
      <c r="D1482" s="113"/>
      <c r="E1482" s="113"/>
      <c r="F1482" s="113"/>
    </row>
    <row r="1483" spans="3:6" ht="24.9" customHeight="1">
      <c r="C1483" s="76"/>
      <c r="D1483" s="113"/>
      <c r="E1483" s="113"/>
      <c r="F1483" s="113"/>
    </row>
    <row r="1484" spans="3:6" ht="24.9" customHeight="1">
      <c r="C1484" s="76"/>
      <c r="D1484" s="113"/>
      <c r="E1484" s="113"/>
      <c r="F1484" s="113"/>
    </row>
    <row r="1485" spans="3:6" ht="24.9" customHeight="1">
      <c r="C1485" s="76"/>
      <c r="D1485" s="113"/>
      <c r="E1485" s="113"/>
      <c r="F1485" s="113"/>
    </row>
    <row r="1486" spans="3:6" ht="24.9" customHeight="1">
      <c r="C1486" s="76"/>
      <c r="D1486" s="113"/>
      <c r="E1486" s="113"/>
      <c r="F1486" s="113"/>
    </row>
    <row r="1487" spans="3:6" ht="24.9" customHeight="1">
      <c r="C1487" s="76"/>
      <c r="D1487" s="113"/>
      <c r="E1487" s="113"/>
      <c r="F1487" s="113"/>
    </row>
    <row r="1488" spans="3:6" ht="24.9" customHeight="1">
      <c r="C1488" s="76"/>
      <c r="D1488" s="113"/>
      <c r="E1488" s="113"/>
      <c r="F1488" s="113"/>
    </row>
    <row r="1489" spans="3:6" ht="24.9" customHeight="1">
      <c r="C1489" s="76"/>
      <c r="D1489" s="113"/>
      <c r="E1489" s="113"/>
      <c r="F1489" s="113"/>
    </row>
    <row r="1490" spans="3:6" ht="24.9" customHeight="1">
      <c r="C1490" s="76"/>
      <c r="D1490" s="113"/>
      <c r="E1490" s="113"/>
      <c r="F1490" s="113"/>
    </row>
    <row r="1491" spans="3:6" ht="24.9" customHeight="1">
      <c r="C1491" s="76"/>
      <c r="D1491" s="113"/>
      <c r="E1491" s="113"/>
      <c r="F1491" s="113"/>
    </row>
    <row r="1492" spans="3:6" ht="24.9" customHeight="1">
      <c r="C1492" s="76"/>
      <c r="D1492" s="113"/>
      <c r="E1492" s="113"/>
      <c r="F1492" s="113"/>
    </row>
    <row r="1493" spans="3:6" ht="24.9" customHeight="1">
      <c r="C1493" s="76"/>
      <c r="D1493" s="113"/>
      <c r="E1493" s="113"/>
      <c r="F1493" s="113"/>
    </row>
    <row r="1494" spans="3:6" ht="24.9" customHeight="1">
      <c r="C1494" s="76"/>
      <c r="D1494" s="113"/>
      <c r="E1494" s="113"/>
      <c r="F1494" s="113"/>
    </row>
    <row r="1495" spans="3:6" ht="24.9" customHeight="1">
      <c r="C1495" s="76"/>
      <c r="D1495" s="113"/>
      <c r="E1495" s="113"/>
      <c r="F1495" s="113"/>
    </row>
    <row r="1496" spans="3:6" ht="24.9" customHeight="1">
      <c r="C1496" s="76"/>
      <c r="D1496" s="113"/>
      <c r="E1496" s="113"/>
      <c r="F1496" s="113"/>
    </row>
    <row r="1497" spans="3:6" ht="24.9" customHeight="1">
      <c r="C1497" s="76"/>
      <c r="D1497" s="113"/>
      <c r="E1497" s="113"/>
      <c r="F1497" s="113"/>
    </row>
    <row r="1498" spans="3:6" ht="24.9" customHeight="1">
      <c r="C1498" s="76"/>
      <c r="D1498" s="113"/>
      <c r="E1498" s="113"/>
      <c r="F1498" s="113"/>
    </row>
    <row r="1499" spans="3:6" ht="24.9" customHeight="1">
      <c r="C1499" s="76"/>
      <c r="D1499" s="113"/>
      <c r="E1499" s="113"/>
      <c r="F1499" s="113"/>
    </row>
    <row r="1500" spans="3:6" ht="24.9" customHeight="1">
      <c r="C1500" s="76"/>
      <c r="D1500" s="113"/>
      <c r="E1500" s="113"/>
      <c r="F1500" s="113"/>
    </row>
    <row r="1501" spans="3:6" ht="24.9" customHeight="1">
      <c r="C1501" s="76"/>
      <c r="D1501" s="113"/>
      <c r="E1501" s="113"/>
      <c r="F1501" s="113"/>
    </row>
    <row r="1502" spans="3:6" ht="24.9" customHeight="1">
      <c r="C1502" s="76"/>
      <c r="D1502" s="113"/>
      <c r="E1502" s="113"/>
      <c r="F1502" s="113"/>
    </row>
    <row r="1503" spans="3:6" ht="24.9" customHeight="1">
      <c r="C1503" s="76"/>
      <c r="D1503" s="113"/>
      <c r="E1503" s="113"/>
      <c r="F1503" s="113"/>
    </row>
    <row r="1504" spans="3:6" ht="24.9" customHeight="1">
      <c r="C1504" s="76"/>
      <c r="D1504" s="113"/>
      <c r="E1504" s="113"/>
      <c r="F1504" s="113"/>
    </row>
    <row r="1505" spans="3:6" ht="24.9" customHeight="1">
      <c r="C1505" s="76"/>
      <c r="D1505" s="113"/>
      <c r="E1505" s="113"/>
      <c r="F1505" s="113"/>
    </row>
    <row r="1506" spans="3:6" ht="24.9" customHeight="1">
      <c r="C1506" s="76"/>
      <c r="D1506" s="113"/>
      <c r="E1506" s="113"/>
      <c r="F1506" s="113"/>
    </row>
    <row r="1507" spans="3:6" ht="24.9" customHeight="1">
      <c r="C1507" s="76"/>
      <c r="D1507" s="113"/>
      <c r="E1507" s="113"/>
      <c r="F1507" s="113"/>
    </row>
    <row r="1508" spans="3:6" ht="24.9" customHeight="1">
      <c r="C1508" s="76"/>
      <c r="D1508" s="113"/>
      <c r="E1508" s="113"/>
      <c r="F1508" s="113"/>
    </row>
    <row r="1509" spans="3:6" ht="24.9" customHeight="1">
      <c r="C1509" s="76"/>
      <c r="D1509" s="113"/>
      <c r="E1509" s="113"/>
      <c r="F1509" s="113"/>
    </row>
    <row r="1510" spans="3:6" ht="24.9" customHeight="1">
      <c r="C1510" s="76"/>
      <c r="D1510" s="113"/>
      <c r="E1510" s="113"/>
      <c r="F1510" s="113"/>
    </row>
    <row r="1511" spans="3:6" ht="24.9" customHeight="1">
      <c r="C1511" s="76"/>
      <c r="D1511" s="113"/>
      <c r="E1511" s="113"/>
      <c r="F1511" s="113"/>
    </row>
    <row r="1512" spans="3:6" ht="24.9" customHeight="1">
      <c r="C1512" s="76"/>
      <c r="D1512" s="113"/>
      <c r="E1512" s="113"/>
      <c r="F1512" s="113"/>
    </row>
    <row r="1513" spans="3:6" ht="24.9" customHeight="1">
      <c r="C1513" s="76"/>
      <c r="D1513" s="113"/>
      <c r="E1513" s="113"/>
      <c r="F1513" s="113"/>
    </row>
    <row r="1514" spans="3:6" ht="24.9" customHeight="1">
      <c r="C1514" s="76"/>
      <c r="D1514" s="113"/>
      <c r="E1514" s="113"/>
      <c r="F1514" s="113"/>
    </row>
    <row r="1515" spans="3:6" ht="24.9" customHeight="1">
      <c r="C1515" s="76"/>
      <c r="D1515" s="113"/>
      <c r="E1515" s="113"/>
      <c r="F1515" s="113"/>
    </row>
    <row r="1516" spans="3:6" ht="24.9" customHeight="1">
      <c r="C1516" s="76"/>
      <c r="D1516" s="113"/>
      <c r="E1516" s="113"/>
      <c r="F1516" s="113"/>
    </row>
    <row r="1517" spans="3:6" ht="24.9" customHeight="1">
      <c r="C1517" s="76"/>
      <c r="D1517" s="113"/>
      <c r="E1517" s="113"/>
      <c r="F1517" s="113"/>
    </row>
    <row r="1518" spans="3:6" ht="24.9" customHeight="1">
      <c r="C1518" s="76"/>
      <c r="D1518" s="113"/>
      <c r="E1518" s="113"/>
      <c r="F1518" s="113"/>
    </row>
    <row r="1519" spans="3:6" ht="24.9" customHeight="1">
      <c r="C1519" s="76"/>
      <c r="D1519" s="113"/>
      <c r="E1519" s="113"/>
      <c r="F1519" s="113"/>
    </row>
    <row r="1520" spans="3:6" ht="24.9" customHeight="1">
      <c r="C1520" s="76"/>
      <c r="D1520" s="113"/>
      <c r="E1520" s="113"/>
      <c r="F1520" s="113"/>
    </row>
    <row r="1521" spans="3:6" ht="24.9" customHeight="1">
      <c r="C1521" s="76"/>
      <c r="D1521" s="113"/>
      <c r="E1521" s="113"/>
      <c r="F1521" s="113"/>
    </row>
    <row r="1522" spans="3:6" ht="24.9" customHeight="1">
      <c r="C1522" s="76"/>
      <c r="D1522" s="113"/>
      <c r="E1522" s="113"/>
      <c r="F1522" s="113"/>
    </row>
    <row r="1523" spans="3:6" ht="24.9" customHeight="1">
      <c r="C1523" s="76"/>
      <c r="D1523" s="113"/>
      <c r="E1523" s="113"/>
      <c r="F1523" s="113"/>
    </row>
    <row r="1524" spans="3:6" ht="24.9" customHeight="1">
      <c r="C1524" s="76"/>
      <c r="D1524" s="113"/>
      <c r="E1524" s="113"/>
      <c r="F1524" s="113"/>
    </row>
    <row r="1525" spans="3:6" ht="24.9" customHeight="1">
      <c r="C1525" s="76"/>
      <c r="D1525" s="113"/>
      <c r="E1525" s="113"/>
      <c r="F1525" s="113"/>
    </row>
    <row r="1526" spans="3:6" ht="24.9" customHeight="1">
      <c r="C1526" s="76"/>
      <c r="D1526" s="113"/>
      <c r="E1526" s="113"/>
      <c r="F1526" s="113"/>
    </row>
    <row r="1527" spans="3:6" ht="24.9" customHeight="1">
      <c r="C1527" s="76"/>
      <c r="D1527" s="113"/>
      <c r="E1527" s="113"/>
      <c r="F1527" s="113"/>
    </row>
    <row r="1528" spans="3:6" ht="24.9" customHeight="1">
      <c r="C1528" s="76"/>
      <c r="D1528" s="113"/>
      <c r="E1528" s="113"/>
      <c r="F1528" s="113"/>
    </row>
    <row r="1529" spans="3:6" ht="24.9" customHeight="1">
      <c r="C1529" s="76"/>
      <c r="D1529" s="113"/>
      <c r="E1529" s="113"/>
      <c r="F1529" s="113"/>
    </row>
    <row r="1530" spans="3:6" ht="24.9" customHeight="1">
      <c r="C1530" s="76"/>
      <c r="D1530" s="113"/>
      <c r="E1530" s="113"/>
      <c r="F1530" s="113"/>
    </row>
    <row r="1531" spans="3:6" ht="24.9" customHeight="1">
      <c r="C1531" s="76"/>
      <c r="D1531" s="113"/>
      <c r="E1531" s="113"/>
      <c r="F1531" s="113"/>
    </row>
    <row r="1532" spans="3:6" ht="24.9" customHeight="1">
      <c r="C1532" s="76"/>
      <c r="D1532" s="113"/>
      <c r="E1532" s="113"/>
      <c r="F1532" s="113"/>
    </row>
    <row r="1533" spans="3:6" ht="24.9" customHeight="1">
      <c r="C1533" s="76"/>
      <c r="D1533" s="113"/>
      <c r="E1533" s="113"/>
      <c r="F1533" s="113"/>
    </row>
    <row r="1534" spans="3:6" ht="24.9" customHeight="1">
      <c r="C1534" s="76"/>
      <c r="D1534" s="113"/>
      <c r="E1534" s="113"/>
      <c r="F1534" s="113"/>
    </row>
    <row r="1535" spans="3:6" ht="24.9" customHeight="1">
      <c r="C1535" s="76"/>
      <c r="D1535" s="113"/>
      <c r="E1535" s="113"/>
      <c r="F1535" s="113"/>
    </row>
    <row r="1536" spans="3:6" ht="24.9" customHeight="1">
      <c r="C1536" s="76"/>
      <c r="D1536" s="113"/>
      <c r="E1536" s="113"/>
      <c r="F1536" s="113"/>
    </row>
    <row r="1537" spans="3:6" ht="24.9" customHeight="1">
      <c r="C1537" s="76"/>
      <c r="D1537" s="113"/>
      <c r="E1537" s="113"/>
      <c r="F1537" s="113"/>
    </row>
    <row r="1538" spans="3:6" ht="24.9" customHeight="1">
      <c r="C1538" s="76"/>
      <c r="D1538" s="113"/>
      <c r="E1538" s="113"/>
      <c r="F1538" s="113"/>
    </row>
    <row r="1539" spans="3:6" ht="24.9" customHeight="1">
      <c r="C1539" s="76"/>
      <c r="D1539" s="113"/>
      <c r="E1539" s="113"/>
      <c r="F1539" s="113"/>
    </row>
    <row r="1540" spans="3:6" ht="24.9" customHeight="1">
      <c r="C1540" s="76"/>
      <c r="D1540" s="113"/>
      <c r="E1540" s="113"/>
      <c r="F1540" s="113"/>
    </row>
    <row r="1541" spans="3:6" ht="24.9" customHeight="1">
      <c r="C1541" s="76"/>
      <c r="D1541" s="113"/>
      <c r="E1541" s="113"/>
      <c r="F1541" s="113"/>
    </row>
    <row r="1542" spans="3:6" ht="24.9" customHeight="1">
      <c r="C1542" s="76"/>
      <c r="D1542" s="113"/>
      <c r="E1542" s="113"/>
      <c r="F1542" s="113"/>
    </row>
    <row r="1543" spans="3:6" ht="24.9" customHeight="1">
      <c r="C1543" s="76"/>
      <c r="D1543" s="113"/>
      <c r="E1543" s="113"/>
      <c r="F1543" s="113"/>
    </row>
    <row r="1544" spans="3:6" ht="24.9" customHeight="1">
      <c r="C1544" s="76"/>
      <c r="D1544" s="113"/>
      <c r="E1544" s="113"/>
      <c r="F1544" s="113"/>
    </row>
    <row r="1545" spans="3:6" ht="24.9" customHeight="1">
      <c r="C1545" s="76"/>
      <c r="D1545" s="113"/>
      <c r="E1545" s="113"/>
      <c r="F1545" s="113"/>
    </row>
    <row r="1546" spans="3:6" ht="24.9" customHeight="1">
      <c r="C1546" s="76"/>
      <c r="D1546" s="113"/>
      <c r="E1546" s="113"/>
      <c r="F1546" s="113"/>
    </row>
    <row r="1547" spans="3:6" ht="24.9" customHeight="1">
      <c r="C1547" s="76"/>
      <c r="D1547" s="113"/>
      <c r="E1547" s="113"/>
      <c r="F1547" s="113"/>
    </row>
    <row r="1548" spans="3:6" ht="24.9" customHeight="1">
      <c r="C1548" s="76"/>
      <c r="D1548" s="113"/>
      <c r="E1548" s="113"/>
      <c r="F1548" s="113"/>
    </row>
    <row r="1549" spans="3:6" ht="24.9" customHeight="1">
      <c r="C1549" s="76"/>
      <c r="D1549" s="113"/>
      <c r="E1549" s="113"/>
      <c r="F1549" s="113"/>
    </row>
    <row r="1550" spans="3:6" ht="24.9" customHeight="1">
      <c r="C1550" s="76"/>
      <c r="D1550" s="113"/>
      <c r="E1550" s="113"/>
      <c r="F1550" s="113"/>
    </row>
    <row r="1551" spans="3:6" ht="24.9" customHeight="1">
      <c r="C1551" s="76"/>
      <c r="D1551" s="113"/>
      <c r="E1551" s="113"/>
      <c r="F1551" s="113"/>
    </row>
    <row r="1552" spans="3:6" ht="24.9" customHeight="1">
      <c r="C1552" s="76"/>
      <c r="D1552" s="113"/>
      <c r="E1552" s="113"/>
      <c r="F1552" s="113"/>
    </row>
    <row r="1553" spans="3:6" ht="24.9" customHeight="1">
      <c r="C1553" s="76"/>
      <c r="D1553" s="113"/>
      <c r="E1553" s="113"/>
      <c r="F1553" s="113"/>
    </row>
    <row r="1554" spans="3:6" ht="24.9" customHeight="1">
      <c r="C1554" s="76"/>
      <c r="D1554" s="113"/>
      <c r="E1554" s="113"/>
      <c r="F1554" s="113"/>
    </row>
    <row r="1555" spans="3:6" ht="24.9" customHeight="1">
      <c r="C1555" s="76"/>
      <c r="D1555" s="113"/>
      <c r="E1555" s="113"/>
      <c r="F1555" s="113"/>
    </row>
    <row r="1556" spans="3:6" ht="24.9" customHeight="1">
      <c r="C1556" s="76"/>
      <c r="D1556" s="113"/>
      <c r="E1556" s="113"/>
      <c r="F1556" s="113"/>
    </row>
    <row r="1557" spans="3:6" ht="24.9" customHeight="1">
      <c r="C1557" s="76"/>
      <c r="D1557" s="113"/>
      <c r="E1557" s="113"/>
      <c r="F1557" s="113"/>
    </row>
    <row r="1558" spans="3:6" ht="24.9" customHeight="1">
      <c r="C1558" s="76"/>
      <c r="D1558" s="113"/>
      <c r="E1558" s="113"/>
      <c r="F1558" s="113"/>
    </row>
    <row r="1559" spans="3:6" ht="24.9" customHeight="1">
      <c r="C1559" s="76"/>
      <c r="D1559" s="113"/>
      <c r="E1559" s="113"/>
      <c r="F1559" s="113"/>
    </row>
    <row r="1560" spans="3:6" ht="24.9" customHeight="1">
      <c r="C1560" s="76"/>
      <c r="D1560" s="113"/>
      <c r="E1560" s="113"/>
      <c r="F1560" s="113"/>
    </row>
    <row r="1561" spans="3:6" ht="24.9" customHeight="1">
      <c r="C1561" s="76"/>
      <c r="D1561" s="113"/>
      <c r="E1561" s="113"/>
      <c r="F1561" s="113"/>
    </row>
    <row r="1562" spans="3:6" ht="24.9" customHeight="1">
      <c r="C1562" s="76"/>
      <c r="D1562" s="113"/>
      <c r="E1562" s="113"/>
      <c r="F1562" s="113"/>
    </row>
    <row r="1563" spans="3:6" ht="24.9" customHeight="1">
      <c r="C1563" s="76"/>
      <c r="D1563" s="113"/>
      <c r="E1563" s="113"/>
      <c r="F1563" s="113"/>
    </row>
    <row r="1564" spans="3:6" ht="24.9" customHeight="1">
      <c r="C1564" s="76"/>
      <c r="D1564" s="113"/>
      <c r="E1564" s="113"/>
      <c r="F1564" s="113"/>
    </row>
    <row r="1565" spans="3:6" ht="24.9" customHeight="1">
      <c r="C1565" s="76"/>
      <c r="D1565" s="113"/>
      <c r="E1565" s="113"/>
      <c r="F1565" s="113"/>
    </row>
    <row r="1566" spans="3:6" ht="24.9" customHeight="1">
      <c r="C1566" s="76"/>
      <c r="D1566" s="113"/>
      <c r="E1566" s="113"/>
      <c r="F1566" s="113"/>
    </row>
    <row r="1567" spans="3:6" ht="24.9" customHeight="1">
      <c r="C1567" s="76"/>
      <c r="D1567" s="113"/>
      <c r="E1567" s="113"/>
      <c r="F1567" s="113"/>
    </row>
    <row r="1568" spans="3:6" ht="24.9" customHeight="1">
      <c r="C1568" s="76"/>
      <c r="D1568" s="113"/>
      <c r="E1568" s="113"/>
      <c r="F1568" s="113"/>
    </row>
    <row r="1569" spans="3:6" ht="24.9" customHeight="1">
      <c r="C1569" s="76"/>
      <c r="D1569" s="113"/>
      <c r="E1569" s="113"/>
      <c r="F1569" s="113"/>
    </row>
    <row r="1570" spans="3:6" ht="24.9" customHeight="1">
      <c r="C1570" s="76"/>
      <c r="D1570" s="113"/>
      <c r="E1570" s="113"/>
      <c r="F1570" s="113"/>
    </row>
    <row r="1571" spans="3:6" ht="24.9" customHeight="1">
      <c r="C1571" s="76"/>
      <c r="D1571" s="113"/>
      <c r="E1571" s="113"/>
      <c r="F1571" s="113"/>
    </row>
    <row r="1572" spans="3:6" ht="24.9" customHeight="1">
      <c r="C1572" s="76"/>
      <c r="D1572" s="113"/>
      <c r="E1572" s="113"/>
      <c r="F1572" s="113"/>
    </row>
    <row r="1573" spans="3:6" ht="24.9" customHeight="1">
      <c r="C1573" s="76"/>
      <c r="D1573" s="113"/>
      <c r="E1573" s="113"/>
      <c r="F1573" s="113"/>
    </row>
    <row r="1574" spans="3:6" ht="24.9" customHeight="1">
      <c r="C1574" s="76"/>
      <c r="D1574" s="113"/>
      <c r="E1574" s="113"/>
      <c r="F1574" s="113"/>
    </row>
    <row r="1575" spans="3:6" ht="24.9" customHeight="1">
      <c r="C1575" s="76"/>
      <c r="D1575" s="113"/>
      <c r="E1575" s="113"/>
      <c r="F1575" s="113"/>
    </row>
    <row r="1576" spans="3:6" ht="24.9" customHeight="1">
      <c r="C1576" s="76"/>
      <c r="D1576" s="113"/>
      <c r="E1576" s="113"/>
      <c r="F1576" s="113"/>
    </row>
    <row r="1577" spans="3:6" ht="24.9" customHeight="1">
      <c r="C1577" s="76"/>
      <c r="D1577" s="113"/>
      <c r="E1577" s="113"/>
      <c r="F1577" s="113"/>
    </row>
    <row r="1578" spans="3:6" ht="24.9" customHeight="1">
      <c r="C1578" s="76"/>
      <c r="D1578" s="113"/>
      <c r="E1578" s="113"/>
      <c r="F1578" s="113"/>
    </row>
    <row r="1579" spans="3:6" ht="24.9" customHeight="1">
      <c r="C1579" s="76"/>
      <c r="D1579" s="113"/>
      <c r="E1579" s="113"/>
      <c r="F1579" s="113"/>
    </row>
    <row r="1580" spans="3:6" ht="24.9" customHeight="1">
      <c r="C1580" s="76"/>
      <c r="D1580" s="113"/>
      <c r="E1580" s="113"/>
      <c r="F1580" s="113"/>
    </row>
    <row r="1581" spans="3:6" ht="24.9" customHeight="1">
      <c r="C1581" s="76"/>
      <c r="D1581" s="113"/>
      <c r="E1581" s="113"/>
      <c r="F1581" s="113"/>
    </row>
    <row r="1582" spans="3:6" ht="24.9" customHeight="1">
      <c r="C1582" s="76"/>
      <c r="D1582" s="113"/>
      <c r="E1582" s="113"/>
      <c r="F1582" s="113"/>
    </row>
    <row r="1583" spans="3:6" ht="24.9" customHeight="1">
      <c r="C1583" s="76"/>
      <c r="D1583" s="113"/>
      <c r="E1583" s="113"/>
      <c r="F1583" s="113"/>
    </row>
    <row r="1584" spans="3:6" ht="24.9" customHeight="1">
      <c r="C1584" s="76"/>
      <c r="D1584" s="113"/>
      <c r="E1584" s="113"/>
      <c r="F1584" s="113"/>
    </row>
    <row r="1585" spans="3:6" ht="24.9" customHeight="1">
      <c r="C1585" s="76"/>
      <c r="D1585" s="113"/>
      <c r="E1585" s="113"/>
      <c r="F1585" s="113"/>
    </row>
    <row r="1586" spans="3:6" ht="24.9" customHeight="1">
      <c r="C1586" s="76"/>
      <c r="D1586" s="113"/>
      <c r="E1586" s="113"/>
      <c r="F1586" s="113"/>
    </row>
    <row r="1587" spans="3:6" ht="24.9" customHeight="1">
      <c r="C1587" s="76"/>
      <c r="D1587" s="113"/>
      <c r="E1587" s="113"/>
      <c r="F1587" s="113"/>
    </row>
    <row r="1588" spans="3:6" ht="24.9" customHeight="1">
      <c r="C1588" s="76"/>
      <c r="D1588" s="113"/>
      <c r="E1588" s="113"/>
      <c r="F1588" s="113"/>
    </row>
    <row r="1589" spans="3:6" ht="24.9" customHeight="1">
      <c r="C1589" s="76"/>
      <c r="D1589" s="113"/>
      <c r="E1589" s="113"/>
      <c r="F1589" s="113"/>
    </row>
    <row r="1590" spans="3:6" ht="24.9" customHeight="1">
      <c r="C1590" s="76"/>
      <c r="D1590" s="113"/>
      <c r="E1590" s="113"/>
      <c r="F1590" s="113"/>
    </row>
    <row r="1591" spans="3:6" ht="24.9" customHeight="1">
      <c r="C1591" s="76"/>
      <c r="D1591" s="113"/>
      <c r="E1591" s="113"/>
      <c r="F1591" s="113"/>
    </row>
    <row r="1592" spans="3:6" ht="24.9" customHeight="1">
      <c r="C1592" s="76"/>
      <c r="D1592" s="113"/>
      <c r="E1592" s="113"/>
      <c r="F1592" s="113"/>
    </row>
    <row r="1593" spans="3:6" ht="24.9" customHeight="1">
      <c r="C1593" s="76"/>
      <c r="D1593" s="113"/>
      <c r="E1593" s="113"/>
      <c r="F1593" s="113"/>
    </row>
    <row r="1594" spans="3:6" ht="24.9" customHeight="1">
      <c r="C1594" s="76"/>
      <c r="D1594" s="113"/>
      <c r="E1594" s="113"/>
      <c r="F1594" s="113"/>
    </row>
    <row r="1595" spans="3:6" ht="24.9" customHeight="1">
      <c r="C1595" s="76"/>
      <c r="D1595" s="113"/>
      <c r="E1595" s="113"/>
      <c r="F1595" s="113"/>
    </row>
    <row r="1596" spans="3:6" ht="24.9" customHeight="1">
      <c r="C1596" s="76"/>
      <c r="D1596" s="113"/>
      <c r="E1596" s="113"/>
      <c r="F1596" s="113"/>
    </row>
    <row r="1597" spans="3:6" ht="24.9" customHeight="1">
      <c r="C1597" s="76"/>
      <c r="D1597" s="113"/>
      <c r="E1597" s="113"/>
      <c r="F1597" s="113"/>
    </row>
    <row r="1598" spans="3:6" ht="24.9" customHeight="1">
      <c r="C1598" s="76"/>
      <c r="D1598" s="113"/>
      <c r="E1598" s="113"/>
      <c r="F1598" s="113"/>
    </row>
    <row r="1599" spans="3:6" ht="24.9" customHeight="1">
      <c r="C1599" s="76"/>
      <c r="D1599" s="113"/>
      <c r="E1599" s="113"/>
      <c r="F1599" s="113"/>
    </row>
    <row r="1600" spans="3:6" ht="24.9" customHeight="1">
      <c r="C1600" s="76"/>
      <c r="D1600" s="113"/>
      <c r="E1600" s="113"/>
      <c r="F1600" s="113"/>
    </row>
    <row r="1601" spans="3:6" ht="24.9" customHeight="1">
      <c r="C1601" s="76"/>
      <c r="D1601" s="113"/>
      <c r="E1601" s="113"/>
      <c r="F1601" s="113"/>
    </row>
    <row r="1602" spans="3:6" ht="24.9" customHeight="1">
      <c r="C1602" s="76"/>
      <c r="D1602" s="113"/>
      <c r="E1602" s="113"/>
      <c r="F1602" s="113"/>
    </row>
    <row r="1603" spans="3:6" ht="24.9" customHeight="1">
      <c r="C1603" s="76"/>
      <c r="D1603" s="113"/>
      <c r="E1603" s="113"/>
      <c r="F1603" s="113"/>
    </row>
    <row r="1604" spans="3:6" ht="24.9" customHeight="1">
      <c r="C1604" s="76"/>
      <c r="D1604" s="113"/>
      <c r="E1604" s="113"/>
      <c r="F1604" s="113"/>
    </row>
    <row r="1605" spans="3:6" ht="24.9" customHeight="1">
      <c r="C1605" s="76"/>
      <c r="D1605" s="113"/>
      <c r="E1605" s="113"/>
      <c r="F1605" s="113"/>
    </row>
    <row r="1606" spans="3:6" ht="24.9" customHeight="1">
      <c r="C1606" s="76"/>
      <c r="D1606" s="113"/>
      <c r="E1606" s="113"/>
      <c r="F1606" s="113"/>
    </row>
    <row r="1607" spans="3:6" ht="24.9" customHeight="1">
      <c r="C1607" s="76"/>
      <c r="D1607" s="113"/>
      <c r="E1607" s="113"/>
      <c r="F1607" s="113"/>
    </row>
    <row r="1608" spans="3:6" ht="24.9" customHeight="1">
      <c r="C1608" s="76"/>
      <c r="D1608" s="113"/>
      <c r="E1608" s="113"/>
      <c r="F1608" s="113"/>
    </row>
    <row r="1609" spans="3:6" ht="24.9" customHeight="1">
      <c r="C1609" s="76"/>
      <c r="D1609" s="113"/>
      <c r="E1609" s="113"/>
      <c r="F1609" s="113"/>
    </row>
    <row r="1610" spans="3:6" ht="24.9" customHeight="1">
      <c r="C1610" s="76"/>
      <c r="D1610" s="113"/>
      <c r="E1610" s="113"/>
      <c r="F1610" s="113"/>
    </row>
    <row r="1611" spans="3:6" ht="24.9" customHeight="1">
      <c r="C1611" s="76"/>
      <c r="D1611" s="113"/>
      <c r="E1611" s="113"/>
      <c r="F1611" s="113"/>
    </row>
    <row r="1612" spans="3:6" ht="24.9" customHeight="1">
      <c r="C1612" s="76"/>
      <c r="D1612" s="113"/>
      <c r="E1612" s="113"/>
      <c r="F1612" s="113"/>
    </row>
    <row r="1613" spans="3:6" ht="24.9" customHeight="1">
      <c r="C1613" s="76"/>
      <c r="D1613" s="113"/>
      <c r="E1613" s="113"/>
      <c r="F1613" s="113"/>
    </row>
    <row r="1614" spans="3:6" ht="24.9" customHeight="1">
      <c r="C1614" s="76"/>
      <c r="D1614" s="113"/>
      <c r="E1614" s="113"/>
      <c r="F1614" s="113"/>
    </row>
    <row r="1615" spans="3:6" ht="24.9" customHeight="1">
      <c r="C1615" s="76"/>
      <c r="D1615" s="113"/>
      <c r="E1615" s="113"/>
      <c r="F1615" s="113"/>
    </row>
    <row r="1616" spans="3:6" ht="24.9" customHeight="1">
      <c r="C1616" s="76"/>
      <c r="D1616" s="113"/>
      <c r="E1616" s="113"/>
      <c r="F1616" s="113"/>
    </row>
    <row r="1617" spans="3:6" ht="24.9" customHeight="1">
      <c r="C1617" s="76"/>
      <c r="D1617" s="113"/>
      <c r="E1617" s="113"/>
      <c r="F1617" s="113"/>
    </row>
    <row r="1618" spans="3:6" ht="24.9" customHeight="1">
      <c r="C1618" s="76"/>
      <c r="D1618" s="113"/>
      <c r="E1618" s="113"/>
      <c r="F1618" s="113"/>
    </row>
    <row r="1619" spans="3:6" ht="24.9" customHeight="1">
      <c r="C1619" s="76"/>
      <c r="D1619" s="113"/>
      <c r="E1619" s="113"/>
      <c r="F1619" s="113"/>
    </row>
    <row r="1620" spans="3:6" ht="24.9" customHeight="1">
      <c r="C1620" s="76"/>
      <c r="D1620" s="113"/>
      <c r="E1620" s="113"/>
      <c r="F1620" s="113"/>
    </row>
    <row r="1621" spans="3:6" ht="24.9" customHeight="1">
      <c r="C1621" s="76"/>
      <c r="D1621" s="113"/>
      <c r="E1621" s="113"/>
      <c r="F1621" s="113"/>
    </row>
    <row r="1622" spans="3:6" ht="24.9" customHeight="1">
      <c r="C1622" s="76"/>
      <c r="D1622" s="113"/>
      <c r="E1622" s="113"/>
      <c r="F1622" s="113"/>
    </row>
    <row r="1623" spans="3:6" ht="24.9" customHeight="1">
      <c r="C1623" s="76"/>
      <c r="D1623" s="113"/>
      <c r="E1623" s="113"/>
      <c r="F1623" s="113"/>
    </row>
    <row r="1624" spans="3:6" ht="24.9" customHeight="1">
      <c r="C1624" s="76"/>
      <c r="D1624" s="113"/>
      <c r="E1624" s="113"/>
      <c r="F1624" s="113"/>
    </row>
    <row r="1625" spans="3:6" ht="24.9" customHeight="1">
      <c r="C1625" s="76"/>
      <c r="D1625" s="113"/>
      <c r="E1625" s="113"/>
      <c r="F1625" s="113"/>
    </row>
    <row r="1626" spans="3:6" ht="24.9" customHeight="1">
      <c r="C1626" s="76"/>
      <c r="D1626" s="113"/>
      <c r="E1626" s="113"/>
      <c r="F1626" s="113"/>
    </row>
    <row r="1627" spans="3:6" ht="24.9" customHeight="1">
      <c r="C1627" s="76"/>
      <c r="D1627" s="113"/>
      <c r="E1627" s="113"/>
      <c r="F1627" s="113"/>
    </row>
    <row r="1628" spans="3:6" ht="24.9" customHeight="1">
      <c r="C1628" s="76"/>
      <c r="D1628" s="113"/>
      <c r="E1628" s="113"/>
      <c r="F1628" s="113"/>
    </row>
    <row r="1629" spans="3:6" ht="24.9" customHeight="1">
      <c r="C1629" s="76"/>
      <c r="D1629" s="113"/>
      <c r="E1629" s="113"/>
      <c r="F1629" s="113"/>
    </row>
    <row r="1630" spans="3:6" ht="24.9" customHeight="1">
      <c r="C1630" s="76"/>
      <c r="D1630" s="113"/>
      <c r="E1630" s="113"/>
      <c r="F1630" s="113"/>
    </row>
    <row r="1631" spans="3:6" ht="24.9" customHeight="1">
      <c r="C1631" s="76"/>
      <c r="D1631" s="113"/>
      <c r="E1631" s="113"/>
      <c r="F1631" s="113"/>
    </row>
    <row r="1632" spans="3:6" ht="24.9" customHeight="1">
      <c r="C1632" s="76"/>
      <c r="D1632" s="113"/>
      <c r="E1632" s="113"/>
      <c r="F1632" s="113"/>
    </row>
    <row r="1633" spans="3:6" ht="24.9" customHeight="1">
      <c r="C1633" s="76"/>
      <c r="D1633" s="113"/>
      <c r="E1633" s="113"/>
      <c r="F1633" s="113"/>
    </row>
    <row r="1634" spans="3:6" ht="24.9" customHeight="1">
      <c r="C1634" s="76"/>
      <c r="D1634" s="113"/>
      <c r="E1634" s="113"/>
      <c r="F1634" s="113"/>
    </row>
    <row r="1635" spans="3:6" ht="24.9" customHeight="1">
      <c r="C1635" s="76"/>
      <c r="D1635" s="113"/>
      <c r="E1635" s="113"/>
      <c r="F1635" s="113"/>
    </row>
    <row r="1636" spans="3:6" ht="24.9" customHeight="1">
      <c r="C1636" s="76"/>
      <c r="D1636" s="113"/>
      <c r="E1636" s="113"/>
      <c r="F1636" s="113"/>
    </row>
    <row r="1637" spans="3:6" ht="24.9" customHeight="1">
      <c r="C1637" s="76"/>
      <c r="D1637" s="113"/>
      <c r="E1637" s="113"/>
      <c r="F1637" s="113"/>
    </row>
    <row r="1638" spans="3:6" ht="24.9" customHeight="1">
      <c r="C1638" s="76"/>
      <c r="D1638" s="113"/>
      <c r="E1638" s="113"/>
      <c r="F1638" s="113"/>
    </row>
    <row r="1639" spans="3:6" ht="24.9" customHeight="1">
      <c r="C1639" s="76"/>
      <c r="D1639" s="113"/>
      <c r="E1639" s="113"/>
      <c r="F1639" s="113"/>
    </row>
    <row r="1640" spans="3:6" ht="24.9" customHeight="1">
      <c r="C1640" s="76"/>
      <c r="D1640" s="113"/>
      <c r="E1640" s="113"/>
      <c r="F1640" s="113"/>
    </row>
    <row r="1641" spans="3:6" ht="24.9" customHeight="1">
      <c r="C1641" s="76"/>
      <c r="D1641" s="113"/>
      <c r="E1641" s="113"/>
      <c r="F1641" s="113"/>
    </row>
    <row r="1642" spans="3:6" ht="24.9" customHeight="1">
      <c r="C1642" s="76"/>
      <c r="D1642" s="113"/>
      <c r="E1642" s="113"/>
      <c r="F1642" s="113"/>
    </row>
    <row r="1643" spans="3:6" ht="24.9" customHeight="1">
      <c r="C1643" s="76"/>
      <c r="D1643" s="113"/>
      <c r="E1643" s="113"/>
      <c r="F1643" s="113"/>
    </row>
    <row r="1644" spans="3:6" ht="24.9" customHeight="1">
      <c r="C1644" s="76"/>
      <c r="D1644" s="113"/>
      <c r="E1644" s="113"/>
      <c r="F1644" s="113"/>
    </row>
    <row r="1645" spans="3:6" ht="24.9" customHeight="1">
      <c r="C1645" s="76"/>
      <c r="D1645" s="113"/>
      <c r="E1645" s="113"/>
      <c r="F1645" s="113"/>
    </row>
    <row r="1646" spans="3:6" ht="24.9" customHeight="1">
      <c r="C1646" s="76"/>
      <c r="D1646" s="113"/>
      <c r="E1646" s="113"/>
      <c r="F1646" s="113"/>
    </row>
    <row r="1647" spans="3:6" ht="24.9" customHeight="1">
      <c r="C1647" s="76"/>
      <c r="D1647" s="113"/>
      <c r="E1647" s="113"/>
      <c r="F1647" s="113"/>
    </row>
    <row r="1648" spans="3:6" ht="24.9" customHeight="1">
      <c r="C1648" s="76"/>
      <c r="D1648" s="113"/>
      <c r="E1648" s="113"/>
      <c r="F1648" s="113"/>
    </row>
    <row r="1649" spans="3:6" ht="24.9" customHeight="1">
      <c r="C1649" s="76"/>
      <c r="D1649" s="113"/>
      <c r="E1649" s="113"/>
      <c r="F1649" s="113"/>
    </row>
    <row r="1650" spans="3:6" ht="24.9" customHeight="1">
      <c r="C1650" s="76"/>
      <c r="D1650" s="113"/>
      <c r="E1650" s="113"/>
      <c r="F1650" s="113"/>
    </row>
    <row r="1651" spans="3:6" ht="24.9" customHeight="1">
      <c r="C1651" s="76"/>
      <c r="D1651" s="113"/>
      <c r="E1651" s="113"/>
      <c r="F1651" s="113"/>
    </row>
    <row r="1652" spans="3:6" ht="24.9" customHeight="1">
      <c r="C1652" s="76"/>
      <c r="D1652" s="113"/>
      <c r="E1652" s="113"/>
      <c r="F1652" s="113"/>
    </row>
    <row r="1653" spans="3:6" ht="24.9" customHeight="1">
      <c r="C1653" s="76"/>
      <c r="D1653" s="113"/>
      <c r="E1653" s="113"/>
      <c r="F1653" s="113"/>
    </row>
    <row r="1654" spans="3:6" ht="24.9" customHeight="1">
      <c r="C1654" s="76"/>
      <c r="D1654" s="113"/>
      <c r="E1654" s="113"/>
      <c r="F1654" s="113"/>
    </row>
    <row r="1655" spans="3:6" ht="24.9" customHeight="1">
      <c r="C1655" s="76"/>
      <c r="D1655" s="113"/>
      <c r="E1655" s="113"/>
      <c r="F1655" s="113"/>
    </row>
    <row r="1656" spans="3:6" ht="24.9" customHeight="1">
      <c r="C1656" s="76"/>
      <c r="D1656" s="113"/>
      <c r="E1656" s="113"/>
      <c r="F1656" s="113"/>
    </row>
    <row r="1657" spans="3:6" ht="24.9" customHeight="1">
      <c r="C1657" s="76"/>
      <c r="D1657" s="113"/>
      <c r="E1657" s="113"/>
      <c r="F1657" s="113"/>
    </row>
    <row r="1658" spans="3:6" ht="24.9" customHeight="1">
      <c r="C1658" s="76"/>
      <c r="D1658" s="113"/>
      <c r="E1658" s="113"/>
      <c r="F1658" s="113"/>
    </row>
    <row r="1659" spans="3:6" ht="24.9" customHeight="1">
      <c r="C1659" s="76"/>
      <c r="D1659" s="113"/>
      <c r="E1659" s="113"/>
      <c r="F1659" s="113"/>
    </row>
    <row r="1660" spans="3:6" ht="24.9" customHeight="1">
      <c r="C1660" s="76"/>
      <c r="D1660" s="113"/>
      <c r="E1660" s="113"/>
      <c r="F1660" s="113"/>
    </row>
    <row r="1661" spans="3:6" ht="24.9" customHeight="1">
      <c r="C1661" s="76"/>
      <c r="D1661" s="113"/>
      <c r="E1661" s="113"/>
      <c r="F1661" s="113"/>
    </row>
    <row r="1662" spans="3:6" ht="24.9" customHeight="1">
      <c r="C1662" s="76"/>
      <c r="D1662" s="113"/>
      <c r="E1662" s="113"/>
      <c r="F1662" s="113"/>
    </row>
    <row r="1663" spans="3:6" ht="24.9" customHeight="1">
      <c r="C1663" s="76"/>
      <c r="D1663" s="113"/>
      <c r="E1663" s="113"/>
      <c r="F1663" s="113"/>
    </row>
    <row r="1664" spans="3:6" ht="24.9" customHeight="1">
      <c r="C1664" s="76"/>
      <c r="D1664" s="113"/>
      <c r="E1664" s="113"/>
      <c r="F1664" s="113"/>
    </row>
    <row r="1665" spans="3:6" ht="24.9" customHeight="1">
      <c r="C1665" s="76"/>
      <c r="D1665" s="113"/>
      <c r="E1665" s="113"/>
      <c r="F1665" s="113"/>
    </row>
    <row r="1666" spans="3:6" ht="24.9" customHeight="1">
      <c r="C1666" s="76"/>
      <c r="D1666" s="113"/>
      <c r="E1666" s="113"/>
      <c r="F1666" s="113"/>
    </row>
    <row r="1667" spans="3:6" ht="24.9" customHeight="1">
      <c r="C1667" s="76"/>
      <c r="D1667" s="113"/>
      <c r="E1667" s="113"/>
      <c r="F1667" s="113"/>
    </row>
    <row r="1668" spans="3:6" ht="24.9" customHeight="1">
      <c r="C1668" s="76"/>
      <c r="D1668" s="113"/>
      <c r="E1668" s="113"/>
      <c r="F1668" s="113"/>
    </row>
    <row r="1669" spans="3:6" ht="24.9" customHeight="1">
      <c r="C1669" s="76"/>
      <c r="D1669" s="113"/>
      <c r="E1669" s="113"/>
      <c r="F1669" s="113"/>
    </row>
    <row r="1670" spans="3:6" ht="24.9" customHeight="1">
      <c r="C1670" s="76"/>
      <c r="D1670" s="113"/>
      <c r="E1670" s="113"/>
      <c r="F1670" s="113"/>
    </row>
    <row r="1671" spans="3:6" ht="24.9" customHeight="1">
      <c r="C1671" s="76"/>
      <c r="D1671" s="113"/>
      <c r="E1671" s="113"/>
      <c r="F1671" s="113"/>
    </row>
    <row r="1672" spans="3:6" ht="24.9" customHeight="1">
      <c r="C1672" s="76"/>
      <c r="D1672" s="113"/>
      <c r="E1672" s="113"/>
      <c r="F1672" s="113"/>
    </row>
    <row r="1673" spans="3:6" ht="24.9" customHeight="1">
      <c r="C1673" s="76"/>
      <c r="D1673" s="113"/>
      <c r="E1673" s="113"/>
      <c r="F1673" s="113"/>
    </row>
    <row r="1674" spans="3:6" ht="24.9" customHeight="1">
      <c r="C1674" s="76"/>
      <c r="D1674" s="113"/>
      <c r="E1674" s="113"/>
      <c r="F1674" s="113"/>
    </row>
    <row r="1675" spans="3:6" ht="24.9" customHeight="1">
      <c r="C1675" s="76"/>
      <c r="D1675" s="113"/>
      <c r="E1675" s="113"/>
      <c r="F1675" s="113"/>
    </row>
    <row r="1676" spans="3:6" ht="24.9" customHeight="1">
      <c r="C1676" s="76"/>
      <c r="D1676" s="113"/>
      <c r="E1676" s="113"/>
      <c r="F1676" s="113"/>
    </row>
    <row r="1677" spans="3:6" ht="24.9" customHeight="1">
      <c r="C1677" s="76"/>
      <c r="D1677" s="113"/>
      <c r="E1677" s="113"/>
      <c r="F1677" s="113"/>
    </row>
    <row r="1678" spans="3:6" ht="24.9" customHeight="1">
      <c r="C1678" s="76"/>
      <c r="D1678" s="113"/>
      <c r="E1678" s="113"/>
      <c r="F1678" s="113"/>
    </row>
    <row r="1679" spans="3:6" ht="24.9" customHeight="1">
      <c r="C1679" s="76"/>
      <c r="D1679" s="113"/>
      <c r="E1679" s="113"/>
      <c r="F1679" s="113"/>
    </row>
    <row r="1680" spans="3:6" ht="24.9" customHeight="1">
      <c r="C1680" s="76"/>
      <c r="D1680" s="113"/>
      <c r="E1680" s="113"/>
      <c r="F1680" s="113"/>
    </row>
    <row r="1681" spans="3:6" ht="24.9" customHeight="1">
      <c r="C1681" s="76"/>
      <c r="D1681" s="113"/>
      <c r="E1681" s="113"/>
      <c r="F1681" s="113"/>
    </row>
    <row r="1682" spans="3:6" ht="24.9" customHeight="1">
      <c r="C1682" s="76"/>
      <c r="D1682" s="113"/>
      <c r="E1682" s="113"/>
      <c r="F1682" s="113"/>
    </row>
    <row r="1683" spans="3:6" ht="24.9" customHeight="1">
      <c r="C1683" s="76"/>
      <c r="D1683" s="113"/>
      <c r="E1683" s="113"/>
      <c r="F1683" s="113"/>
    </row>
    <row r="1684" spans="3:6" ht="24.9" customHeight="1">
      <c r="C1684" s="76"/>
      <c r="D1684" s="113"/>
      <c r="E1684" s="113"/>
      <c r="F1684" s="113"/>
    </row>
    <row r="1685" spans="3:6" ht="24.9" customHeight="1">
      <c r="C1685" s="76"/>
      <c r="D1685" s="113"/>
      <c r="E1685" s="113"/>
      <c r="F1685" s="113"/>
    </row>
    <row r="1686" spans="3:6" ht="24.9" customHeight="1">
      <c r="C1686" s="76"/>
      <c r="D1686" s="113"/>
      <c r="E1686" s="113"/>
      <c r="F1686" s="113"/>
    </row>
    <row r="1687" spans="3:6" ht="24.9" customHeight="1">
      <c r="C1687" s="76"/>
      <c r="D1687" s="113"/>
      <c r="E1687" s="113"/>
      <c r="F1687" s="113"/>
    </row>
    <row r="1688" spans="3:6" ht="24.9" customHeight="1">
      <c r="C1688" s="76"/>
      <c r="D1688" s="113"/>
      <c r="E1688" s="113"/>
      <c r="F1688" s="113"/>
    </row>
    <row r="1689" spans="3:6" ht="24.9" customHeight="1">
      <c r="C1689" s="76"/>
      <c r="D1689" s="113"/>
      <c r="E1689" s="113"/>
      <c r="F1689" s="113"/>
    </row>
    <row r="1690" spans="3:6" ht="24.9" customHeight="1">
      <c r="C1690" s="76"/>
      <c r="D1690" s="113"/>
      <c r="E1690" s="113"/>
      <c r="F1690" s="113"/>
    </row>
    <row r="1691" spans="3:6" ht="24.9" customHeight="1">
      <c r="C1691" s="76"/>
      <c r="D1691" s="113"/>
      <c r="E1691" s="113"/>
      <c r="F1691" s="113"/>
    </row>
    <row r="1692" spans="3:6" ht="24.9" customHeight="1">
      <c r="C1692" s="76"/>
      <c r="D1692" s="113"/>
      <c r="E1692" s="113"/>
      <c r="F1692" s="113"/>
    </row>
    <row r="1693" spans="3:6" ht="24.9" customHeight="1">
      <c r="C1693" s="76"/>
      <c r="D1693" s="113"/>
      <c r="E1693" s="113"/>
      <c r="F1693" s="113"/>
    </row>
    <row r="1694" spans="3:6" ht="24.9" customHeight="1">
      <c r="C1694" s="76"/>
      <c r="D1694" s="113"/>
      <c r="E1694" s="113"/>
      <c r="F1694" s="113"/>
    </row>
    <row r="1695" spans="3:6" ht="24.9" customHeight="1">
      <c r="C1695" s="76"/>
      <c r="D1695" s="113"/>
      <c r="E1695" s="113"/>
      <c r="F1695" s="113"/>
    </row>
    <row r="1696" spans="3:6" ht="24.9" customHeight="1">
      <c r="C1696" s="76"/>
      <c r="D1696" s="113"/>
      <c r="E1696" s="113"/>
      <c r="F1696" s="113"/>
    </row>
    <row r="1697" spans="3:6" ht="24.9" customHeight="1">
      <c r="C1697" s="76"/>
      <c r="D1697" s="113"/>
      <c r="E1697" s="113"/>
      <c r="F1697" s="113"/>
    </row>
    <row r="1698" spans="3:6" ht="24.9" customHeight="1">
      <c r="C1698" s="76"/>
      <c r="D1698" s="113"/>
      <c r="E1698" s="113"/>
      <c r="F1698" s="113"/>
    </row>
    <row r="1699" spans="3:6" ht="24.9" customHeight="1">
      <c r="C1699" s="76"/>
      <c r="D1699" s="113"/>
      <c r="E1699" s="113"/>
      <c r="F1699" s="113"/>
    </row>
    <row r="1700" spans="3:6" ht="24.9" customHeight="1">
      <c r="C1700" s="76"/>
      <c r="D1700" s="113"/>
      <c r="E1700" s="113"/>
      <c r="F1700" s="113"/>
    </row>
    <row r="1701" spans="3:6" ht="24.9" customHeight="1">
      <c r="C1701" s="76"/>
      <c r="D1701" s="113"/>
      <c r="E1701" s="113"/>
      <c r="F1701" s="113"/>
    </row>
    <row r="1702" spans="3:6" ht="24.9" customHeight="1">
      <c r="C1702" s="76"/>
      <c r="D1702" s="113"/>
      <c r="E1702" s="113"/>
      <c r="F1702" s="113"/>
    </row>
    <row r="1703" spans="3:6" ht="24.9" customHeight="1">
      <c r="C1703" s="76"/>
      <c r="D1703" s="113"/>
      <c r="E1703" s="113"/>
      <c r="F1703" s="113"/>
    </row>
    <row r="1704" spans="3:6" ht="24.9" customHeight="1">
      <c r="C1704" s="76"/>
      <c r="D1704" s="113"/>
      <c r="E1704" s="113"/>
      <c r="F1704" s="113"/>
    </row>
    <row r="1705" spans="3:6" ht="24.9" customHeight="1">
      <c r="C1705" s="76"/>
      <c r="D1705" s="113"/>
      <c r="E1705" s="113"/>
      <c r="F1705" s="113"/>
    </row>
    <row r="1706" spans="3:6" ht="24.9" customHeight="1">
      <c r="C1706" s="76"/>
      <c r="D1706" s="113"/>
      <c r="E1706" s="113"/>
      <c r="F1706" s="113"/>
    </row>
    <row r="1707" spans="3:6" ht="24.9" customHeight="1">
      <c r="C1707" s="76"/>
      <c r="D1707" s="113"/>
      <c r="E1707" s="113"/>
      <c r="F1707" s="113"/>
    </row>
    <row r="1708" spans="3:6" ht="24.9" customHeight="1">
      <c r="C1708" s="76"/>
      <c r="D1708" s="113"/>
      <c r="E1708" s="113"/>
      <c r="F1708" s="113"/>
    </row>
    <row r="1709" spans="3:6" ht="24.9" customHeight="1">
      <c r="C1709" s="76"/>
      <c r="D1709" s="113"/>
      <c r="E1709" s="113"/>
      <c r="F1709" s="113"/>
    </row>
    <row r="1710" spans="3:6" ht="24.9" customHeight="1">
      <c r="C1710" s="76"/>
      <c r="D1710" s="113"/>
      <c r="E1710" s="113"/>
      <c r="F1710" s="113"/>
    </row>
    <row r="1711" spans="3:6" ht="24.9" customHeight="1">
      <c r="C1711" s="76"/>
      <c r="D1711" s="113"/>
      <c r="E1711" s="113"/>
      <c r="F1711" s="113"/>
    </row>
    <row r="1712" spans="3:6" ht="24.9" customHeight="1">
      <c r="C1712" s="76"/>
      <c r="D1712" s="113"/>
      <c r="E1712" s="113"/>
      <c r="F1712" s="113"/>
    </row>
    <row r="1713" spans="3:6" ht="24.9" customHeight="1">
      <c r="C1713" s="76"/>
      <c r="D1713" s="113"/>
      <c r="E1713" s="113"/>
      <c r="F1713" s="113"/>
    </row>
    <row r="1714" spans="3:6" ht="24.9" customHeight="1">
      <c r="C1714" s="76"/>
      <c r="D1714" s="113"/>
      <c r="E1714" s="113"/>
      <c r="F1714" s="113"/>
    </row>
    <row r="1715" spans="3:6" ht="24.9" customHeight="1">
      <c r="C1715" s="76"/>
      <c r="D1715" s="113"/>
      <c r="E1715" s="113"/>
      <c r="F1715" s="113"/>
    </row>
    <row r="1716" spans="3:6" ht="24.9" customHeight="1">
      <c r="C1716" s="76"/>
      <c r="D1716" s="113"/>
      <c r="E1716" s="113"/>
      <c r="F1716" s="113"/>
    </row>
    <row r="1717" spans="3:6" ht="24.9" customHeight="1">
      <c r="C1717" s="76"/>
      <c r="D1717" s="113"/>
      <c r="E1717" s="113"/>
      <c r="F1717" s="113"/>
    </row>
    <row r="1718" spans="3:6" ht="24.9" customHeight="1">
      <c r="C1718" s="76"/>
      <c r="D1718" s="113"/>
      <c r="E1718" s="113"/>
      <c r="F1718" s="113"/>
    </row>
    <row r="1719" spans="3:6" ht="24.9" customHeight="1">
      <c r="C1719" s="76"/>
      <c r="D1719" s="113"/>
      <c r="E1719" s="113"/>
      <c r="F1719" s="113"/>
    </row>
    <row r="1720" spans="3:6" ht="24.9" customHeight="1">
      <c r="C1720" s="76"/>
      <c r="D1720" s="113"/>
      <c r="E1720" s="113"/>
      <c r="F1720" s="113"/>
    </row>
    <row r="1721" spans="3:6" ht="24.9" customHeight="1">
      <c r="C1721" s="76"/>
      <c r="D1721" s="113"/>
      <c r="E1721" s="113"/>
      <c r="F1721" s="113"/>
    </row>
    <row r="1722" spans="3:6" ht="24.9" customHeight="1">
      <c r="C1722" s="76"/>
      <c r="D1722" s="113"/>
      <c r="E1722" s="113"/>
      <c r="F1722" s="113"/>
    </row>
    <row r="1723" spans="3:6" ht="24.9" customHeight="1">
      <c r="C1723" s="76"/>
      <c r="D1723" s="113"/>
      <c r="E1723" s="113"/>
      <c r="F1723" s="113"/>
    </row>
    <row r="1724" spans="3:6" ht="24.9" customHeight="1">
      <c r="C1724" s="76"/>
      <c r="D1724" s="113"/>
      <c r="E1724" s="113"/>
      <c r="F1724" s="113"/>
    </row>
    <row r="1725" spans="3:6" ht="24.9" customHeight="1">
      <c r="C1725" s="76"/>
      <c r="D1725" s="113"/>
      <c r="E1725" s="113"/>
      <c r="F1725" s="113"/>
    </row>
    <row r="1726" spans="3:6" ht="24.9" customHeight="1">
      <c r="C1726" s="76"/>
      <c r="D1726" s="113"/>
      <c r="E1726" s="113"/>
      <c r="F1726" s="113"/>
    </row>
    <row r="1727" spans="3:6" ht="24.9" customHeight="1">
      <c r="C1727" s="76"/>
      <c r="D1727" s="113"/>
      <c r="E1727" s="113"/>
      <c r="F1727" s="113"/>
    </row>
    <row r="1728" spans="3:6" ht="24.9" customHeight="1">
      <c r="C1728" s="76"/>
      <c r="D1728" s="113"/>
      <c r="E1728" s="113"/>
      <c r="F1728" s="113"/>
    </row>
    <row r="1729" spans="3:6" ht="24.9" customHeight="1">
      <c r="C1729" s="76"/>
      <c r="D1729" s="113"/>
      <c r="E1729" s="113"/>
      <c r="F1729" s="113"/>
    </row>
    <row r="1730" spans="3:6" ht="24.9" customHeight="1">
      <c r="C1730" s="76"/>
      <c r="D1730" s="113"/>
      <c r="E1730" s="113"/>
      <c r="F1730" s="113"/>
    </row>
    <row r="1731" spans="3:6" ht="24.9" customHeight="1">
      <c r="C1731" s="76"/>
      <c r="D1731" s="113"/>
      <c r="E1731" s="113"/>
      <c r="F1731" s="113"/>
    </row>
    <row r="1732" spans="3:6" ht="24.9" customHeight="1">
      <c r="C1732" s="76"/>
      <c r="D1732" s="113"/>
      <c r="E1732" s="113"/>
      <c r="F1732" s="113"/>
    </row>
    <row r="1733" spans="3:6" ht="24.9" customHeight="1">
      <c r="C1733" s="76"/>
      <c r="D1733" s="113"/>
      <c r="E1733" s="113"/>
      <c r="F1733" s="113"/>
    </row>
    <row r="1734" spans="3:6" ht="24.9" customHeight="1">
      <c r="C1734" s="76"/>
      <c r="D1734" s="113"/>
      <c r="E1734" s="113"/>
      <c r="F1734" s="113"/>
    </row>
    <row r="1735" spans="3:6" ht="24.9" customHeight="1">
      <c r="C1735" s="76"/>
      <c r="D1735" s="113"/>
      <c r="E1735" s="113"/>
      <c r="F1735" s="113"/>
    </row>
    <row r="1736" spans="3:6" ht="24.9" customHeight="1">
      <c r="C1736" s="76"/>
      <c r="D1736" s="113"/>
      <c r="E1736" s="113"/>
      <c r="F1736" s="113"/>
    </row>
    <row r="1737" spans="3:6" ht="24.9" customHeight="1">
      <c r="C1737" s="76"/>
      <c r="D1737" s="113"/>
      <c r="E1737" s="113"/>
      <c r="F1737" s="113"/>
    </row>
    <row r="1738" spans="3:6" ht="24.9" customHeight="1">
      <c r="C1738" s="76"/>
      <c r="D1738" s="113"/>
      <c r="E1738" s="113"/>
      <c r="F1738" s="113"/>
    </row>
    <row r="1739" spans="3:6" ht="24.9" customHeight="1">
      <c r="C1739" s="76"/>
      <c r="D1739" s="113"/>
      <c r="E1739" s="113"/>
      <c r="F1739" s="113"/>
    </row>
    <row r="1740" spans="3:6" ht="24.9" customHeight="1">
      <c r="C1740" s="76"/>
      <c r="D1740" s="113"/>
      <c r="E1740" s="113"/>
      <c r="F1740" s="113"/>
    </row>
    <row r="1741" spans="3:6" ht="24.9" customHeight="1">
      <c r="C1741" s="76"/>
      <c r="D1741" s="113"/>
      <c r="E1741" s="113"/>
      <c r="F1741" s="113"/>
    </row>
    <row r="1742" spans="3:6" ht="24.9" customHeight="1">
      <c r="C1742" s="76"/>
      <c r="D1742" s="113"/>
      <c r="E1742" s="113"/>
      <c r="F1742" s="113"/>
    </row>
    <row r="1743" spans="3:6" ht="24.9" customHeight="1">
      <c r="C1743" s="76"/>
      <c r="D1743" s="113"/>
      <c r="E1743" s="113"/>
      <c r="F1743" s="113"/>
    </row>
    <row r="1744" spans="3:6" ht="24.9" customHeight="1">
      <c r="C1744" s="76"/>
      <c r="D1744" s="113"/>
      <c r="E1744" s="113"/>
      <c r="F1744" s="113"/>
    </row>
    <row r="1745" spans="3:6" ht="24.9" customHeight="1">
      <c r="C1745" s="76"/>
      <c r="D1745" s="113"/>
      <c r="E1745" s="113"/>
      <c r="F1745" s="113"/>
    </row>
    <row r="1746" spans="3:6" ht="24.9" customHeight="1">
      <c r="C1746" s="76"/>
      <c r="D1746" s="113"/>
      <c r="E1746" s="113"/>
      <c r="F1746" s="113"/>
    </row>
    <row r="1747" spans="3:6" ht="24.9" customHeight="1">
      <c r="C1747" s="76"/>
      <c r="D1747" s="113"/>
      <c r="E1747" s="113"/>
      <c r="F1747" s="113"/>
    </row>
    <row r="1748" spans="3:6" ht="24.9" customHeight="1">
      <c r="C1748" s="76"/>
      <c r="D1748" s="113"/>
      <c r="E1748" s="113"/>
      <c r="F1748" s="113"/>
    </row>
    <row r="1749" spans="3:6" ht="24.9" customHeight="1">
      <c r="C1749" s="76"/>
      <c r="D1749" s="113"/>
      <c r="E1749" s="113"/>
      <c r="F1749" s="113"/>
    </row>
    <row r="1750" spans="3:6" ht="24.9" customHeight="1">
      <c r="C1750" s="76"/>
      <c r="D1750" s="113"/>
      <c r="E1750" s="113"/>
      <c r="F1750" s="113"/>
    </row>
    <row r="1751" spans="3:6" ht="24.9" customHeight="1">
      <c r="C1751" s="76"/>
      <c r="D1751" s="113"/>
      <c r="E1751" s="113"/>
      <c r="F1751" s="113"/>
    </row>
    <row r="1752" spans="3:6" ht="24.9" customHeight="1">
      <c r="C1752" s="76"/>
      <c r="D1752" s="113"/>
      <c r="E1752" s="113"/>
      <c r="F1752" s="113"/>
    </row>
    <row r="1753" spans="3:6" ht="24.9" customHeight="1">
      <c r="C1753" s="76"/>
      <c r="D1753" s="113"/>
      <c r="E1753" s="113"/>
      <c r="F1753" s="113"/>
    </row>
    <row r="1754" spans="3:6" ht="24.9" customHeight="1">
      <c r="C1754" s="76"/>
      <c r="D1754" s="113"/>
      <c r="E1754" s="113"/>
      <c r="F1754" s="113"/>
    </row>
    <row r="1755" spans="3:6" ht="24.9" customHeight="1">
      <c r="C1755" s="76"/>
      <c r="D1755" s="113"/>
      <c r="E1755" s="113"/>
      <c r="F1755" s="113"/>
    </row>
    <row r="1756" spans="3:6" ht="24.9" customHeight="1">
      <c r="C1756" s="76"/>
      <c r="D1756" s="113"/>
      <c r="E1756" s="113"/>
      <c r="F1756" s="113"/>
    </row>
    <row r="1757" spans="3:6" ht="24.9" customHeight="1">
      <c r="C1757" s="76"/>
      <c r="D1757" s="113"/>
      <c r="E1757" s="113"/>
      <c r="F1757" s="113"/>
    </row>
    <row r="1758" spans="3:6" ht="24.9" customHeight="1">
      <c r="C1758" s="76"/>
      <c r="D1758" s="113"/>
      <c r="E1758" s="113"/>
      <c r="F1758" s="113"/>
    </row>
    <row r="1759" spans="3:6" ht="24.9" customHeight="1">
      <c r="C1759" s="76"/>
      <c r="D1759" s="113"/>
      <c r="E1759" s="113"/>
      <c r="F1759" s="113"/>
    </row>
    <row r="1760" spans="3:6" ht="24.9" customHeight="1">
      <c r="C1760" s="76"/>
      <c r="D1760" s="113"/>
      <c r="E1760" s="113"/>
      <c r="F1760" s="113"/>
    </row>
    <row r="1761" spans="3:6" ht="24.9" customHeight="1">
      <c r="C1761" s="76"/>
      <c r="D1761" s="113"/>
      <c r="E1761" s="113"/>
      <c r="F1761" s="113"/>
    </row>
    <row r="1762" spans="3:6" ht="24.9" customHeight="1">
      <c r="C1762" s="76"/>
      <c r="D1762" s="113"/>
      <c r="E1762" s="113"/>
      <c r="F1762" s="113"/>
    </row>
    <row r="1763" spans="3:6" ht="24.9" customHeight="1">
      <c r="C1763" s="76"/>
      <c r="D1763" s="113"/>
      <c r="E1763" s="113"/>
      <c r="F1763" s="113"/>
    </row>
    <row r="1764" spans="3:6" ht="24.9" customHeight="1">
      <c r="C1764" s="76"/>
      <c r="D1764" s="113"/>
      <c r="E1764" s="113"/>
      <c r="F1764" s="113"/>
    </row>
    <row r="1765" spans="3:6" ht="24.9" customHeight="1">
      <c r="C1765" s="76"/>
      <c r="D1765" s="113"/>
      <c r="E1765" s="113"/>
      <c r="F1765" s="113"/>
    </row>
    <row r="1766" spans="3:6" ht="24.9" customHeight="1">
      <c r="C1766" s="76"/>
      <c r="D1766" s="113"/>
      <c r="E1766" s="113"/>
      <c r="F1766" s="113"/>
    </row>
    <row r="1767" spans="3:6" ht="24.9" customHeight="1">
      <c r="C1767" s="76"/>
      <c r="D1767" s="113"/>
      <c r="E1767" s="113"/>
      <c r="F1767" s="113"/>
    </row>
    <row r="1768" spans="3:6" ht="24.9" customHeight="1">
      <c r="C1768" s="76"/>
      <c r="D1768" s="113"/>
      <c r="E1768" s="113"/>
      <c r="F1768" s="113"/>
    </row>
    <row r="1769" spans="3:6" ht="24.9" customHeight="1">
      <c r="C1769" s="76"/>
      <c r="D1769" s="113"/>
      <c r="E1769" s="113"/>
      <c r="F1769" s="113"/>
    </row>
    <row r="1770" spans="3:6" ht="24.9" customHeight="1">
      <c r="C1770" s="76"/>
      <c r="D1770" s="113"/>
      <c r="E1770" s="113"/>
      <c r="F1770" s="113"/>
    </row>
    <row r="1771" spans="3:6" ht="24.9" customHeight="1">
      <c r="C1771" s="76"/>
      <c r="D1771" s="113"/>
      <c r="E1771" s="113"/>
      <c r="F1771" s="113"/>
    </row>
    <row r="1772" spans="3:6" ht="24.9" customHeight="1">
      <c r="C1772" s="76"/>
      <c r="D1772" s="113"/>
      <c r="E1772" s="113"/>
      <c r="F1772" s="113"/>
    </row>
    <row r="1773" spans="3:6" ht="24.9" customHeight="1">
      <c r="C1773" s="76"/>
      <c r="D1773" s="113"/>
      <c r="E1773" s="113"/>
      <c r="F1773" s="113"/>
    </row>
    <row r="1774" spans="3:6" ht="24.9" customHeight="1">
      <c r="C1774" s="76"/>
      <c r="D1774" s="113"/>
      <c r="E1774" s="113"/>
      <c r="F1774" s="113"/>
    </row>
    <row r="1775" spans="3:6" ht="24.9" customHeight="1">
      <c r="C1775" s="76"/>
      <c r="D1775" s="113"/>
      <c r="E1775" s="113"/>
      <c r="F1775" s="113"/>
    </row>
    <row r="1776" spans="3:6" ht="24.9" customHeight="1">
      <c r="C1776" s="76"/>
      <c r="D1776" s="113"/>
      <c r="E1776" s="113"/>
      <c r="F1776" s="113"/>
    </row>
    <row r="1777" spans="3:6" ht="24.9" customHeight="1">
      <c r="C1777" s="76"/>
      <c r="D1777" s="113"/>
      <c r="E1777" s="113"/>
      <c r="F1777" s="113"/>
    </row>
    <row r="1778" spans="3:6" ht="24.9" customHeight="1">
      <c r="C1778" s="76"/>
      <c r="D1778" s="113"/>
      <c r="E1778" s="113"/>
      <c r="F1778" s="113"/>
    </row>
    <row r="1779" spans="3:6" ht="24.9" customHeight="1">
      <c r="C1779" s="76"/>
      <c r="D1779" s="113"/>
      <c r="E1779" s="113"/>
      <c r="F1779" s="113"/>
    </row>
    <row r="1780" spans="3:6" ht="24.9" customHeight="1">
      <c r="C1780" s="76"/>
      <c r="D1780" s="113"/>
      <c r="E1780" s="113"/>
      <c r="F1780" s="113"/>
    </row>
    <row r="1781" spans="3:6" ht="24.9" customHeight="1">
      <c r="C1781" s="76"/>
      <c r="D1781" s="113"/>
      <c r="E1781" s="113"/>
      <c r="F1781" s="113"/>
    </row>
    <row r="1782" spans="3:6" ht="24.9" customHeight="1">
      <c r="C1782" s="76"/>
      <c r="D1782" s="113"/>
      <c r="E1782" s="113"/>
      <c r="F1782" s="113"/>
    </row>
    <row r="1783" spans="3:6" ht="24.9" customHeight="1">
      <c r="C1783" s="76"/>
      <c r="D1783" s="113"/>
      <c r="E1783" s="113"/>
      <c r="F1783" s="113"/>
    </row>
    <row r="1784" spans="3:6" ht="24.9" customHeight="1">
      <c r="C1784" s="76"/>
      <c r="D1784" s="113"/>
      <c r="E1784" s="113"/>
      <c r="F1784" s="113"/>
    </row>
    <row r="1785" spans="3:6" ht="24.9" customHeight="1">
      <c r="C1785" s="76"/>
      <c r="D1785" s="113"/>
      <c r="E1785" s="113"/>
      <c r="F1785" s="113"/>
    </row>
    <row r="1786" spans="3:6" ht="24.9" customHeight="1">
      <c r="C1786" s="76"/>
      <c r="D1786" s="113"/>
      <c r="E1786" s="113"/>
      <c r="F1786" s="113"/>
    </row>
    <row r="1787" spans="3:6" ht="24.9" customHeight="1">
      <c r="C1787" s="76"/>
      <c r="D1787" s="113"/>
      <c r="E1787" s="113"/>
      <c r="F1787" s="113"/>
    </row>
    <row r="1788" spans="3:6" ht="24.9" customHeight="1">
      <c r="C1788" s="76"/>
      <c r="D1788" s="113"/>
      <c r="E1788" s="113"/>
      <c r="F1788" s="113"/>
    </row>
    <row r="1789" spans="3:6" ht="24.9" customHeight="1">
      <c r="C1789" s="76"/>
      <c r="D1789" s="113"/>
      <c r="E1789" s="113"/>
      <c r="F1789" s="113"/>
    </row>
    <row r="1790" spans="3:6" ht="24.9" customHeight="1">
      <c r="C1790" s="76"/>
      <c r="D1790" s="113"/>
      <c r="E1790" s="113"/>
      <c r="F1790" s="113"/>
    </row>
    <row r="1791" spans="3:6" ht="24.9" customHeight="1">
      <c r="C1791" s="76"/>
      <c r="D1791" s="113"/>
      <c r="E1791" s="113"/>
      <c r="F1791" s="113"/>
    </row>
    <row r="1792" spans="3:6" ht="24.9" customHeight="1">
      <c r="C1792" s="76"/>
      <c r="D1792" s="113"/>
      <c r="E1792" s="113"/>
      <c r="F1792" s="113"/>
    </row>
    <row r="1793" spans="3:6" ht="24.9" customHeight="1">
      <c r="C1793" s="76"/>
      <c r="D1793" s="113"/>
      <c r="E1793" s="113"/>
      <c r="F1793" s="113"/>
    </row>
    <row r="1794" spans="3:6" ht="24.9" customHeight="1">
      <c r="C1794" s="76"/>
      <c r="D1794" s="113"/>
      <c r="E1794" s="113"/>
      <c r="F1794" s="113"/>
    </row>
    <row r="1795" spans="3:6" ht="24.9" customHeight="1">
      <c r="C1795" s="76"/>
      <c r="D1795" s="113"/>
      <c r="E1795" s="113"/>
      <c r="F1795" s="113"/>
    </row>
    <row r="1796" spans="3:6" ht="24.9" customHeight="1">
      <c r="C1796" s="76"/>
      <c r="D1796" s="113"/>
      <c r="E1796" s="113"/>
      <c r="F1796" s="113"/>
    </row>
    <row r="1797" spans="3:6" ht="24.9" customHeight="1">
      <c r="C1797" s="76"/>
      <c r="D1797" s="113"/>
      <c r="E1797" s="113"/>
      <c r="F1797" s="113"/>
    </row>
    <row r="1798" spans="3:6" ht="24.9" customHeight="1">
      <c r="C1798" s="76"/>
      <c r="D1798" s="113"/>
      <c r="E1798" s="113"/>
      <c r="F1798" s="113"/>
    </row>
    <row r="1799" spans="3:6" ht="24.9" customHeight="1">
      <c r="C1799" s="76"/>
      <c r="D1799" s="113"/>
      <c r="E1799" s="113"/>
      <c r="F1799" s="113"/>
    </row>
    <row r="1800" spans="3:6" ht="24.9" customHeight="1">
      <c r="C1800" s="76"/>
      <c r="D1800" s="113"/>
      <c r="E1800" s="113"/>
      <c r="F1800" s="113"/>
    </row>
    <row r="1801" spans="3:6" ht="24.9" customHeight="1">
      <c r="C1801" s="76"/>
      <c r="D1801" s="113"/>
      <c r="E1801" s="113"/>
      <c r="F1801" s="113"/>
    </row>
    <row r="1802" spans="3:6" ht="24.9" customHeight="1">
      <c r="C1802" s="76"/>
      <c r="D1802" s="113"/>
      <c r="E1802" s="113"/>
      <c r="F1802" s="113"/>
    </row>
    <row r="1803" spans="3:6" ht="24.9" customHeight="1">
      <c r="C1803" s="76"/>
      <c r="D1803" s="113"/>
      <c r="E1803" s="113"/>
      <c r="F1803" s="113"/>
    </row>
    <row r="1804" spans="3:6" ht="24.9" customHeight="1">
      <c r="C1804" s="76"/>
      <c r="D1804" s="113"/>
      <c r="E1804" s="113"/>
      <c r="F1804" s="113"/>
    </row>
    <row r="1805" spans="3:6" ht="24.9" customHeight="1">
      <c r="C1805" s="76"/>
      <c r="D1805" s="113"/>
      <c r="E1805" s="113"/>
      <c r="F1805" s="113"/>
    </row>
    <row r="1806" spans="3:6" ht="24.9" customHeight="1">
      <c r="C1806" s="76"/>
      <c r="D1806" s="113"/>
      <c r="E1806" s="113"/>
      <c r="F1806" s="113"/>
    </row>
    <row r="1807" spans="3:6" ht="24.9" customHeight="1">
      <c r="C1807" s="76"/>
      <c r="D1807" s="113"/>
      <c r="E1807" s="113"/>
      <c r="F1807" s="113"/>
    </row>
    <row r="1808" spans="3:6" ht="24.9" customHeight="1">
      <c r="C1808" s="76"/>
      <c r="D1808" s="113"/>
      <c r="E1808" s="113"/>
      <c r="F1808" s="113"/>
    </row>
    <row r="1809" spans="3:6" ht="24.9" customHeight="1">
      <c r="C1809" s="76"/>
      <c r="D1809" s="113"/>
      <c r="E1809" s="113"/>
      <c r="F1809" s="113"/>
    </row>
    <row r="1810" spans="3:6" ht="24.9" customHeight="1">
      <c r="C1810" s="76"/>
      <c r="D1810" s="113"/>
      <c r="E1810" s="113"/>
      <c r="F1810" s="113"/>
    </row>
    <row r="1811" spans="3:6" ht="24.9" customHeight="1">
      <c r="C1811" s="76"/>
      <c r="D1811" s="113"/>
      <c r="E1811" s="113"/>
      <c r="F1811" s="113"/>
    </row>
    <row r="1812" spans="3:6" ht="24.9" customHeight="1">
      <c r="C1812" s="76"/>
      <c r="D1812" s="113"/>
      <c r="E1812" s="113"/>
      <c r="F1812" s="113"/>
    </row>
    <row r="1813" spans="3:6" ht="24.9" customHeight="1">
      <c r="C1813" s="76"/>
      <c r="D1813" s="113"/>
      <c r="E1813" s="113"/>
      <c r="F1813" s="113"/>
    </row>
    <row r="1814" spans="3:6" ht="24.9" customHeight="1">
      <c r="C1814" s="76"/>
      <c r="D1814" s="113"/>
      <c r="E1814" s="113"/>
      <c r="F1814" s="113"/>
    </row>
    <row r="1815" spans="3:6" ht="24.9" customHeight="1">
      <c r="C1815" s="76"/>
      <c r="D1815" s="113"/>
      <c r="E1815" s="113"/>
      <c r="F1815" s="113"/>
    </row>
    <row r="1816" spans="3:6" ht="24.9" customHeight="1">
      <c r="C1816" s="76"/>
      <c r="D1816" s="113"/>
      <c r="E1816" s="113"/>
      <c r="F1816" s="113"/>
    </row>
    <row r="1817" spans="3:6" ht="24.9" customHeight="1">
      <c r="C1817" s="76"/>
      <c r="D1817" s="113"/>
      <c r="E1817" s="113"/>
      <c r="F1817" s="113"/>
    </row>
    <row r="1818" spans="3:6" ht="24.9" customHeight="1">
      <c r="C1818" s="76"/>
      <c r="D1818" s="113"/>
      <c r="E1818" s="113"/>
      <c r="F1818" s="113"/>
    </row>
    <row r="1819" spans="3:6" ht="24.9" customHeight="1">
      <c r="C1819" s="76"/>
      <c r="D1819" s="113"/>
      <c r="E1819" s="113"/>
      <c r="F1819" s="113"/>
    </row>
    <row r="1820" spans="3:6" ht="24.9" customHeight="1">
      <c r="C1820" s="76"/>
      <c r="D1820" s="113"/>
      <c r="E1820" s="113"/>
      <c r="F1820" s="113"/>
    </row>
    <row r="1821" spans="3:6" ht="24.9" customHeight="1">
      <c r="C1821" s="76"/>
      <c r="D1821" s="113"/>
      <c r="E1821" s="113"/>
      <c r="F1821" s="113"/>
    </row>
    <row r="1822" spans="3:6" ht="24.9" customHeight="1">
      <c r="C1822" s="76"/>
      <c r="D1822" s="113"/>
      <c r="E1822" s="113"/>
      <c r="F1822" s="113"/>
    </row>
    <row r="1823" spans="3:6" ht="24.9" customHeight="1">
      <c r="C1823" s="76"/>
      <c r="D1823" s="113"/>
      <c r="E1823" s="113"/>
      <c r="F1823" s="113"/>
    </row>
    <row r="1824" spans="3:6" ht="24.9" customHeight="1">
      <c r="C1824" s="76"/>
      <c r="D1824" s="113"/>
      <c r="E1824" s="113"/>
      <c r="F1824" s="113"/>
    </row>
    <row r="1825" spans="3:6" ht="24.9" customHeight="1">
      <c r="C1825" s="76"/>
      <c r="D1825" s="113"/>
      <c r="E1825" s="113"/>
      <c r="F1825" s="113"/>
    </row>
    <row r="1826" spans="3:6" ht="24.9" customHeight="1">
      <c r="C1826" s="76"/>
      <c r="D1826" s="113"/>
      <c r="E1826" s="113"/>
      <c r="F1826" s="113"/>
    </row>
    <row r="1827" spans="3:6" ht="24.9" customHeight="1">
      <c r="C1827" s="76"/>
      <c r="D1827" s="113"/>
      <c r="E1827" s="113"/>
      <c r="F1827" s="113"/>
    </row>
    <row r="1828" spans="3:6" ht="24.9" customHeight="1">
      <c r="C1828" s="76"/>
      <c r="D1828" s="113"/>
      <c r="E1828" s="113"/>
      <c r="F1828" s="113"/>
    </row>
    <row r="1829" spans="3:6" ht="24.9" customHeight="1">
      <c r="C1829" s="76"/>
      <c r="D1829" s="113"/>
      <c r="E1829" s="113"/>
      <c r="F1829" s="113"/>
    </row>
    <row r="1830" spans="3:6" ht="24.9" customHeight="1">
      <c r="C1830" s="76"/>
      <c r="D1830" s="113"/>
      <c r="E1830" s="113"/>
      <c r="F1830" s="113"/>
    </row>
    <row r="1831" spans="3:6" ht="24.9" customHeight="1">
      <c r="C1831" s="76"/>
      <c r="D1831" s="113"/>
      <c r="E1831" s="113"/>
      <c r="F1831" s="113"/>
    </row>
    <row r="1832" spans="3:6" ht="24.9" customHeight="1">
      <c r="C1832" s="76"/>
      <c r="D1832" s="113"/>
      <c r="E1832" s="113"/>
      <c r="F1832" s="113"/>
    </row>
    <row r="1833" spans="3:6" ht="24.9" customHeight="1">
      <c r="C1833" s="76"/>
      <c r="D1833" s="113"/>
      <c r="E1833" s="113"/>
      <c r="F1833" s="113"/>
    </row>
    <row r="1834" spans="3:6" ht="24.9" customHeight="1">
      <c r="C1834" s="76"/>
      <c r="D1834" s="113"/>
      <c r="E1834" s="113"/>
      <c r="F1834" s="113"/>
    </row>
    <row r="1835" spans="3:6" ht="24.9" customHeight="1">
      <c r="C1835" s="76"/>
      <c r="D1835" s="113"/>
      <c r="E1835" s="113"/>
      <c r="F1835" s="113"/>
    </row>
    <row r="1836" spans="3:6" ht="24.9" customHeight="1">
      <c r="C1836" s="76"/>
      <c r="D1836" s="113"/>
      <c r="E1836" s="113"/>
      <c r="F1836" s="113"/>
    </row>
    <row r="1837" spans="3:6" ht="24.9" customHeight="1">
      <c r="C1837" s="76"/>
      <c r="D1837" s="113"/>
      <c r="E1837" s="113"/>
      <c r="F1837" s="113"/>
    </row>
    <row r="1838" spans="3:6" ht="24.9" customHeight="1">
      <c r="C1838" s="76"/>
      <c r="D1838" s="113"/>
      <c r="E1838" s="113"/>
      <c r="F1838" s="113"/>
    </row>
    <row r="1839" spans="3:6" ht="24.9" customHeight="1">
      <c r="C1839" s="76"/>
      <c r="D1839" s="113"/>
      <c r="E1839" s="113"/>
      <c r="F1839" s="113"/>
    </row>
    <row r="1840" spans="3:6" ht="24.9" customHeight="1">
      <c r="C1840" s="76"/>
      <c r="D1840" s="113"/>
      <c r="E1840" s="113"/>
      <c r="F1840" s="113"/>
    </row>
    <row r="1841" spans="3:6" ht="24.9" customHeight="1">
      <c r="C1841" s="76"/>
      <c r="D1841" s="113"/>
      <c r="E1841" s="113"/>
      <c r="F1841" s="113"/>
    </row>
    <row r="1842" spans="3:6" ht="24.9" customHeight="1">
      <c r="C1842" s="76"/>
      <c r="D1842" s="113"/>
      <c r="E1842" s="113"/>
      <c r="F1842" s="113"/>
    </row>
    <row r="1843" spans="3:6" ht="24.9" customHeight="1">
      <c r="C1843" s="76"/>
      <c r="D1843" s="113"/>
      <c r="E1843" s="113"/>
      <c r="F1843" s="113"/>
    </row>
    <row r="1844" spans="3:6" ht="24.9" customHeight="1">
      <c r="C1844" s="76"/>
      <c r="D1844" s="113"/>
      <c r="E1844" s="113"/>
      <c r="F1844" s="113"/>
    </row>
    <row r="1845" spans="3:6" ht="24.9" customHeight="1">
      <c r="C1845" s="76"/>
      <c r="D1845" s="113"/>
      <c r="E1845" s="113"/>
      <c r="F1845" s="113"/>
    </row>
    <row r="1846" spans="3:6" ht="24.9" customHeight="1">
      <c r="C1846" s="76"/>
      <c r="D1846" s="113"/>
      <c r="E1846" s="113"/>
      <c r="F1846" s="113"/>
    </row>
    <row r="1847" spans="3:6" ht="24.9" customHeight="1">
      <c r="C1847" s="76"/>
      <c r="D1847" s="113"/>
      <c r="E1847" s="113"/>
      <c r="F1847" s="113"/>
    </row>
    <row r="1848" spans="3:6" ht="24.9" customHeight="1">
      <c r="C1848" s="76"/>
      <c r="D1848" s="113"/>
      <c r="E1848" s="113"/>
      <c r="F1848" s="113"/>
    </row>
    <row r="1849" spans="3:6" ht="24.9" customHeight="1">
      <c r="C1849" s="76"/>
      <c r="D1849" s="113"/>
      <c r="E1849" s="113"/>
      <c r="F1849" s="113"/>
    </row>
    <row r="1850" spans="3:6" ht="24.9" customHeight="1">
      <c r="C1850" s="76"/>
      <c r="D1850" s="113"/>
      <c r="E1850" s="113"/>
      <c r="F1850" s="113"/>
    </row>
    <row r="1851" spans="3:6" ht="24.9" customHeight="1">
      <c r="C1851" s="76"/>
      <c r="D1851" s="113"/>
      <c r="E1851" s="113"/>
      <c r="F1851" s="113"/>
    </row>
    <row r="1852" spans="3:6" ht="24.9" customHeight="1">
      <c r="C1852" s="76"/>
      <c r="D1852" s="113"/>
      <c r="E1852" s="113"/>
      <c r="F1852" s="113"/>
    </row>
    <row r="1853" spans="3:6" ht="24.9" customHeight="1">
      <c r="C1853" s="76"/>
      <c r="D1853" s="113"/>
      <c r="E1853" s="113"/>
      <c r="F1853" s="113"/>
    </row>
    <row r="1854" spans="3:6" ht="24.9" customHeight="1">
      <c r="C1854" s="76"/>
      <c r="D1854" s="113"/>
      <c r="E1854" s="113"/>
      <c r="F1854" s="113"/>
    </row>
    <row r="1855" spans="3:6" ht="24.9" customHeight="1">
      <c r="C1855" s="76"/>
      <c r="D1855" s="113"/>
      <c r="E1855" s="113"/>
      <c r="F1855" s="113"/>
    </row>
    <row r="1856" spans="3:6" ht="24.9" customHeight="1">
      <c r="C1856" s="76"/>
      <c r="D1856" s="113"/>
      <c r="E1856" s="113"/>
      <c r="F1856" s="113"/>
    </row>
    <row r="1857" spans="3:6" ht="24.9" customHeight="1">
      <c r="C1857" s="76"/>
      <c r="D1857" s="113"/>
      <c r="E1857" s="113"/>
      <c r="F1857" s="113"/>
    </row>
    <row r="1858" spans="3:6" ht="24.9" customHeight="1">
      <c r="C1858" s="76"/>
      <c r="D1858" s="113"/>
      <c r="E1858" s="113"/>
      <c r="F1858" s="113"/>
    </row>
    <row r="1859" spans="3:6" ht="24.9" customHeight="1">
      <c r="C1859" s="76"/>
      <c r="D1859" s="113"/>
      <c r="E1859" s="113"/>
      <c r="F1859" s="113"/>
    </row>
    <row r="1860" spans="3:6" ht="24.9" customHeight="1">
      <c r="C1860" s="76"/>
      <c r="D1860" s="113"/>
      <c r="E1860" s="113"/>
      <c r="F1860" s="113"/>
    </row>
    <row r="1861" spans="3:6" ht="24.9" customHeight="1">
      <c r="C1861" s="76"/>
      <c r="D1861" s="113"/>
      <c r="E1861" s="113"/>
      <c r="F1861" s="113"/>
    </row>
    <row r="1862" spans="3:6" ht="24.9" customHeight="1">
      <c r="C1862" s="76"/>
      <c r="D1862" s="113"/>
      <c r="E1862" s="113"/>
      <c r="F1862" s="113"/>
    </row>
    <row r="1863" spans="3:6" ht="24.9" customHeight="1">
      <c r="C1863" s="76"/>
      <c r="D1863" s="113"/>
      <c r="E1863" s="113"/>
      <c r="F1863" s="113"/>
    </row>
    <row r="1864" spans="3:6" ht="24.9" customHeight="1">
      <c r="C1864" s="76"/>
      <c r="D1864" s="113"/>
      <c r="E1864" s="113"/>
      <c r="F1864" s="113"/>
    </row>
    <row r="1865" spans="3:6" ht="24.9" customHeight="1">
      <c r="C1865" s="76"/>
      <c r="D1865" s="113"/>
      <c r="E1865" s="113"/>
      <c r="F1865" s="113"/>
    </row>
    <row r="1866" spans="3:6" ht="24.9" customHeight="1">
      <c r="C1866" s="76"/>
      <c r="D1866" s="113"/>
      <c r="E1866" s="113"/>
      <c r="F1866" s="113"/>
    </row>
    <row r="1867" spans="3:6" ht="24.9" customHeight="1">
      <c r="C1867" s="76"/>
      <c r="D1867" s="113"/>
      <c r="E1867" s="113"/>
      <c r="F1867" s="113"/>
    </row>
    <row r="1868" spans="3:6" ht="24.9" customHeight="1">
      <c r="C1868" s="76"/>
      <c r="D1868" s="113"/>
      <c r="E1868" s="113"/>
      <c r="F1868" s="113"/>
    </row>
    <row r="1869" spans="3:6" ht="24.9" customHeight="1">
      <c r="C1869" s="76"/>
      <c r="D1869" s="113"/>
      <c r="E1869" s="113"/>
      <c r="F1869" s="113"/>
    </row>
    <row r="1870" spans="3:6" ht="24.9" customHeight="1">
      <c r="C1870" s="76"/>
      <c r="D1870" s="113"/>
      <c r="E1870" s="113"/>
      <c r="F1870" s="113"/>
    </row>
    <row r="1871" spans="3:6" ht="24.9" customHeight="1">
      <c r="C1871" s="76"/>
      <c r="D1871" s="113"/>
      <c r="E1871" s="113"/>
      <c r="F1871" s="113"/>
    </row>
    <row r="1872" spans="3:6" ht="24.9" customHeight="1">
      <c r="C1872" s="76"/>
      <c r="D1872" s="113"/>
      <c r="E1872" s="113"/>
      <c r="F1872" s="113"/>
    </row>
    <row r="1873" spans="3:6" ht="24.9" customHeight="1">
      <c r="C1873" s="76"/>
      <c r="D1873" s="113"/>
      <c r="E1873" s="113"/>
      <c r="F1873" s="113"/>
    </row>
    <row r="1874" spans="3:6" ht="24.9" customHeight="1">
      <c r="C1874" s="76"/>
      <c r="D1874" s="113"/>
      <c r="E1874" s="113"/>
      <c r="F1874" s="113"/>
    </row>
    <row r="1875" spans="3:6" ht="24.9" customHeight="1">
      <c r="C1875" s="76"/>
      <c r="D1875" s="113"/>
      <c r="E1875" s="113"/>
      <c r="F1875" s="113"/>
    </row>
    <row r="1876" spans="3:6" ht="24.9" customHeight="1">
      <c r="C1876" s="76"/>
      <c r="D1876" s="113"/>
      <c r="E1876" s="113"/>
      <c r="F1876" s="113"/>
    </row>
    <row r="1877" spans="3:6" ht="24.9" customHeight="1">
      <c r="C1877" s="76"/>
      <c r="D1877" s="113"/>
      <c r="E1877" s="113"/>
      <c r="F1877" s="113"/>
    </row>
    <row r="1878" spans="3:6" ht="24.9" customHeight="1">
      <c r="C1878" s="76"/>
      <c r="D1878" s="113"/>
      <c r="E1878" s="113"/>
      <c r="F1878" s="113"/>
    </row>
    <row r="1879" spans="3:6" ht="24.9" customHeight="1">
      <c r="C1879" s="76"/>
      <c r="D1879" s="113"/>
      <c r="E1879" s="113"/>
      <c r="F1879" s="113"/>
    </row>
    <row r="1880" spans="3:6" ht="24.9" customHeight="1">
      <c r="C1880" s="76"/>
      <c r="D1880" s="113"/>
      <c r="E1880" s="113"/>
      <c r="F1880" s="113"/>
    </row>
    <row r="1881" spans="3:6" ht="24.9" customHeight="1">
      <c r="C1881" s="76"/>
      <c r="D1881" s="113"/>
      <c r="E1881" s="113"/>
      <c r="F1881" s="113"/>
    </row>
    <row r="1882" spans="3:6" ht="24.9" customHeight="1">
      <c r="C1882" s="76"/>
      <c r="D1882" s="113"/>
      <c r="E1882" s="113"/>
      <c r="F1882" s="113"/>
    </row>
    <row r="1883" spans="3:6" ht="24.9" customHeight="1">
      <c r="C1883" s="76"/>
      <c r="D1883" s="113"/>
      <c r="E1883" s="113"/>
      <c r="F1883" s="113"/>
    </row>
    <row r="1884" spans="3:6" ht="24.9" customHeight="1">
      <c r="C1884" s="76"/>
      <c r="D1884" s="113"/>
      <c r="E1884" s="113"/>
      <c r="F1884" s="113"/>
    </row>
    <row r="1885" spans="3:6" ht="24.9" customHeight="1">
      <c r="C1885" s="76"/>
      <c r="D1885" s="113"/>
      <c r="E1885" s="113"/>
      <c r="F1885" s="113"/>
    </row>
    <row r="1886" spans="3:6" ht="24.9" customHeight="1">
      <c r="C1886" s="76"/>
      <c r="D1886" s="113"/>
      <c r="E1886" s="113"/>
      <c r="F1886" s="113"/>
    </row>
    <row r="1887" spans="3:6" ht="24.9" customHeight="1">
      <c r="C1887" s="76"/>
      <c r="D1887" s="113"/>
      <c r="E1887" s="113"/>
      <c r="F1887" s="113"/>
    </row>
    <row r="1888" spans="3:6" ht="24.9" customHeight="1">
      <c r="C1888" s="76"/>
      <c r="D1888" s="113"/>
      <c r="E1888" s="113"/>
      <c r="F1888" s="113"/>
    </row>
    <row r="1889" spans="3:6" ht="24.9" customHeight="1">
      <c r="C1889" s="76"/>
      <c r="D1889" s="113"/>
      <c r="E1889" s="113"/>
      <c r="F1889" s="113"/>
    </row>
    <row r="1890" spans="3:6" ht="24.9" customHeight="1">
      <c r="C1890" s="76"/>
      <c r="D1890" s="113"/>
      <c r="E1890" s="113"/>
      <c r="F1890" s="113"/>
    </row>
    <row r="1891" spans="3:6" ht="24.9" customHeight="1">
      <c r="C1891" s="76"/>
      <c r="D1891" s="113"/>
      <c r="E1891" s="113"/>
      <c r="F1891" s="113"/>
    </row>
    <row r="1892" spans="3:6" ht="24.9" customHeight="1">
      <c r="C1892" s="76"/>
      <c r="D1892" s="113"/>
      <c r="E1892" s="113"/>
      <c r="F1892" s="113"/>
    </row>
    <row r="1893" spans="3:6" ht="24.9" customHeight="1">
      <c r="C1893" s="76"/>
      <c r="D1893" s="113"/>
      <c r="E1893" s="113"/>
      <c r="F1893" s="113"/>
    </row>
    <row r="1894" spans="3:6" ht="24.9" customHeight="1">
      <c r="C1894" s="76"/>
      <c r="D1894" s="113"/>
      <c r="E1894" s="113"/>
      <c r="F1894" s="113"/>
    </row>
    <row r="1895" spans="3:6" ht="24.9" customHeight="1">
      <c r="C1895" s="76"/>
      <c r="D1895" s="113"/>
      <c r="E1895" s="113"/>
      <c r="F1895" s="113"/>
    </row>
    <row r="1896" spans="3:6" ht="24.9" customHeight="1">
      <c r="C1896" s="76"/>
      <c r="D1896" s="113"/>
      <c r="E1896" s="113"/>
      <c r="F1896" s="113"/>
    </row>
    <row r="1897" spans="3:6" ht="24.9" customHeight="1">
      <c r="C1897" s="76"/>
      <c r="D1897" s="113"/>
      <c r="E1897" s="113"/>
      <c r="F1897" s="113"/>
    </row>
    <row r="1898" spans="3:6" ht="24.9" customHeight="1">
      <c r="C1898" s="76"/>
      <c r="D1898" s="113"/>
      <c r="E1898" s="113"/>
      <c r="F1898" s="113"/>
    </row>
    <row r="1899" spans="3:6" ht="24.9" customHeight="1">
      <c r="C1899" s="76"/>
      <c r="D1899" s="113"/>
      <c r="E1899" s="113"/>
      <c r="F1899" s="113"/>
    </row>
    <row r="1900" spans="3:6" ht="24.9" customHeight="1">
      <c r="C1900" s="76"/>
      <c r="D1900" s="113"/>
      <c r="E1900" s="113"/>
      <c r="F1900" s="113"/>
    </row>
    <row r="1901" spans="3:6" ht="24.9" customHeight="1">
      <c r="C1901" s="76"/>
      <c r="D1901" s="113"/>
      <c r="E1901" s="113"/>
      <c r="F1901" s="113"/>
    </row>
    <row r="1902" spans="3:6" ht="24.9" customHeight="1">
      <c r="C1902" s="76"/>
      <c r="D1902" s="113"/>
      <c r="E1902" s="113"/>
      <c r="F1902" s="113"/>
    </row>
    <row r="1903" spans="3:6" ht="24.9" customHeight="1">
      <c r="C1903" s="76"/>
      <c r="D1903" s="113"/>
      <c r="E1903" s="113"/>
      <c r="F1903" s="113"/>
    </row>
    <row r="1904" spans="3:6" ht="24.9" customHeight="1">
      <c r="C1904" s="76"/>
      <c r="D1904" s="113"/>
      <c r="E1904" s="113"/>
      <c r="F1904" s="113"/>
    </row>
    <row r="1905" spans="3:6" ht="24.9" customHeight="1">
      <c r="C1905" s="76"/>
      <c r="D1905" s="113"/>
      <c r="E1905" s="113"/>
      <c r="F1905" s="113"/>
    </row>
    <row r="1906" spans="3:6" ht="24.9" customHeight="1">
      <c r="C1906" s="76"/>
      <c r="D1906" s="113"/>
      <c r="E1906" s="113"/>
      <c r="F1906" s="113"/>
    </row>
    <row r="1907" spans="3:6" ht="24.9" customHeight="1">
      <c r="C1907" s="76"/>
      <c r="D1907" s="113"/>
      <c r="E1907" s="113"/>
      <c r="F1907" s="113"/>
    </row>
    <row r="1908" spans="3:6" ht="24.9" customHeight="1">
      <c r="C1908" s="76"/>
      <c r="D1908" s="113"/>
      <c r="E1908" s="113"/>
      <c r="F1908" s="113"/>
    </row>
    <row r="1909" spans="3:6" ht="24.9" customHeight="1">
      <c r="C1909" s="76"/>
      <c r="D1909" s="113"/>
      <c r="E1909" s="113"/>
      <c r="F1909" s="113"/>
    </row>
    <row r="1910" spans="3:6" ht="24.9" customHeight="1">
      <c r="C1910" s="76"/>
      <c r="D1910" s="113"/>
      <c r="E1910" s="113"/>
      <c r="F1910" s="113"/>
    </row>
    <row r="1911" spans="3:6" ht="24.9" customHeight="1">
      <c r="C1911" s="76"/>
      <c r="D1911" s="113"/>
      <c r="E1911" s="113"/>
      <c r="F1911" s="113"/>
    </row>
    <row r="1912" spans="3:6" ht="24.9" customHeight="1">
      <c r="C1912" s="76"/>
      <c r="D1912" s="113"/>
      <c r="E1912" s="113"/>
      <c r="F1912" s="113"/>
    </row>
    <row r="1913" spans="3:6" ht="24.9" customHeight="1">
      <c r="C1913" s="76"/>
      <c r="D1913" s="113"/>
      <c r="E1913" s="113"/>
      <c r="F1913" s="113"/>
    </row>
    <row r="1914" spans="3:6" ht="24.9" customHeight="1">
      <c r="C1914" s="76"/>
      <c r="D1914" s="113"/>
      <c r="E1914" s="113"/>
      <c r="F1914" s="113"/>
    </row>
    <row r="1915" spans="3:6" ht="24.9" customHeight="1">
      <c r="C1915" s="76"/>
      <c r="D1915" s="113"/>
      <c r="E1915" s="113"/>
      <c r="F1915" s="113"/>
    </row>
    <row r="1916" spans="3:6" ht="24.9" customHeight="1">
      <c r="C1916" s="76"/>
      <c r="D1916" s="113"/>
      <c r="E1916" s="113"/>
      <c r="F1916" s="113"/>
    </row>
    <row r="1917" spans="3:6" ht="24.9" customHeight="1">
      <c r="C1917" s="76"/>
      <c r="D1917" s="113"/>
      <c r="E1917" s="113"/>
      <c r="F1917" s="113"/>
    </row>
    <row r="1918" spans="3:6" ht="24.9" customHeight="1">
      <c r="C1918" s="76"/>
      <c r="D1918" s="113"/>
      <c r="E1918" s="113"/>
      <c r="F1918" s="113"/>
    </row>
    <row r="1919" spans="3:6" ht="24.9" customHeight="1">
      <c r="C1919" s="76"/>
      <c r="D1919" s="113"/>
      <c r="E1919" s="113"/>
      <c r="F1919" s="113"/>
    </row>
    <row r="1920" spans="3:6" ht="24.9" customHeight="1">
      <c r="C1920" s="76"/>
      <c r="D1920" s="113"/>
      <c r="E1920" s="113"/>
      <c r="F1920" s="113"/>
    </row>
    <row r="1921" spans="3:6" ht="24.9" customHeight="1">
      <c r="C1921" s="76"/>
      <c r="D1921" s="113"/>
      <c r="E1921" s="113"/>
      <c r="F1921" s="113"/>
    </row>
    <row r="1922" spans="3:6" ht="24.9" customHeight="1">
      <c r="C1922" s="76"/>
      <c r="D1922" s="113"/>
      <c r="E1922" s="113"/>
      <c r="F1922" s="113"/>
    </row>
    <row r="1923" spans="3:6" ht="24.9" customHeight="1">
      <c r="C1923" s="76"/>
      <c r="D1923" s="113"/>
      <c r="E1923" s="113"/>
      <c r="F1923" s="113"/>
    </row>
    <row r="1924" spans="3:6" ht="24.9" customHeight="1">
      <c r="C1924" s="76"/>
      <c r="D1924" s="113"/>
      <c r="E1924" s="113"/>
      <c r="F1924" s="113"/>
    </row>
    <row r="1925" spans="3:6" ht="24.9" customHeight="1">
      <c r="C1925" s="76"/>
      <c r="D1925" s="113"/>
      <c r="E1925" s="113"/>
      <c r="F1925" s="113"/>
    </row>
    <row r="1926" spans="3:6" ht="24.9" customHeight="1">
      <c r="C1926" s="76"/>
      <c r="D1926" s="113"/>
      <c r="E1926" s="113"/>
      <c r="F1926" s="113"/>
    </row>
    <row r="1927" spans="3:6" ht="24.9" customHeight="1">
      <c r="C1927" s="76"/>
      <c r="D1927" s="113"/>
      <c r="E1927" s="113"/>
      <c r="F1927" s="113"/>
    </row>
    <row r="1928" spans="3:6" ht="24.9" customHeight="1">
      <c r="C1928" s="76"/>
      <c r="D1928" s="113"/>
      <c r="E1928" s="113"/>
      <c r="F1928" s="113"/>
    </row>
    <row r="1929" spans="3:6" ht="24.9" customHeight="1">
      <c r="C1929" s="76"/>
      <c r="D1929" s="113"/>
      <c r="E1929" s="113"/>
      <c r="F1929" s="113"/>
    </row>
    <row r="1930" spans="3:6" ht="24.9" customHeight="1">
      <c r="C1930" s="76"/>
      <c r="D1930" s="113"/>
      <c r="E1930" s="113"/>
      <c r="F1930" s="113"/>
    </row>
    <row r="1931" spans="3:6" ht="24.9" customHeight="1">
      <c r="C1931" s="76"/>
      <c r="D1931" s="113"/>
      <c r="E1931" s="113"/>
      <c r="F1931" s="113"/>
    </row>
    <row r="1932" spans="3:6" ht="24.9" customHeight="1">
      <c r="C1932" s="76"/>
      <c r="D1932" s="113"/>
      <c r="E1932" s="113"/>
      <c r="F1932" s="113"/>
    </row>
    <row r="1933" spans="3:6" ht="24.9" customHeight="1">
      <c r="C1933" s="76"/>
      <c r="D1933" s="113"/>
      <c r="E1933" s="113"/>
      <c r="F1933" s="113"/>
    </row>
    <row r="1934" spans="3:6" ht="24.9" customHeight="1">
      <c r="C1934" s="76"/>
      <c r="D1934" s="113"/>
      <c r="E1934" s="113"/>
      <c r="F1934" s="113"/>
    </row>
    <row r="1935" spans="3:6" ht="24.9" customHeight="1">
      <c r="C1935" s="76"/>
      <c r="D1935" s="113"/>
      <c r="E1935" s="113"/>
      <c r="F1935" s="113"/>
    </row>
    <row r="1936" spans="3:6" ht="24.9" customHeight="1">
      <c r="C1936" s="76"/>
      <c r="D1936" s="113"/>
      <c r="E1936" s="113"/>
      <c r="F1936" s="113"/>
    </row>
    <row r="1937" spans="3:6" ht="24.9" customHeight="1">
      <c r="C1937" s="76"/>
      <c r="D1937" s="113"/>
      <c r="E1937" s="113"/>
      <c r="F1937" s="113"/>
    </row>
    <row r="1938" spans="3:6" ht="24.9" customHeight="1">
      <c r="C1938" s="76"/>
      <c r="D1938" s="113"/>
      <c r="E1938" s="113"/>
      <c r="F1938" s="113"/>
    </row>
    <row r="1939" spans="3:6" ht="24.9" customHeight="1">
      <c r="C1939" s="76"/>
      <c r="D1939" s="113"/>
      <c r="E1939" s="113"/>
      <c r="F1939" s="113"/>
    </row>
    <row r="1940" spans="3:6" ht="24.9" customHeight="1">
      <c r="C1940" s="76"/>
      <c r="D1940" s="113"/>
      <c r="E1940" s="113"/>
      <c r="F1940" s="113"/>
    </row>
    <row r="1941" spans="3:6" ht="24.9" customHeight="1">
      <c r="C1941" s="76"/>
      <c r="D1941" s="113"/>
      <c r="E1941" s="113"/>
      <c r="F1941" s="113"/>
    </row>
    <row r="1942" spans="3:6" ht="24.9" customHeight="1">
      <c r="C1942" s="76"/>
      <c r="D1942" s="113"/>
      <c r="E1942" s="113"/>
      <c r="F1942" s="113"/>
    </row>
    <row r="1943" spans="3:6" ht="24.9" customHeight="1">
      <c r="C1943" s="76"/>
      <c r="D1943" s="113"/>
      <c r="E1943" s="113"/>
      <c r="F1943" s="113"/>
    </row>
    <row r="1944" spans="3:6" ht="24.9" customHeight="1">
      <c r="C1944" s="76"/>
      <c r="D1944" s="113"/>
      <c r="E1944" s="113"/>
      <c r="F1944" s="113"/>
    </row>
    <row r="1945" spans="3:6" ht="24.9" customHeight="1">
      <c r="C1945" s="76"/>
      <c r="D1945" s="113"/>
      <c r="E1945" s="113"/>
      <c r="F1945" s="113"/>
    </row>
    <row r="1946" spans="3:6" ht="24.9" customHeight="1">
      <c r="C1946" s="76"/>
      <c r="D1946" s="113"/>
      <c r="E1946" s="113"/>
      <c r="F1946" s="113"/>
    </row>
    <row r="1947" spans="3:6" ht="24.9" customHeight="1">
      <c r="C1947" s="76"/>
      <c r="D1947" s="113"/>
      <c r="E1947" s="113"/>
      <c r="F1947" s="113"/>
    </row>
    <row r="1948" spans="3:6" ht="24.9" customHeight="1">
      <c r="C1948" s="76"/>
      <c r="D1948" s="113"/>
      <c r="E1948" s="113"/>
      <c r="F1948" s="113"/>
    </row>
    <row r="1949" spans="3:6" ht="24.9" customHeight="1">
      <c r="C1949" s="76"/>
      <c r="D1949" s="113"/>
      <c r="E1949" s="113"/>
      <c r="F1949" s="113"/>
    </row>
    <row r="1950" spans="3:6" ht="24.9" customHeight="1">
      <c r="C1950" s="76"/>
      <c r="D1950" s="113"/>
      <c r="E1950" s="113"/>
      <c r="F1950" s="113"/>
    </row>
    <row r="1951" spans="3:6" ht="24.9" customHeight="1">
      <c r="C1951" s="76"/>
      <c r="D1951" s="113"/>
      <c r="E1951" s="113"/>
      <c r="F1951" s="113"/>
    </row>
    <row r="1952" spans="3:6" ht="24.9" customHeight="1">
      <c r="C1952" s="76"/>
      <c r="D1952" s="113"/>
      <c r="E1952" s="113"/>
      <c r="F1952" s="113"/>
    </row>
    <row r="1953" spans="3:6" ht="24.9" customHeight="1">
      <c r="C1953" s="76"/>
      <c r="D1953" s="113"/>
      <c r="E1953" s="113"/>
      <c r="F1953" s="113"/>
    </row>
    <row r="1954" spans="3:6" ht="24.9" customHeight="1">
      <c r="C1954" s="76"/>
      <c r="D1954" s="113"/>
      <c r="E1954" s="113"/>
      <c r="F1954" s="113"/>
    </row>
    <row r="1955" spans="3:6" ht="24.9" customHeight="1">
      <c r="C1955" s="76"/>
      <c r="D1955" s="113"/>
      <c r="E1955" s="113"/>
      <c r="F1955" s="113"/>
    </row>
    <row r="1956" spans="3:6" ht="24.9" customHeight="1">
      <c r="C1956" s="76"/>
      <c r="D1956" s="113"/>
      <c r="E1956" s="113"/>
      <c r="F1956" s="113"/>
    </row>
    <row r="1957" spans="3:6" ht="24.9" customHeight="1">
      <c r="C1957" s="76"/>
      <c r="D1957" s="113"/>
      <c r="E1957" s="113"/>
      <c r="F1957" s="113"/>
    </row>
    <row r="1958" spans="3:6" ht="24.9" customHeight="1">
      <c r="C1958" s="76"/>
      <c r="D1958" s="113"/>
      <c r="E1958" s="113"/>
      <c r="F1958" s="113"/>
    </row>
    <row r="1959" spans="3:6" ht="24.9" customHeight="1">
      <c r="C1959" s="76"/>
      <c r="D1959" s="113"/>
      <c r="E1959" s="113"/>
      <c r="F1959" s="113"/>
    </row>
    <row r="1960" spans="3:6" ht="24.9" customHeight="1">
      <c r="C1960" s="76"/>
      <c r="D1960" s="113"/>
      <c r="E1960" s="113"/>
      <c r="F1960" s="113"/>
    </row>
    <row r="1961" spans="3:6" ht="24.9" customHeight="1">
      <c r="C1961" s="76"/>
      <c r="D1961" s="113"/>
      <c r="E1961" s="113"/>
      <c r="F1961" s="113"/>
    </row>
    <row r="1962" spans="3:6" ht="24.9" customHeight="1">
      <c r="C1962" s="76"/>
      <c r="D1962" s="113"/>
      <c r="E1962" s="113"/>
      <c r="F1962" s="113"/>
    </row>
    <row r="1963" spans="3:6" ht="24.9" customHeight="1">
      <c r="C1963" s="76"/>
      <c r="D1963" s="113"/>
      <c r="E1963" s="113"/>
      <c r="F1963" s="113"/>
    </row>
    <row r="1964" spans="3:6" ht="24.9" customHeight="1">
      <c r="C1964" s="76"/>
      <c r="D1964" s="113"/>
      <c r="E1964" s="113"/>
      <c r="F1964" s="113"/>
    </row>
    <row r="1965" spans="3:6" ht="24.9" customHeight="1">
      <c r="C1965" s="76"/>
      <c r="D1965" s="113"/>
      <c r="E1965" s="113"/>
      <c r="F1965" s="113"/>
    </row>
    <row r="1966" spans="3:6" ht="24.9" customHeight="1">
      <c r="C1966" s="76"/>
      <c r="D1966" s="113"/>
      <c r="E1966" s="113"/>
      <c r="F1966" s="113"/>
    </row>
    <row r="1967" spans="3:6" ht="24.9" customHeight="1">
      <c r="C1967" s="76"/>
      <c r="D1967" s="113"/>
      <c r="E1967" s="113"/>
      <c r="F1967" s="113"/>
    </row>
    <row r="1968" spans="3:6" ht="24.9" customHeight="1">
      <c r="C1968" s="76"/>
      <c r="D1968" s="113"/>
      <c r="E1968" s="113"/>
      <c r="F1968" s="113"/>
    </row>
    <row r="1969" spans="3:6" ht="24.9" customHeight="1">
      <c r="C1969" s="76"/>
      <c r="D1969" s="113"/>
      <c r="E1969" s="113"/>
      <c r="F1969" s="113"/>
    </row>
    <row r="1970" spans="3:6" ht="24.9" customHeight="1">
      <c r="C1970" s="76"/>
      <c r="D1970" s="113"/>
      <c r="E1970" s="113"/>
      <c r="F1970" s="113"/>
    </row>
    <row r="1971" spans="3:6" ht="24.9" customHeight="1">
      <c r="C1971" s="76"/>
      <c r="D1971" s="113"/>
      <c r="E1971" s="113"/>
      <c r="F1971" s="113"/>
    </row>
    <row r="1972" spans="3:6" ht="24.9" customHeight="1">
      <c r="C1972" s="76"/>
      <c r="D1972" s="113"/>
      <c r="E1972" s="113"/>
      <c r="F1972" s="113"/>
    </row>
    <row r="1973" spans="3:6" ht="24.9" customHeight="1">
      <c r="C1973" s="76"/>
      <c r="D1973" s="113"/>
      <c r="E1973" s="113"/>
      <c r="F1973" s="113"/>
    </row>
    <row r="1974" spans="3:6" ht="24.9" customHeight="1">
      <c r="C1974" s="76"/>
      <c r="D1974" s="113"/>
      <c r="E1974" s="113"/>
      <c r="F1974" s="113"/>
    </row>
    <row r="1975" spans="3:6" ht="24.9" customHeight="1">
      <c r="C1975" s="76"/>
      <c r="D1975" s="113"/>
      <c r="E1975" s="113"/>
      <c r="F1975" s="113"/>
    </row>
    <row r="1976" spans="3:6" ht="24.9" customHeight="1">
      <c r="C1976" s="76"/>
      <c r="D1976" s="113"/>
      <c r="E1976" s="113"/>
      <c r="F1976" s="113"/>
    </row>
    <row r="1977" spans="3:6" ht="24.9" customHeight="1">
      <c r="C1977" s="76"/>
      <c r="D1977" s="113"/>
      <c r="E1977" s="113"/>
      <c r="F1977" s="113"/>
    </row>
    <row r="1978" spans="3:6" ht="24.9" customHeight="1">
      <c r="C1978" s="76"/>
      <c r="D1978" s="113"/>
      <c r="E1978" s="113"/>
      <c r="F1978" s="113"/>
    </row>
    <row r="1979" spans="3:6" ht="24.9" customHeight="1">
      <c r="C1979" s="76"/>
      <c r="D1979" s="113"/>
      <c r="E1979" s="113"/>
      <c r="F1979" s="113"/>
    </row>
  </sheetData>
  <mergeCells count="255">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I298:L298"/>
    <mergeCell ref="I279:L279"/>
    <mergeCell ref="I282:L282"/>
    <mergeCell ref="I284:L284"/>
    <mergeCell ref="I295:L295"/>
    <mergeCell ref="C249:G249"/>
    <mergeCell ref="B245:G245"/>
    <mergeCell ref="C250:G250"/>
    <mergeCell ref="C251:G251"/>
    <mergeCell ref="I288:L288"/>
    <mergeCell ref="I252:L252"/>
    <mergeCell ref="I266:L266"/>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F116:G116"/>
    <mergeCell ref="F117:G117"/>
    <mergeCell ref="D83:G83"/>
    <mergeCell ref="D84:G84"/>
    <mergeCell ref="D80:G80"/>
    <mergeCell ref="D81:G81"/>
    <mergeCell ref="D107:G107"/>
    <mergeCell ref="E108:G108"/>
    <mergeCell ref="F109:G109"/>
    <mergeCell ref="F110:G110"/>
    <mergeCell ref="E111:G111"/>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O751"/>
  <sheetViews>
    <sheetView view="pageBreakPreview" zoomScaleNormal="85" zoomScaleSheetLayoutView="100" workbookViewId="0">
      <selection activeCell="L9" sqref="L9"/>
    </sheetView>
  </sheetViews>
  <sheetFormatPr defaultColWidth="9.109375" defaultRowHeight="20.100000000000001" customHeight="1"/>
  <cols>
    <col min="1" max="1" width="4.33203125" style="424" customWidth="1"/>
    <col min="2" max="2" width="4" style="424" customWidth="1"/>
    <col min="3" max="3" width="3.44140625" style="424" customWidth="1"/>
    <col min="4" max="4" width="27.5546875" style="424" customWidth="1"/>
    <col min="5" max="5" width="2.6640625" style="424" customWidth="1"/>
    <col min="6" max="6" width="12.6640625" style="424" customWidth="1"/>
    <col min="7" max="7" width="12.109375" style="447" customWidth="1"/>
    <col min="8" max="8" width="13.33203125" style="447" customWidth="1"/>
    <col min="9" max="9" width="10.109375" style="424" customWidth="1"/>
    <col min="10" max="10" width="7.33203125" style="424" bestFit="1" customWidth="1"/>
    <col min="11" max="11" width="9.88671875" style="424" bestFit="1" customWidth="1"/>
    <col min="12" max="12" width="27.5546875" style="445" customWidth="1"/>
    <col min="13" max="13" width="20.5546875" style="448" customWidth="1"/>
    <col min="14" max="16384" width="9.109375" style="424"/>
  </cols>
  <sheetData>
    <row r="1" spans="1:13" ht="13.2">
      <c r="A1" s="1006" t="s">
        <v>207</v>
      </c>
      <c r="B1" s="1006"/>
      <c r="C1" s="1006"/>
      <c r="D1" s="1006"/>
      <c r="E1" s="1006"/>
      <c r="F1" s="1006"/>
      <c r="G1" s="1006"/>
      <c r="H1" s="1006"/>
      <c r="I1" s="1006"/>
      <c r="J1" s="1006"/>
      <c r="K1" s="1006"/>
      <c r="L1" s="1006"/>
      <c r="M1" s="1006"/>
    </row>
    <row r="2" spans="1:13" ht="13.2">
      <c r="A2" s="1006" t="s">
        <v>222</v>
      </c>
      <c r="B2" s="1006"/>
      <c r="C2" s="1006"/>
      <c r="D2" s="1006"/>
      <c r="E2" s="1006"/>
      <c r="F2" s="1006"/>
      <c r="G2" s="1006"/>
      <c r="H2" s="1006"/>
      <c r="I2" s="1006"/>
      <c r="J2" s="1006"/>
      <c r="K2" s="1006"/>
      <c r="L2" s="1006"/>
      <c r="M2" s="1006"/>
    </row>
    <row r="3" spans="1:13" ht="12" customHeight="1">
      <c r="A3" s="284"/>
      <c r="B3" s="284"/>
      <c r="C3" s="284"/>
      <c r="D3" s="284"/>
      <c r="E3" s="284"/>
      <c r="F3" s="284"/>
      <c r="G3" s="493"/>
      <c r="H3" s="286"/>
      <c r="I3" s="284"/>
      <c r="J3" s="493"/>
      <c r="K3" s="493"/>
      <c r="L3" s="494"/>
      <c r="M3" s="495"/>
    </row>
    <row r="4" spans="1:13" ht="13.2">
      <c r="A4" s="283" t="s">
        <v>208</v>
      </c>
      <c r="B4" s="283"/>
      <c r="C4" s="284"/>
      <c r="D4" s="285"/>
      <c r="E4" s="285"/>
      <c r="F4" s="284"/>
      <c r="G4" s="493"/>
      <c r="H4" s="286"/>
      <c r="I4" s="284"/>
      <c r="J4" s="493"/>
      <c r="K4" s="493"/>
      <c r="L4" s="494"/>
      <c r="M4" s="495"/>
    </row>
    <row r="5" spans="1:13" ht="13.2">
      <c r="A5" s="284"/>
      <c r="B5" s="284"/>
      <c r="C5" s="284" t="s">
        <v>209</v>
      </c>
      <c r="D5" s="284"/>
      <c r="E5" s="284" t="s">
        <v>210</v>
      </c>
      <c r="F5" s="982" t="s">
        <v>525</v>
      </c>
      <c r="G5" s="982"/>
      <c r="H5" s="982"/>
      <c r="I5" s="982"/>
      <c r="J5" s="493"/>
      <c r="K5" s="493"/>
      <c r="L5" s="494"/>
      <c r="M5" s="495"/>
    </row>
    <row r="6" spans="1:13" ht="13.2">
      <c r="A6" s="284"/>
      <c r="B6" s="284"/>
      <c r="C6" s="284" t="s">
        <v>211</v>
      </c>
      <c r="D6" s="284"/>
      <c r="E6" s="284" t="s">
        <v>210</v>
      </c>
      <c r="F6" s="991" t="s">
        <v>527</v>
      </c>
      <c r="G6" s="992"/>
      <c r="H6" s="992"/>
      <c r="I6" s="992"/>
      <c r="J6" s="493"/>
      <c r="K6" s="493"/>
      <c r="L6" s="494"/>
      <c r="M6" s="495"/>
    </row>
    <row r="7" spans="1:13" ht="13.2">
      <c r="A7" s="284"/>
      <c r="B7" s="284"/>
      <c r="C7" s="284" t="s">
        <v>212</v>
      </c>
      <c r="D7" s="284"/>
      <c r="E7" s="284" t="s">
        <v>210</v>
      </c>
      <c r="F7" s="992" t="s">
        <v>535</v>
      </c>
      <c r="G7" s="992"/>
      <c r="H7" s="992"/>
      <c r="I7" s="992"/>
      <c r="J7" s="81"/>
      <c r="K7" s="81"/>
      <c r="L7" s="494"/>
      <c r="M7" s="495"/>
    </row>
    <row r="8" spans="1:13" ht="13.2">
      <c r="A8" s="284"/>
      <c r="B8" s="284"/>
      <c r="C8" s="284" t="s">
        <v>279</v>
      </c>
      <c r="D8" s="284"/>
      <c r="E8" s="284" t="s">
        <v>210</v>
      </c>
      <c r="F8" s="992" t="s">
        <v>494</v>
      </c>
      <c r="G8" s="992"/>
      <c r="H8" s="992"/>
      <c r="I8" s="992"/>
      <c r="J8" s="90"/>
      <c r="K8" s="90"/>
      <c r="L8" s="90"/>
      <c r="M8" s="496"/>
    </row>
    <row r="9" spans="1:13" ht="13.2">
      <c r="A9" s="284"/>
      <c r="B9" s="284"/>
      <c r="C9" s="284" t="s">
        <v>214</v>
      </c>
      <c r="D9" s="284"/>
      <c r="E9" s="284" t="s">
        <v>210</v>
      </c>
      <c r="F9" s="992" t="s">
        <v>484</v>
      </c>
      <c r="G9" s="992"/>
      <c r="H9" s="992"/>
      <c r="I9" s="992"/>
      <c r="J9" s="493"/>
      <c r="K9" s="493"/>
      <c r="L9" s="494"/>
      <c r="M9" s="495"/>
    </row>
    <row r="10" spans="1:13" ht="12" customHeight="1">
      <c r="A10" s="284"/>
      <c r="B10" s="284"/>
      <c r="C10" s="284"/>
      <c r="D10" s="284"/>
      <c r="E10" s="284"/>
      <c r="F10" s="382"/>
      <c r="G10" s="497"/>
      <c r="H10" s="497"/>
      <c r="I10" s="382"/>
      <c r="J10" s="493"/>
      <c r="K10" s="493"/>
      <c r="L10" s="494"/>
      <c r="M10" s="495"/>
    </row>
    <row r="11" spans="1:13" ht="13.2">
      <c r="A11" s="283" t="s">
        <v>215</v>
      </c>
      <c r="B11" s="283"/>
      <c r="C11" s="284"/>
      <c r="D11" s="285"/>
      <c r="E11" s="285"/>
      <c r="F11" s="284"/>
      <c r="G11" s="493"/>
      <c r="H11" s="286"/>
      <c r="I11" s="284"/>
      <c r="J11" s="493"/>
      <c r="K11" s="493"/>
      <c r="L11" s="494"/>
      <c r="M11" s="495"/>
    </row>
    <row r="12" spans="1:13" ht="13.2">
      <c r="A12" s="284"/>
      <c r="B12" s="284"/>
      <c r="C12" s="284" t="s">
        <v>216</v>
      </c>
      <c r="D12" s="284"/>
      <c r="E12" s="284" t="s">
        <v>210</v>
      </c>
      <c r="F12" s="982" t="s">
        <v>562</v>
      </c>
      <c r="G12" s="982"/>
      <c r="H12" s="982"/>
      <c r="I12" s="982"/>
      <c r="J12" s="493"/>
      <c r="K12" s="493"/>
      <c r="L12" s="494"/>
      <c r="M12" s="495"/>
    </row>
    <row r="13" spans="1:13" ht="13.2">
      <c r="A13" s="284"/>
      <c r="B13" s="284"/>
      <c r="C13" s="284" t="s">
        <v>217</v>
      </c>
      <c r="D13" s="284"/>
      <c r="E13" s="284" t="s">
        <v>210</v>
      </c>
      <c r="F13" s="991" t="s">
        <v>569</v>
      </c>
      <c r="G13" s="992"/>
      <c r="H13" s="992"/>
      <c r="I13" s="992"/>
      <c r="J13" s="493"/>
      <c r="K13" s="493"/>
      <c r="L13" s="494"/>
      <c r="M13" s="495"/>
    </row>
    <row r="14" spans="1:13" ht="13.2">
      <c r="A14" s="284"/>
      <c r="B14" s="284"/>
      <c r="C14" s="284" t="s">
        <v>212</v>
      </c>
      <c r="D14" s="284"/>
      <c r="E14" s="284" t="s">
        <v>210</v>
      </c>
      <c r="F14" s="992" t="s">
        <v>672</v>
      </c>
      <c r="G14" s="992"/>
      <c r="H14" s="992"/>
      <c r="I14" s="992"/>
      <c r="J14" s="493"/>
      <c r="K14" s="493"/>
      <c r="L14" s="494"/>
      <c r="M14" s="495"/>
    </row>
    <row r="15" spans="1:13" ht="13.2">
      <c r="A15" s="284"/>
      <c r="B15" s="284"/>
      <c r="C15" s="284" t="s">
        <v>213</v>
      </c>
      <c r="D15" s="284"/>
      <c r="E15" s="284" t="s">
        <v>210</v>
      </c>
      <c r="F15" s="992" t="s">
        <v>570</v>
      </c>
      <c r="G15" s="992"/>
      <c r="H15" s="992"/>
      <c r="I15" s="992"/>
      <c r="J15" s="493"/>
      <c r="K15" s="493"/>
      <c r="L15" s="494"/>
      <c r="M15" s="495"/>
    </row>
    <row r="16" spans="1:13" ht="13.2">
      <c r="A16" s="284"/>
      <c r="B16" s="284"/>
      <c r="C16" s="284" t="s">
        <v>214</v>
      </c>
      <c r="D16" s="284"/>
      <c r="E16" s="284" t="s">
        <v>210</v>
      </c>
      <c r="F16" s="992" t="s">
        <v>484</v>
      </c>
      <c r="G16" s="992"/>
      <c r="H16" s="992"/>
      <c r="I16" s="992"/>
      <c r="J16" s="493"/>
      <c r="K16" s="493"/>
      <c r="L16" s="494"/>
      <c r="M16" s="495"/>
    </row>
    <row r="17" spans="1:15" ht="12" customHeight="1">
      <c r="A17" s="284"/>
      <c r="B17" s="284"/>
      <c r="C17" s="284"/>
      <c r="D17" s="284"/>
      <c r="E17" s="284"/>
      <c r="F17" s="284"/>
      <c r="G17" s="493"/>
      <c r="H17" s="286"/>
      <c r="I17" s="284"/>
      <c r="J17" s="493"/>
      <c r="K17" s="493"/>
      <c r="L17" s="494"/>
      <c r="M17" s="495"/>
    </row>
    <row r="18" spans="1:15" ht="13.2">
      <c r="A18" s="382" t="s">
        <v>230</v>
      </c>
      <c r="B18" s="382"/>
      <c r="C18" s="285"/>
      <c r="D18" s="285"/>
      <c r="E18" s="285"/>
      <c r="F18" s="285"/>
      <c r="G18" s="493"/>
      <c r="H18" s="493"/>
      <c r="I18" s="285"/>
      <c r="J18" s="493"/>
      <c r="K18" s="493"/>
      <c r="L18" s="494"/>
      <c r="M18" s="495"/>
    </row>
    <row r="19" spans="1:15" ht="46.5" customHeight="1">
      <c r="A19" s="302" t="s">
        <v>218</v>
      </c>
      <c r="B19" s="1007" t="s">
        <v>223</v>
      </c>
      <c r="C19" s="1008"/>
      <c r="D19" s="1008"/>
      <c r="E19" s="1008"/>
      <c r="F19" s="1008"/>
      <c r="G19" s="302" t="s">
        <v>219</v>
      </c>
      <c r="H19" s="302" t="s">
        <v>224</v>
      </c>
      <c r="I19" s="302" t="s">
        <v>225</v>
      </c>
      <c r="J19" s="302" t="s">
        <v>226</v>
      </c>
      <c r="K19" s="302" t="s">
        <v>227</v>
      </c>
      <c r="L19" s="621" t="s">
        <v>220</v>
      </c>
      <c r="M19" s="291" t="s">
        <v>352</v>
      </c>
    </row>
    <row r="20" spans="1:15" ht="13.2">
      <c r="A20" s="545">
        <v>1</v>
      </c>
      <c r="B20" s="1009">
        <v>2</v>
      </c>
      <c r="C20" s="1010"/>
      <c r="D20" s="1010"/>
      <c r="E20" s="1010"/>
      <c r="F20" s="1010"/>
      <c r="G20" s="545">
        <v>3</v>
      </c>
      <c r="H20" s="302">
        <v>4</v>
      </c>
      <c r="I20" s="545">
        <v>5</v>
      </c>
      <c r="J20" s="545">
        <v>6</v>
      </c>
      <c r="K20" s="545">
        <v>7</v>
      </c>
      <c r="L20" s="622">
        <v>8</v>
      </c>
      <c r="M20" s="291" t="s">
        <v>374</v>
      </c>
    </row>
    <row r="21" spans="1:15" s="432" customFormat="1" ht="13.8">
      <c r="A21" s="620" t="s">
        <v>5</v>
      </c>
      <c r="B21" s="623" t="s">
        <v>7</v>
      </c>
      <c r="C21" s="357"/>
      <c r="D21" s="357"/>
      <c r="E21" s="357"/>
      <c r="F21" s="357"/>
      <c r="G21" s="187"/>
      <c r="H21" s="624"/>
      <c r="I21" s="109"/>
      <c r="J21" s="618"/>
      <c r="K21" s="209">
        <f>K22</f>
        <v>0</v>
      </c>
      <c r="L21" s="625"/>
      <c r="M21" s="626"/>
    </row>
    <row r="22" spans="1:15" s="430" customFormat="1" ht="13.2">
      <c r="A22" s="107"/>
      <c r="B22" s="178" t="s">
        <v>10</v>
      </c>
      <c r="C22" s="179" t="s">
        <v>80</v>
      </c>
      <c r="D22" s="357"/>
      <c r="E22" s="357"/>
      <c r="F22" s="357"/>
      <c r="G22" s="187"/>
      <c r="H22" s="624"/>
      <c r="I22" s="109"/>
      <c r="J22" s="618"/>
      <c r="K22" s="209">
        <f>SUM(K23:K24)</f>
        <v>0</v>
      </c>
      <c r="L22" s="627"/>
      <c r="M22" s="628"/>
    </row>
    <row r="23" spans="1:15" s="423" customFormat="1" ht="13.2">
      <c r="A23" s="610"/>
      <c r="B23" s="283"/>
      <c r="C23" s="617" t="s">
        <v>20</v>
      </c>
      <c r="D23" s="907" t="s">
        <v>17</v>
      </c>
      <c r="E23" s="908"/>
      <c r="F23" s="909"/>
      <c r="G23" s="629"/>
      <c r="H23" s="187"/>
      <c r="I23" s="616"/>
      <c r="J23" s="187"/>
      <c r="K23" s="187"/>
      <c r="L23" s="630"/>
      <c r="M23" s="637"/>
    </row>
    <row r="24" spans="1:15" s="423" customFormat="1" ht="13.2">
      <c r="A24" s="180"/>
      <c r="B24" s="631"/>
      <c r="C24" s="617" t="s">
        <v>22</v>
      </c>
      <c r="D24" s="916" t="s">
        <v>18</v>
      </c>
      <c r="E24" s="916"/>
      <c r="F24" s="916"/>
      <c r="G24" s="187"/>
      <c r="H24" s="493"/>
      <c r="I24" s="187"/>
      <c r="J24" s="187"/>
      <c r="K24" s="187"/>
      <c r="L24" s="632"/>
      <c r="M24" s="633"/>
    </row>
    <row r="25" spans="1:15" s="423" customFormat="1" ht="13.2">
      <c r="A25" s="185"/>
      <c r="B25" s="178" t="s">
        <v>9</v>
      </c>
      <c r="C25" s="179" t="s">
        <v>19</v>
      </c>
      <c r="D25" s="357"/>
      <c r="E25" s="357"/>
      <c r="F25" s="357"/>
      <c r="G25" s="187"/>
      <c r="H25" s="624"/>
      <c r="I25" s="187"/>
      <c r="J25" s="187"/>
      <c r="K25" s="620"/>
      <c r="L25" s="632"/>
      <c r="M25" s="633"/>
    </row>
    <row r="26" spans="1:15" s="423" customFormat="1" ht="18.75" customHeight="1">
      <c r="A26" s="125" t="s">
        <v>6</v>
      </c>
      <c r="B26" s="1023" t="s">
        <v>184</v>
      </c>
      <c r="C26" s="1023"/>
      <c r="D26" s="1023"/>
      <c r="E26" s="1023"/>
      <c r="F26" s="1023"/>
      <c r="G26" s="634"/>
      <c r="H26" s="569"/>
      <c r="I26" s="187"/>
      <c r="J26" s="145"/>
      <c r="K26" s="702">
        <f>K27+K101+K112+K113+K126+K172+K182+K184+K187+K189+K199+K202+K205</f>
        <v>72.59</v>
      </c>
      <c r="L26" s="632"/>
      <c r="M26" s="633"/>
      <c r="O26" s="284" t="s">
        <v>573</v>
      </c>
    </row>
    <row r="27" spans="1:15" s="423" customFormat="1" ht="42.75" customHeight="1">
      <c r="A27" s="635"/>
      <c r="B27" s="636" t="s">
        <v>10</v>
      </c>
      <c r="C27" s="986" t="s">
        <v>303</v>
      </c>
      <c r="D27" s="987"/>
      <c r="E27" s="987"/>
      <c r="F27" s="987"/>
      <c r="G27" s="987"/>
      <c r="H27" s="987"/>
      <c r="I27" s="987"/>
      <c r="J27" s="988"/>
      <c r="K27" s="789">
        <f>K39+K60+K68+K90+K100</f>
        <v>38.590000000000003</v>
      </c>
      <c r="L27" s="632"/>
      <c r="M27" s="633"/>
      <c r="O27" s="284">
        <f>45%*100</f>
        <v>45</v>
      </c>
    </row>
    <row r="28" spans="1:15" s="643" customFormat="1" ht="13.2">
      <c r="A28" s="107"/>
      <c r="B28" s="769"/>
      <c r="C28" s="1049" t="s">
        <v>572</v>
      </c>
      <c r="D28" s="1050"/>
      <c r="E28" s="1050"/>
      <c r="F28" s="1050"/>
      <c r="G28" s="1050"/>
      <c r="H28" s="1050"/>
      <c r="I28" s="1050"/>
      <c r="J28" s="1050"/>
      <c r="K28" s="1050"/>
      <c r="L28" s="1050"/>
      <c r="M28" s="764"/>
    </row>
    <row r="29" spans="1:15" s="643" customFormat="1" ht="29.1" customHeight="1">
      <c r="A29" s="107"/>
      <c r="B29" s="769"/>
      <c r="C29" s="773">
        <v>1</v>
      </c>
      <c r="D29" s="993" t="s">
        <v>585</v>
      </c>
      <c r="E29" s="994"/>
      <c r="F29" s="995"/>
      <c r="G29" s="1034" t="s">
        <v>503</v>
      </c>
      <c r="H29" s="768" t="s">
        <v>557</v>
      </c>
      <c r="I29" s="767">
        <v>0.28000000000000003</v>
      </c>
      <c r="J29" s="187">
        <v>1</v>
      </c>
      <c r="K29" s="187">
        <f>(I29*J29)</f>
        <v>0.28000000000000003</v>
      </c>
      <c r="L29" s="1004" t="s">
        <v>500</v>
      </c>
      <c r="M29" s="1002" t="s">
        <v>799</v>
      </c>
    </row>
    <row r="30" spans="1:15" s="643" customFormat="1" ht="29.1" customHeight="1">
      <c r="A30" s="107"/>
      <c r="B30" s="769"/>
      <c r="C30" s="773">
        <v>2</v>
      </c>
      <c r="D30" s="993" t="s">
        <v>586</v>
      </c>
      <c r="E30" s="994"/>
      <c r="F30" s="995"/>
      <c r="G30" s="1024"/>
      <c r="H30" s="768" t="s">
        <v>557</v>
      </c>
      <c r="I30" s="773">
        <v>0.28000000000000003</v>
      </c>
      <c r="J30" s="187">
        <v>1</v>
      </c>
      <c r="K30" s="187">
        <f>(I30*J30)</f>
        <v>0.28000000000000003</v>
      </c>
      <c r="L30" s="1005"/>
      <c r="M30" s="1003"/>
    </row>
    <row r="31" spans="1:15" s="643" customFormat="1" ht="29.1" customHeight="1">
      <c r="A31" s="107"/>
      <c r="B31" s="769"/>
      <c r="C31" s="773">
        <v>3</v>
      </c>
      <c r="D31" s="993" t="s">
        <v>587</v>
      </c>
      <c r="E31" s="994"/>
      <c r="F31" s="995"/>
      <c r="G31" s="1024"/>
      <c r="H31" s="768" t="s">
        <v>557</v>
      </c>
      <c r="I31" s="767">
        <v>0.33</v>
      </c>
      <c r="J31" s="767">
        <v>1</v>
      </c>
      <c r="K31" s="767">
        <f t="shared" ref="K31" si="0">SUM(I31*J31)</f>
        <v>0.33</v>
      </c>
      <c r="L31" s="1005"/>
      <c r="M31" s="1003"/>
    </row>
    <row r="32" spans="1:15" s="643" customFormat="1" ht="29.1" customHeight="1">
      <c r="A32" s="107"/>
      <c r="B32" s="769"/>
      <c r="C32" s="773">
        <v>4</v>
      </c>
      <c r="D32" s="993" t="s">
        <v>588</v>
      </c>
      <c r="E32" s="994"/>
      <c r="F32" s="995"/>
      <c r="G32" s="1024"/>
      <c r="H32" s="768" t="s">
        <v>557</v>
      </c>
      <c r="I32" s="767">
        <v>0.25</v>
      </c>
      <c r="J32" s="767">
        <v>1</v>
      </c>
      <c r="K32" s="767">
        <f>SUM(I32*J32)</f>
        <v>0.25</v>
      </c>
      <c r="L32" s="1005"/>
      <c r="M32" s="1003"/>
    </row>
    <row r="33" spans="1:13" s="643" customFormat="1" ht="29.1" customHeight="1">
      <c r="A33" s="107"/>
      <c r="B33" s="769"/>
      <c r="C33" s="773">
        <v>5</v>
      </c>
      <c r="D33" s="993" t="s">
        <v>589</v>
      </c>
      <c r="E33" s="994"/>
      <c r="F33" s="995"/>
      <c r="G33" s="1024"/>
      <c r="H33" s="768" t="s">
        <v>557</v>
      </c>
      <c r="I33" s="767">
        <v>0.25</v>
      </c>
      <c r="J33" s="767">
        <v>1</v>
      </c>
      <c r="K33" s="767">
        <f>SUM(I33*J33)</f>
        <v>0.25</v>
      </c>
      <c r="L33" s="1005"/>
      <c r="M33" s="1003"/>
    </row>
    <row r="34" spans="1:13" s="643" customFormat="1" ht="29.1" customHeight="1">
      <c r="A34" s="107"/>
      <c r="B34" s="769"/>
      <c r="C34" s="773">
        <v>6</v>
      </c>
      <c r="D34" s="993" t="s">
        <v>590</v>
      </c>
      <c r="E34" s="994"/>
      <c r="F34" s="995"/>
      <c r="G34" s="1024"/>
      <c r="H34" s="768" t="s">
        <v>557</v>
      </c>
      <c r="I34" s="767">
        <v>0.25</v>
      </c>
      <c r="J34" s="767">
        <v>1</v>
      </c>
      <c r="K34" s="767">
        <f t="shared" ref="K34:K36" si="1">SUM(I34*J34)</f>
        <v>0.25</v>
      </c>
      <c r="L34" s="1005"/>
      <c r="M34" s="1003"/>
    </row>
    <row r="35" spans="1:13" s="643" customFormat="1" ht="29.1" customHeight="1">
      <c r="A35" s="107"/>
      <c r="B35" s="769"/>
      <c r="C35" s="773">
        <v>7</v>
      </c>
      <c r="D35" s="993" t="s">
        <v>591</v>
      </c>
      <c r="E35" s="994"/>
      <c r="F35" s="995"/>
      <c r="G35" s="1024"/>
      <c r="H35" s="768" t="s">
        <v>557</v>
      </c>
      <c r="I35" s="767">
        <v>0.25</v>
      </c>
      <c r="J35" s="767">
        <v>1</v>
      </c>
      <c r="K35" s="767">
        <f t="shared" si="1"/>
        <v>0.25</v>
      </c>
      <c r="L35" s="1005"/>
      <c r="M35" s="1003"/>
    </row>
    <row r="36" spans="1:13" s="643" customFormat="1" ht="29.1" customHeight="1">
      <c r="A36" s="107"/>
      <c r="B36" s="769"/>
      <c r="C36" s="101">
        <v>8</v>
      </c>
      <c r="D36" s="1018" t="s">
        <v>592</v>
      </c>
      <c r="E36" s="1019"/>
      <c r="F36" s="1020"/>
      <c r="G36" s="1024"/>
      <c r="H36" s="771" t="s">
        <v>557</v>
      </c>
      <c r="I36" s="101">
        <v>1.92</v>
      </c>
      <c r="J36" s="101">
        <v>1</v>
      </c>
      <c r="K36" s="101">
        <f t="shared" si="1"/>
        <v>1.92</v>
      </c>
      <c r="L36" s="1005"/>
      <c r="M36" s="1003"/>
    </row>
    <row r="37" spans="1:13" s="643" customFormat="1" ht="29.1" customHeight="1">
      <c r="A37" s="107"/>
      <c r="B37" s="772"/>
      <c r="C37" s="773">
        <v>9</v>
      </c>
      <c r="D37" s="1018" t="s">
        <v>594</v>
      </c>
      <c r="E37" s="1019"/>
      <c r="F37" s="1020"/>
      <c r="G37" s="1024"/>
      <c r="H37" s="771" t="s">
        <v>557</v>
      </c>
      <c r="I37" s="101">
        <v>1</v>
      </c>
      <c r="J37" s="101">
        <v>1</v>
      </c>
      <c r="K37" s="101">
        <f t="shared" ref="K37:K38" si="2">SUM(I37*J37)</f>
        <v>1</v>
      </c>
      <c r="L37" s="1004" t="s">
        <v>500</v>
      </c>
      <c r="M37" s="1047" t="s">
        <v>800</v>
      </c>
    </row>
    <row r="38" spans="1:13" s="643" customFormat="1" ht="29.1" customHeight="1">
      <c r="A38" s="107"/>
      <c r="B38" s="772"/>
      <c r="C38" s="773">
        <v>10</v>
      </c>
      <c r="D38" s="1038" t="s">
        <v>593</v>
      </c>
      <c r="E38" s="1038"/>
      <c r="F38" s="1038"/>
      <c r="G38" s="1035"/>
      <c r="H38" s="774" t="s">
        <v>557</v>
      </c>
      <c r="I38" s="773">
        <v>1</v>
      </c>
      <c r="J38" s="773">
        <v>1</v>
      </c>
      <c r="K38" s="773">
        <f t="shared" si="2"/>
        <v>1</v>
      </c>
      <c r="L38" s="1033"/>
      <c r="M38" s="1048"/>
    </row>
    <row r="39" spans="1:13" s="643" customFormat="1" ht="13.2">
      <c r="A39" s="107"/>
      <c r="B39" s="769"/>
      <c r="C39" s="1051" t="s">
        <v>304</v>
      </c>
      <c r="D39" s="1052"/>
      <c r="E39" s="1052"/>
      <c r="F39" s="1052"/>
      <c r="G39" s="1052"/>
      <c r="H39" s="1053"/>
      <c r="I39" s="784">
        <f>SUM(I29:I38)</f>
        <v>5.8100000000000005</v>
      </c>
      <c r="J39" s="563"/>
      <c r="K39" s="644">
        <f>SUM(K29:K38)</f>
        <v>5.8100000000000005</v>
      </c>
      <c r="L39" s="641"/>
      <c r="M39" s="642"/>
    </row>
    <row r="40" spans="1:13" s="284" customFormat="1" ht="13.2">
      <c r="A40" s="180"/>
      <c r="B40" s="770"/>
      <c r="C40" s="989" t="s">
        <v>595</v>
      </c>
      <c r="D40" s="990"/>
      <c r="E40" s="990"/>
      <c r="F40" s="990"/>
      <c r="G40" s="990"/>
      <c r="H40" s="990"/>
      <c r="I40" s="990"/>
      <c r="J40" s="990"/>
      <c r="K40" s="990"/>
      <c r="L40" s="990"/>
      <c r="M40" s="765"/>
    </row>
    <row r="41" spans="1:13" s="284" customFormat="1" ht="29.1" customHeight="1">
      <c r="A41" s="180"/>
      <c r="B41" s="781"/>
      <c r="C41" s="187">
        <v>1</v>
      </c>
      <c r="D41" s="993" t="s">
        <v>558</v>
      </c>
      <c r="E41" s="994"/>
      <c r="F41" s="995"/>
      <c r="G41" s="1036" t="s">
        <v>502</v>
      </c>
      <c r="H41" s="624" t="s">
        <v>556</v>
      </c>
      <c r="I41" s="777">
        <v>0.21</v>
      </c>
      <c r="J41" s="187">
        <v>1</v>
      </c>
      <c r="K41" s="187">
        <f t="shared" ref="K41:K42" si="3">(I41*J41)</f>
        <v>0.21</v>
      </c>
      <c r="L41" s="1004" t="s">
        <v>501</v>
      </c>
      <c r="M41" s="1039" t="s">
        <v>801</v>
      </c>
    </row>
    <row r="42" spans="1:13" s="284" customFormat="1" ht="29.1" customHeight="1">
      <c r="A42" s="180"/>
      <c r="B42" s="781"/>
      <c r="C42" s="187">
        <v>2</v>
      </c>
      <c r="D42" s="993" t="s">
        <v>596</v>
      </c>
      <c r="E42" s="994"/>
      <c r="F42" s="995"/>
      <c r="G42" s="1037"/>
      <c r="H42" s="624" t="s">
        <v>556</v>
      </c>
      <c r="I42" s="777">
        <v>0.21</v>
      </c>
      <c r="J42" s="187">
        <v>1</v>
      </c>
      <c r="K42" s="187">
        <f t="shared" si="3"/>
        <v>0.21</v>
      </c>
      <c r="L42" s="1005"/>
      <c r="M42" s="1040"/>
    </row>
    <row r="43" spans="1:13" s="284" customFormat="1" ht="29.1" customHeight="1">
      <c r="A43" s="180"/>
      <c r="B43" s="781"/>
      <c r="C43" s="187">
        <v>3</v>
      </c>
      <c r="D43" s="993" t="s">
        <v>598</v>
      </c>
      <c r="E43" s="994"/>
      <c r="F43" s="995"/>
      <c r="G43" s="1037"/>
      <c r="H43" s="624" t="s">
        <v>556</v>
      </c>
      <c r="I43" s="777">
        <v>0.43</v>
      </c>
      <c r="J43" s="187">
        <v>1</v>
      </c>
      <c r="K43" s="187">
        <f t="shared" ref="K43" si="4">(I43*J43)</f>
        <v>0.43</v>
      </c>
      <c r="L43" s="1005"/>
      <c r="M43" s="1040"/>
    </row>
    <row r="44" spans="1:13" s="284" customFormat="1" ht="29.1" customHeight="1">
      <c r="A44" s="180"/>
      <c r="B44" s="781"/>
      <c r="C44" s="187">
        <v>4</v>
      </c>
      <c r="D44" s="993" t="s">
        <v>600</v>
      </c>
      <c r="E44" s="994"/>
      <c r="F44" s="995"/>
      <c r="G44" s="1037"/>
      <c r="H44" s="624" t="s">
        <v>556</v>
      </c>
      <c r="I44" s="777">
        <v>0.43</v>
      </c>
      <c r="J44" s="187">
        <v>1</v>
      </c>
      <c r="K44" s="187">
        <f t="shared" ref="K44" si="5">(I44*J44)</f>
        <v>0.43</v>
      </c>
      <c r="L44" s="1005"/>
      <c r="M44" s="1040"/>
    </row>
    <row r="45" spans="1:13" s="284" customFormat="1" ht="29.1" customHeight="1">
      <c r="A45" s="180"/>
      <c r="B45" s="781"/>
      <c r="C45" s="187">
        <v>5</v>
      </c>
      <c r="D45" s="993" t="s">
        <v>599</v>
      </c>
      <c r="E45" s="994"/>
      <c r="F45" s="995"/>
      <c r="G45" s="1037"/>
      <c r="H45" s="624" t="s">
        <v>556</v>
      </c>
      <c r="I45" s="777">
        <v>0.43</v>
      </c>
      <c r="J45" s="187">
        <v>1</v>
      </c>
      <c r="K45" s="187">
        <f t="shared" ref="K45:K59" si="6">(I45*J45)</f>
        <v>0.43</v>
      </c>
      <c r="L45" s="1005"/>
      <c r="M45" s="1040"/>
    </row>
    <row r="46" spans="1:13" s="284" customFormat="1" ht="29.1" customHeight="1">
      <c r="A46" s="180"/>
      <c r="B46" s="781"/>
      <c r="C46" s="187">
        <v>6</v>
      </c>
      <c r="D46" s="993" t="s">
        <v>601</v>
      </c>
      <c r="E46" s="994"/>
      <c r="F46" s="995"/>
      <c r="G46" s="1037"/>
      <c r="H46" s="624" t="s">
        <v>556</v>
      </c>
      <c r="I46" s="777">
        <v>0.56999999999999995</v>
      </c>
      <c r="J46" s="187">
        <v>1</v>
      </c>
      <c r="K46" s="187">
        <f>(I46*J46)</f>
        <v>0.56999999999999995</v>
      </c>
      <c r="L46" s="1005"/>
      <c r="M46" s="1040"/>
    </row>
    <row r="47" spans="1:13" s="284" customFormat="1" ht="29.1" customHeight="1">
      <c r="A47" s="180"/>
      <c r="B47" s="781"/>
      <c r="C47" s="187">
        <v>7</v>
      </c>
      <c r="D47" s="993" t="s">
        <v>602</v>
      </c>
      <c r="E47" s="994"/>
      <c r="F47" s="995"/>
      <c r="G47" s="1037"/>
      <c r="H47" s="624" t="s">
        <v>556</v>
      </c>
      <c r="I47" s="777">
        <v>0.56999999999999995</v>
      </c>
      <c r="J47" s="187">
        <v>1</v>
      </c>
      <c r="K47" s="187">
        <f t="shared" si="6"/>
        <v>0.56999999999999995</v>
      </c>
      <c r="L47" s="1005"/>
      <c r="M47" s="1040"/>
    </row>
    <row r="48" spans="1:13" s="284" customFormat="1" ht="29.1" customHeight="1">
      <c r="A48" s="180"/>
      <c r="B48" s="781"/>
      <c r="C48" s="187">
        <v>8</v>
      </c>
      <c r="D48" s="993" t="s">
        <v>603</v>
      </c>
      <c r="E48" s="994"/>
      <c r="F48" s="995"/>
      <c r="G48" s="1037"/>
      <c r="H48" s="624" t="s">
        <v>556</v>
      </c>
      <c r="I48" s="777">
        <v>0.56999999999999995</v>
      </c>
      <c r="J48" s="187">
        <v>1</v>
      </c>
      <c r="K48" s="187">
        <f t="shared" si="6"/>
        <v>0.56999999999999995</v>
      </c>
      <c r="L48" s="1005"/>
      <c r="M48" s="1040"/>
    </row>
    <row r="49" spans="1:13" s="284" customFormat="1" ht="29.1" customHeight="1">
      <c r="A49" s="180"/>
      <c r="B49" s="781"/>
      <c r="C49" s="187">
        <v>9</v>
      </c>
      <c r="D49" s="993" t="s">
        <v>604</v>
      </c>
      <c r="E49" s="994"/>
      <c r="F49" s="995"/>
      <c r="G49" s="1037"/>
      <c r="H49" s="624" t="s">
        <v>556</v>
      </c>
      <c r="I49" s="777">
        <v>0.25</v>
      </c>
      <c r="J49" s="187">
        <v>1</v>
      </c>
      <c r="K49" s="187">
        <f t="shared" si="6"/>
        <v>0.25</v>
      </c>
      <c r="L49" s="1005"/>
      <c r="M49" s="1040"/>
    </row>
    <row r="50" spans="1:13" s="284" customFormat="1" ht="29.1" customHeight="1">
      <c r="A50" s="180"/>
      <c r="B50" s="781"/>
      <c r="C50" s="187">
        <v>10</v>
      </c>
      <c r="D50" s="993" t="s">
        <v>605</v>
      </c>
      <c r="E50" s="994"/>
      <c r="F50" s="995"/>
      <c r="G50" s="1037"/>
      <c r="H50" s="624" t="s">
        <v>556</v>
      </c>
      <c r="I50" s="777">
        <v>0.25</v>
      </c>
      <c r="J50" s="187">
        <v>1</v>
      </c>
      <c r="K50" s="187">
        <f t="shared" si="6"/>
        <v>0.25</v>
      </c>
      <c r="L50" s="1005"/>
      <c r="M50" s="1040"/>
    </row>
    <row r="51" spans="1:13" s="284" customFormat="1" ht="29.1" customHeight="1">
      <c r="A51" s="180"/>
      <c r="B51" s="781"/>
      <c r="C51" s="187">
        <v>11</v>
      </c>
      <c r="D51" s="993" t="s">
        <v>606</v>
      </c>
      <c r="E51" s="994"/>
      <c r="F51" s="995"/>
      <c r="G51" s="1037"/>
      <c r="H51" s="624" t="s">
        <v>556</v>
      </c>
      <c r="I51" s="777">
        <v>0.25</v>
      </c>
      <c r="J51" s="187">
        <v>1</v>
      </c>
      <c r="K51" s="187">
        <f t="shared" si="6"/>
        <v>0.25</v>
      </c>
      <c r="L51" s="1005"/>
      <c r="M51" s="1040"/>
    </row>
    <row r="52" spans="1:13" s="284" customFormat="1" ht="29.1" customHeight="1">
      <c r="A52" s="180"/>
      <c r="B52" s="781"/>
      <c r="C52" s="187">
        <v>12</v>
      </c>
      <c r="D52" s="993" t="s">
        <v>607</v>
      </c>
      <c r="E52" s="994"/>
      <c r="F52" s="995"/>
      <c r="G52" s="1037"/>
      <c r="H52" s="624" t="s">
        <v>556</v>
      </c>
      <c r="I52" s="777">
        <v>0.71</v>
      </c>
      <c r="J52" s="187">
        <v>1</v>
      </c>
      <c r="K52" s="187">
        <f t="shared" ref="K52" si="7">(I52*J52)</f>
        <v>0.71</v>
      </c>
      <c r="L52" s="1005"/>
      <c r="M52" s="1040"/>
    </row>
    <row r="53" spans="1:13" s="284" customFormat="1" ht="29.1" customHeight="1">
      <c r="A53" s="180"/>
      <c r="B53" s="781"/>
      <c r="C53" s="187">
        <v>13</v>
      </c>
      <c r="D53" s="993" t="s">
        <v>608</v>
      </c>
      <c r="E53" s="994"/>
      <c r="F53" s="995"/>
      <c r="G53" s="1037"/>
      <c r="H53" s="624" t="s">
        <v>556</v>
      </c>
      <c r="I53" s="777">
        <v>0.71</v>
      </c>
      <c r="J53" s="187">
        <v>1</v>
      </c>
      <c r="K53" s="187">
        <f t="shared" ref="K53:K55" si="8">(I53*J53)</f>
        <v>0.71</v>
      </c>
      <c r="L53" s="1005"/>
      <c r="M53" s="1040"/>
    </row>
    <row r="54" spans="1:13" s="284" customFormat="1" ht="29.1" customHeight="1">
      <c r="A54" s="180"/>
      <c r="B54" s="781"/>
      <c r="C54" s="187">
        <v>14</v>
      </c>
      <c r="D54" s="993" t="s">
        <v>609</v>
      </c>
      <c r="E54" s="994"/>
      <c r="F54" s="995"/>
      <c r="G54" s="1037"/>
      <c r="H54" s="624" t="s">
        <v>556</v>
      </c>
      <c r="I54" s="777">
        <v>0.71</v>
      </c>
      <c r="J54" s="187">
        <v>1</v>
      </c>
      <c r="K54" s="187">
        <f t="shared" si="8"/>
        <v>0.71</v>
      </c>
      <c r="L54" s="1005"/>
      <c r="M54" s="1040"/>
    </row>
    <row r="55" spans="1:13" s="284" customFormat="1" ht="29.1" customHeight="1">
      <c r="A55" s="180"/>
      <c r="B55" s="781"/>
      <c r="C55" s="187">
        <v>15</v>
      </c>
      <c r="D55" s="993" t="s">
        <v>610</v>
      </c>
      <c r="E55" s="994"/>
      <c r="F55" s="995"/>
      <c r="G55" s="1037"/>
      <c r="H55" s="624" t="s">
        <v>556</v>
      </c>
      <c r="I55" s="777">
        <v>0.33</v>
      </c>
      <c r="J55" s="187">
        <v>1</v>
      </c>
      <c r="K55" s="187">
        <f t="shared" si="8"/>
        <v>0.33</v>
      </c>
      <c r="L55" s="1005"/>
      <c r="M55" s="1040"/>
    </row>
    <row r="56" spans="1:13" s="284" customFormat="1" ht="29.1" customHeight="1">
      <c r="A56" s="180"/>
      <c r="B56" s="781"/>
      <c r="C56" s="187">
        <v>16</v>
      </c>
      <c r="D56" s="993" t="s">
        <v>611</v>
      </c>
      <c r="E56" s="994"/>
      <c r="F56" s="995"/>
      <c r="G56" s="1037"/>
      <c r="H56" s="624" t="s">
        <v>556</v>
      </c>
      <c r="I56" s="777">
        <v>0.33</v>
      </c>
      <c r="J56" s="187">
        <v>1</v>
      </c>
      <c r="K56" s="187">
        <f t="shared" ref="K56:K58" si="9">(I56*J56)</f>
        <v>0.33</v>
      </c>
      <c r="L56" s="1005"/>
      <c r="M56" s="1040"/>
    </row>
    <row r="57" spans="1:13" s="284" customFormat="1" ht="29.1" customHeight="1">
      <c r="A57" s="180"/>
      <c r="B57" s="781"/>
      <c r="C57" s="187">
        <v>17</v>
      </c>
      <c r="D57" s="993" t="s">
        <v>612</v>
      </c>
      <c r="E57" s="994"/>
      <c r="F57" s="995"/>
      <c r="G57" s="1037"/>
      <c r="H57" s="624" t="s">
        <v>556</v>
      </c>
      <c r="I57" s="777">
        <v>0.33</v>
      </c>
      <c r="J57" s="187">
        <v>1</v>
      </c>
      <c r="K57" s="187">
        <f t="shared" si="9"/>
        <v>0.33</v>
      </c>
      <c r="L57" s="1005"/>
      <c r="M57" s="1040"/>
    </row>
    <row r="58" spans="1:13" s="284" customFormat="1" ht="29.1" customHeight="1">
      <c r="A58" s="180"/>
      <c r="B58" s="781"/>
      <c r="C58" s="187">
        <v>18</v>
      </c>
      <c r="D58" s="1018" t="s">
        <v>613</v>
      </c>
      <c r="E58" s="1019"/>
      <c r="F58" s="1020"/>
      <c r="G58" s="1037"/>
      <c r="H58" s="624" t="s">
        <v>556</v>
      </c>
      <c r="I58" s="777">
        <v>1.5</v>
      </c>
      <c r="J58" s="187">
        <v>1</v>
      </c>
      <c r="K58" s="187">
        <f t="shared" si="9"/>
        <v>1.5</v>
      </c>
      <c r="L58" s="1005"/>
      <c r="M58" s="1040"/>
    </row>
    <row r="59" spans="1:13" s="284" customFormat="1" ht="29.1" customHeight="1">
      <c r="A59" s="180"/>
      <c r="B59" s="781"/>
      <c r="C59" s="187">
        <v>19</v>
      </c>
      <c r="D59" s="1018" t="s">
        <v>614</v>
      </c>
      <c r="E59" s="1019"/>
      <c r="F59" s="1020"/>
      <c r="G59" s="1037"/>
      <c r="H59" s="624" t="s">
        <v>556</v>
      </c>
      <c r="I59" s="777">
        <v>1.5</v>
      </c>
      <c r="J59" s="187">
        <v>1</v>
      </c>
      <c r="K59" s="187">
        <f t="shared" si="6"/>
        <v>1.5</v>
      </c>
      <c r="L59" s="1005"/>
      <c r="M59" s="1040"/>
    </row>
    <row r="60" spans="1:13" s="643" customFormat="1" ht="13.2">
      <c r="A60" s="107"/>
      <c r="B60" s="779"/>
      <c r="C60" s="1012" t="s">
        <v>304</v>
      </c>
      <c r="D60" s="1013"/>
      <c r="E60" s="1013"/>
      <c r="F60" s="1013"/>
      <c r="G60" s="1013"/>
      <c r="H60" s="1014"/>
      <c r="I60" s="209">
        <f>SUM(I41:I59)</f>
        <v>10.29</v>
      </c>
      <c r="J60" s="563"/>
      <c r="K60" s="644">
        <f>SUM(K41:K59)</f>
        <v>10.29</v>
      </c>
      <c r="L60" s="641"/>
      <c r="M60" s="642"/>
    </row>
    <row r="61" spans="1:13" s="643" customFormat="1" ht="20.100000000000001" customHeight="1">
      <c r="A61" s="107"/>
      <c r="B61" s="779"/>
      <c r="C61" s="1049" t="s">
        <v>615</v>
      </c>
      <c r="D61" s="1050"/>
      <c r="E61" s="1050"/>
      <c r="F61" s="1050"/>
      <c r="G61" s="1050"/>
      <c r="H61" s="1050"/>
      <c r="I61" s="1050"/>
      <c r="J61" s="1050"/>
      <c r="K61" s="1050"/>
      <c r="L61" s="1050"/>
      <c r="M61" s="764"/>
    </row>
    <row r="62" spans="1:13" s="643" customFormat="1" ht="30" customHeight="1">
      <c r="A62" s="107"/>
      <c r="B62" s="779"/>
      <c r="C62" s="777">
        <v>1</v>
      </c>
      <c r="D62" s="993" t="s">
        <v>616</v>
      </c>
      <c r="E62" s="994"/>
      <c r="F62" s="995"/>
      <c r="G62" s="1024" t="s">
        <v>560</v>
      </c>
      <c r="H62" s="778" t="s">
        <v>557</v>
      </c>
      <c r="I62" s="777">
        <v>0.56999999999999995</v>
      </c>
      <c r="J62" s="777">
        <v>1</v>
      </c>
      <c r="K62" s="777">
        <f t="shared" ref="K62:K67" si="10">SUM(I62*J62)</f>
        <v>0.56999999999999995</v>
      </c>
      <c r="L62" s="1005" t="s">
        <v>504</v>
      </c>
      <c r="M62" s="1011" t="s">
        <v>802</v>
      </c>
    </row>
    <row r="63" spans="1:13" s="643" customFormat="1" ht="30" customHeight="1">
      <c r="A63" s="107"/>
      <c r="B63" s="779"/>
      <c r="C63" s="777">
        <v>3</v>
      </c>
      <c r="D63" s="993" t="s">
        <v>617</v>
      </c>
      <c r="E63" s="994"/>
      <c r="F63" s="995"/>
      <c r="G63" s="1024"/>
      <c r="H63" s="778" t="s">
        <v>557</v>
      </c>
      <c r="I63" s="777">
        <v>0.56999999999999995</v>
      </c>
      <c r="J63" s="777">
        <v>1</v>
      </c>
      <c r="K63" s="777">
        <f t="shared" si="10"/>
        <v>0.56999999999999995</v>
      </c>
      <c r="L63" s="1005"/>
      <c r="M63" s="1003"/>
    </row>
    <row r="64" spans="1:13" s="643" customFormat="1" ht="30" customHeight="1">
      <c r="A64" s="107"/>
      <c r="B64" s="779"/>
      <c r="C64" s="777">
        <v>4</v>
      </c>
      <c r="D64" s="993" t="s">
        <v>618</v>
      </c>
      <c r="E64" s="994"/>
      <c r="F64" s="995"/>
      <c r="G64" s="1024"/>
      <c r="H64" s="778" t="s">
        <v>557</v>
      </c>
      <c r="I64" s="777">
        <v>0.17</v>
      </c>
      <c r="J64" s="777">
        <v>1</v>
      </c>
      <c r="K64" s="777">
        <f t="shared" si="10"/>
        <v>0.17</v>
      </c>
      <c r="L64" s="1005"/>
      <c r="M64" s="1003"/>
    </row>
    <row r="65" spans="1:13" s="643" customFormat="1" ht="30" customHeight="1">
      <c r="A65" s="107"/>
      <c r="B65" s="779"/>
      <c r="C65" s="777">
        <v>5</v>
      </c>
      <c r="D65" s="993" t="s">
        <v>619</v>
      </c>
      <c r="E65" s="994"/>
      <c r="F65" s="995"/>
      <c r="G65" s="1024"/>
      <c r="H65" s="778" t="s">
        <v>557</v>
      </c>
      <c r="I65" s="777">
        <v>0.17</v>
      </c>
      <c r="J65" s="187">
        <v>1</v>
      </c>
      <c r="K65" s="777">
        <f t="shared" si="10"/>
        <v>0.17</v>
      </c>
      <c r="L65" s="1005"/>
      <c r="M65" s="1003"/>
    </row>
    <row r="66" spans="1:13" s="643" customFormat="1" ht="30" customHeight="1">
      <c r="A66" s="107"/>
      <c r="B66" s="779"/>
      <c r="C66" s="777">
        <v>8</v>
      </c>
      <c r="D66" s="1018" t="s">
        <v>614</v>
      </c>
      <c r="E66" s="1019"/>
      <c r="F66" s="1020"/>
      <c r="G66" s="1024"/>
      <c r="H66" s="778" t="s">
        <v>557</v>
      </c>
      <c r="I66" s="777">
        <v>1.5</v>
      </c>
      <c r="J66" s="187">
        <v>1</v>
      </c>
      <c r="K66" s="777">
        <f t="shared" si="10"/>
        <v>1.5</v>
      </c>
      <c r="L66" s="1005"/>
      <c r="M66" s="1003"/>
    </row>
    <row r="67" spans="1:13" s="643" customFormat="1" ht="30" customHeight="1">
      <c r="A67" s="107"/>
      <c r="B67" s="779"/>
      <c r="C67" s="777">
        <v>9</v>
      </c>
      <c r="D67" s="993" t="s">
        <v>620</v>
      </c>
      <c r="E67" s="994"/>
      <c r="F67" s="995"/>
      <c r="G67" s="1024"/>
      <c r="H67" s="778" t="s">
        <v>557</v>
      </c>
      <c r="I67" s="777">
        <v>3</v>
      </c>
      <c r="J67" s="777">
        <v>1</v>
      </c>
      <c r="K67" s="777">
        <f t="shared" si="10"/>
        <v>3</v>
      </c>
      <c r="L67" s="1005"/>
      <c r="M67" s="1003"/>
    </row>
    <row r="68" spans="1:13" s="643" customFormat="1" ht="20.100000000000001" customHeight="1">
      <c r="A68" s="107"/>
      <c r="B68" s="779"/>
      <c r="C68" s="1012" t="s">
        <v>304</v>
      </c>
      <c r="D68" s="1013"/>
      <c r="E68" s="1013"/>
      <c r="F68" s="1013"/>
      <c r="G68" s="1013"/>
      <c r="H68" s="1014"/>
      <c r="I68" s="209">
        <f>SUM(I62:I67)</f>
        <v>5.9799999999999995</v>
      </c>
      <c r="J68" s="563"/>
      <c r="K68" s="644">
        <f>SUM(K62:K67)</f>
        <v>5.9799999999999995</v>
      </c>
      <c r="L68" s="641"/>
      <c r="M68" s="642"/>
    </row>
    <row r="69" spans="1:13" s="284" customFormat="1" ht="20.100000000000001" customHeight="1">
      <c r="A69" s="180"/>
      <c r="B69" s="781"/>
      <c r="C69" s="989" t="s">
        <v>635</v>
      </c>
      <c r="D69" s="990"/>
      <c r="E69" s="990"/>
      <c r="F69" s="990"/>
      <c r="G69" s="990"/>
      <c r="H69" s="990"/>
      <c r="I69" s="990"/>
      <c r="J69" s="990"/>
      <c r="K69" s="990"/>
      <c r="L69" s="990"/>
      <c r="M69" s="765"/>
    </row>
    <row r="70" spans="1:13" s="284" customFormat="1" ht="27" customHeight="1">
      <c r="A70" s="180"/>
      <c r="B70" s="781"/>
      <c r="C70" s="187">
        <v>1</v>
      </c>
      <c r="D70" s="993" t="s">
        <v>607</v>
      </c>
      <c r="E70" s="994"/>
      <c r="F70" s="995"/>
      <c r="G70" s="1036" t="s">
        <v>506</v>
      </c>
      <c r="H70" s="624" t="s">
        <v>556</v>
      </c>
      <c r="I70" s="777">
        <v>0.71</v>
      </c>
      <c r="J70" s="187">
        <v>1</v>
      </c>
      <c r="K70" s="187">
        <f t="shared" ref="K70:K71" si="11">(I70*J70)</f>
        <v>0.71</v>
      </c>
      <c r="L70" s="1004" t="s">
        <v>505</v>
      </c>
      <c r="M70" s="1039" t="s">
        <v>803</v>
      </c>
    </row>
    <row r="71" spans="1:13" s="284" customFormat="1" ht="27" customHeight="1">
      <c r="A71" s="180"/>
      <c r="B71" s="781"/>
      <c r="C71" s="187">
        <v>2</v>
      </c>
      <c r="D71" s="993" t="s">
        <v>608</v>
      </c>
      <c r="E71" s="994"/>
      <c r="F71" s="995"/>
      <c r="G71" s="1037"/>
      <c r="H71" s="624" t="s">
        <v>556</v>
      </c>
      <c r="I71" s="777">
        <v>0.71</v>
      </c>
      <c r="J71" s="187">
        <v>1</v>
      </c>
      <c r="K71" s="187">
        <f t="shared" si="11"/>
        <v>0.71</v>
      </c>
      <c r="L71" s="1005"/>
      <c r="M71" s="1040"/>
    </row>
    <row r="72" spans="1:13" s="284" customFormat="1" ht="27" customHeight="1">
      <c r="A72" s="180"/>
      <c r="B72" s="781"/>
      <c r="C72" s="187">
        <v>3</v>
      </c>
      <c r="D72" s="993" t="s">
        <v>609</v>
      </c>
      <c r="E72" s="994"/>
      <c r="F72" s="995"/>
      <c r="G72" s="1037"/>
      <c r="H72" s="624" t="s">
        <v>556</v>
      </c>
      <c r="I72" s="777">
        <v>0.71</v>
      </c>
      <c r="J72" s="187">
        <v>1</v>
      </c>
      <c r="K72" s="187">
        <f t="shared" ref="K72:K76" si="12">(I72*J72)</f>
        <v>0.71</v>
      </c>
      <c r="L72" s="1005"/>
      <c r="M72" s="1040"/>
    </row>
    <row r="73" spans="1:13" s="284" customFormat="1" ht="27" customHeight="1">
      <c r="A73" s="180"/>
      <c r="B73" s="781"/>
      <c r="C73" s="187">
        <v>4</v>
      </c>
      <c r="D73" s="993" t="s">
        <v>621</v>
      </c>
      <c r="E73" s="994"/>
      <c r="F73" s="995"/>
      <c r="G73" s="1037"/>
      <c r="H73" s="624" t="s">
        <v>556</v>
      </c>
      <c r="I73" s="777">
        <v>0.43</v>
      </c>
      <c r="J73" s="187">
        <v>1</v>
      </c>
      <c r="K73" s="187">
        <f t="shared" si="12"/>
        <v>0.43</v>
      </c>
      <c r="L73" s="1005"/>
      <c r="M73" s="1040"/>
    </row>
    <row r="74" spans="1:13" s="284" customFormat="1" ht="27" customHeight="1">
      <c r="A74" s="180"/>
      <c r="B74" s="781"/>
      <c r="C74" s="187">
        <v>5</v>
      </c>
      <c r="D74" s="993" t="s">
        <v>622</v>
      </c>
      <c r="E74" s="994"/>
      <c r="F74" s="995"/>
      <c r="G74" s="1037"/>
      <c r="H74" s="624" t="s">
        <v>556</v>
      </c>
      <c r="I74" s="777">
        <v>0.43</v>
      </c>
      <c r="J74" s="187">
        <v>1</v>
      </c>
      <c r="K74" s="187">
        <f t="shared" si="12"/>
        <v>0.43</v>
      </c>
      <c r="L74" s="1005"/>
      <c r="M74" s="1040"/>
    </row>
    <row r="75" spans="1:13" s="284" customFormat="1" ht="27" customHeight="1">
      <c r="A75" s="180"/>
      <c r="B75" s="781"/>
      <c r="C75" s="187">
        <v>6</v>
      </c>
      <c r="D75" s="993" t="s">
        <v>623</v>
      </c>
      <c r="E75" s="994"/>
      <c r="F75" s="995"/>
      <c r="G75" s="1037"/>
      <c r="H75" s="624" t="s">
        <v>556</v>
      </c>
      <c r="I75" s="777">
        <v>0.43</v>
      </c>
      <c r="J75" s="187">
        <v>1</v>
      </c>
      <c r="K75" s="187">
        <f t="shared" si="12"/>
        <v>0.43</v>
      </c>
      <c r="L75" s="1005"/>
      <c r="M75" s="1040"/>
    </row>
    <row r="76" spans="1:13" s="284" customFormat="1" ht="27" customHeight="1">
      <c r="A76" s="180"/>
      <c r="B76" s="781"/>
      <c r="C76" s="187">
        <v>7</v>
      </c>
      <c r="D76" s="993" t="s">
        <v>624</v>
      </c>
      <c r="E76" s="994"/>
      <c r="F76" s="995"/>
      <c r="G76" s="1037"/>
      <c r="H76" s="624" t="s">
        <v>556</v>
      </c>
      <c r="I76" s="777">
        <v>0.43</v>
      </c>
      <c r="J76" s="187">
        <v>1</v>
      </c>
      <c r="K76" s="187">
        <f t="shared" si="12"/>
        <v>0.43</v>
      </c>
      <c r="L76" s="1005"/>
      <c r="M76" s="1040"/>
    </row>
    <row r="77" spans="1:13" s="284" customFormat="1" ht="27" customHeight="1">
      <c r="A77" s="180"/>
      <c r="B77" s="781"/>
      <c r="C77" s="187">
        <v>8</v>
      </c>
      <c r="D77" s="993" t="s">
        <v>597</v>
      </c>
      <c r="E77" s="994"/>
      <c r="F77" s="995"/>
      <c r="G77" s="1037"/>
      <c r="H77" s="624" t="s">
        <v>556</v>
      </c>
      <c r="I77" s="777">
        <v>0.56999999999999995</v>
      </c>
      <c r="J77" s="187">
        <v>1</v>
      </c>
      <c r="K77" s="187">
        <f t="shared" ref="K77:K79" si="13">(I77*J77)</f>
        <v>0.56999999999999995</v>
      </c>
      <c r="L77" s="1005"/>
      <c r="M77" s="1040"/>
    </row>
    <row r="78" spans="1:13" s="284" customFormat="1" ht="27" customHeight="1">
      <c r="A78" s="180"/>
      <c r="B78" s="781"/>
      <c r="C78" s="187">
        <v>9</v>
      </c>
      <c r="D78" s="993" t="s">
        <v>625</v>
      </c>
      <c r="E78" s="994"/>
      <c r="F78" s="995"/>
      <c r="G78" s="1037"/>
      <c r="H78" s="624" t="s">
        <v>556</v>
      </c>
      <c r="I78" s="777">
        <v>0.56999999999999995</v>
      </c>
      <c r="J78" s="187">
        <v>1</v>
      </c>
      <c r="K78" s="187">
        <f t="shared" si="13"/>
        <v>0.56999999999999995</v>
      </c>
      <c r="L78" s="1005"/>
      <c r="M78" s="1040"/>
    </row>
    <row r="79" spans="1:13" s="284" customFormat="1" ht="27" customHeight="1">
      <c r="A79" s="180"/>
      <c r="B79" s="781"/>
      <c r="C79" s="187">
        <v>10</v>
      </c>
      <c r="D79" s="993" t="s">
        <v>626</v>
      </c>
      <c r="E79" s="994"/>
      <c r="F79" s="995"/>
      <c r="G79" s="1037"/>
      <c r="H79" s="624" t="s">
        <v>556</v>
      </c>
      <c r="I79" s="777">
        <v>0.56999999999999995</v>
      </c>
      <c r="J79" s="187">
        <v>1</v>
      </c>
      <c r="K79" s="187">
        <f t="shared" si="13"/>
        <v>0.56999999999999995</v>
      </c>
      <c r="L79" s="1005"/>
      <c r="M79" s="1040"/>
    </row>
    <row r="80" spans="1:13" s="284" customFormat="1" ht="27" customHeight="1">
      <c r="A80" s="180"/>
      <c r="B80" s="781"/>
      <c r="C80" s="187">
        <v>11</v>
      </c>
      <c r="D80" s="993" t="s">
        <v>627</v>
      </c>
      <c r="E80" s="994"/>
      <c r="F80" s="995"/>
      <c r="G80" s="1037"/>
      <c r="H80" s="624" t="s">
        <v>556</v>
      </c>
      <c r="I80" s="777">
        <v>0.5</v>
      </c>
      <c r="J80" s="187">
        <v>1</v>
      </c>
      <c r="K80" s="187">
        <f t="shared" ref="K80" si="14">(I80*J80)</f>
        <v>0.5</v>
      </c>
      <c r="L80" s="1005"/>
      <c r="M80" s="1040"/>
    </row>
    <row r="81" spans="1:13" s="284" customFormat="1" ht="27" customHeight="1">
      <c r="A81" s="180"/>
      <c r="B81" s="781"/>
      <c r="C81" s="187">
        <v>12</v>
      </c>
      <c r="D81" s="993" t="s">
        <v>610</v>
      </c>
      <c r="E81" s="994"/>
      <c r="F81" s="995"/>
      <c r="G81" s="1037"/>
      <c r="H81" s="624" t="s">
        <v>556</v>
      </c>
      <c r="I81" s="777">
        <v>0.33</v>
      </c>
      <c r="J81" s="187">
        <v>1</v>
      </c>
      <c r="K81" s="187">
        <f t="shared" ref="K81:K83" si="15">(I81*J81)</f>
        <v>0.33</v>
      </c>
      <c r="L81" s="1005"/>
      <c r="M81" s="1040"/>
    </row>
    <row r="82" spans="1:13" s="284" customFormat="1" ht="27" customHeight="1">
      <c r="A82" s="180"/>
      <c r="B82" s="781"/>
      <c r="C82" s="187">
        <v>13</v>
      </c>
      <c r="D82" s="993" t="s">
        <v>611</v>
      </c>
      <c r="E82" s="994"/>
      <c r="F82" s="995"/>
      <c r="G82" s="1037"/>
      <c r="H82" s="624" t="s">
        <v>556</v>
      </c>
      <c r="I82" s="777">
        <v>0.33</v>
      </c>
      <c r="J82" s="187">
        <v>1</v>
      </c>
      <c r="K82" s="187">
        <f t="shared" si="15"/>
        <v>0.33</v>
      </c>
      <c r="L82" s="1005"/>
      <c r="M82" s="1040"/>
    </row>
    <row r="83" spans="1:13" s="284" customFormat="1" ht="27" customHeight="1">
      <c r="A83" s="180"/>
      <c r="B83" s="781"/>
      <c r="C83" s="187">
        <v>14</v>
      </c>
      <c r="D83" s="993" t="s">
        <v>628</v>
      </c>
      <c r="E83" s="994"/>
      <c r="F83" s="995"/>
      <c r="G83" s="1037"/>
      <c r="H83" s="624" t="s">
        <v>556</v>
      </c>
      <c r="I83" s="777">
        <v>0.33</v>
      </c>
      <c r="J83" s="187">
        <v>1</v>
      </c>
      <c r="K83" s="187">
        <f t="shared" si="15"/>
        <v>0.33</v>
      </c>
      <c r="L83" s="1005"/>
      <c r="M83" s="1040"/>
    </row>
    <row r="84" spans="1:13" s="284" customFormat="1" ht="27" customHeight="1">
      <c r="A84" s="180"/>
      <c r="B84" s="781"/>
      <c r="C84" s="187">
        <v>15</v>
      </c>
      <c r="D84" s="993" t="s">
        <v>631</v>
      </c>
      <c r="E84" s="994"/>
      <c r="F84" s="995"/>
      <c r="G84" s="1037"/>
      <c r="H84" s="624" t="s">
        <v>556</v>
      </c>
      <c r="I84" s="777">
        <v>0.17</v>
      </c>
      <c r="J84" s="187">
        <v>1</v>
      </c>
      <c r="K84" s="187">
        <f t="shared" ref="K84:K86" si="16">(I84*J84)</f>
        <v>0.17</v>
      </c>
      <c r="L84" s="1005"/>
      <c r="M84" s="1040"/>
    </row>
    <row r="85" spans="1:13" s="284" customFormat="1" ht="27" customHeight="1">
      <c r="A85" s="180"/>
      <c r="B85" s="781"/>
      <c r="C85" s="187">
        <v>16</v>
      </c>
      <c r="D85" s="993" t="s">
        <v>630</v>
      </c>
      <c r="E85" s="994"/>
      <c r="F85" s="995"/>
      <c r="G85" s="1037"/>
      <c r="H85" s="624" t="s">
        <v>556</v>
      </c>
      <c r="I85" s="777">
        <v>0.17</v>
      </c>
      <c r="J85" s="187">
        <v>1</v>
      </c>
      <c r="K85" s="187">
        <f t="shared" si="16"/>
        <v>0.17</v>
      </c>
      <c r="L85" s="1005"/>
      <c r="M85" s="1040"/>
    </row>
    <row r="86" spans="1:13" s="284" customFormat="1" ht="27" customHeight="1">
      <c r="A86" s="180"/>
      <c r="B86" s="781"/>
      <c r="C86" s="187">
        <v>17</v>
      </c>
      <c r="D86" s="993" t="s">
        <v>629</v>
      </c>
      <c r="E86" s="994"/>
      <c r="F86" s="995"/>
      <c r="G86" s="1037"/>
      <c r="H86" s="624" t="s">
        <v>556</v>
      </c>
      <c r="I86" s="777">
        <v>0.17</v>
      </c>
      <c r="J86" s="187">
        <v>1</v>
      </c>
      <c r="K86" s="187">
        <f t="shared" si="16"/>
        <v>0.17</v>
      </c>
      <c r="L86" s="1005"/>
      <c r="M86" s="1040"/>
    </row>
    <row r="87" spans="1:13" s="284" customFormat="1" ht="27" customHeight="1">
      <c r="A87" s="180"/>
      <c r="B87" s="781"/>
      <c r="C87" s="187">
        <v>18</v>
      </c>
      <c r="D87" s="993" t="s">
        <v>632</v>
      </c>
      <c r="E87" s="994"/>
      <c r="F87" s="995"/>
      <c r="G87" s="1037"/>
      <c r="H87" s="624" t="s">
        <v>556</v>
      </c>
      <c r="I87" s="777">
        <v>0.28999999999999998</v>
      </c>
      <c r="J87" s="187">
        <v>1</v>
      </c>
      <c r="K87" s="187">
        <f t="shared" ref="K87:K88" si="17">(I87*J87)</f>
        <v>0.28999999999999998</v>
      </c>
      <c r="L87" s="1005"/>
      <c r="M87" s="1040"/>
    </row>
    <row r="88" spans="1:13" s="284" customFormat="1" ht="27" customHeight="1">
      <c r="A88" s="180"/>
      <c r="B88" s="781"/>
      <c r="C88" s="187">
        <v>19</v>
      </c>
      <c r="D88" s="1018" t="s">
        <v>633</v>
      </c>
      <c r="E88" s="1019"/>
      <c r="F88" s="1020"/>
      <c r="G88" s="1037"/>
      <c r="H88" s="788" t="s">
        <v>556</v>
      </c>
      <c r="I88" s="101">
        <v>0.28999999999999998</v>
      </c>
      <c r="J88" s="178">
        <v>1</v>
      </c>
      <c r="K88" s="178">
        <f t="shared" si="17"/>
        <v>0.28999999999999998</v>
      </c>
      <c r="L88" s="1005"/>
      <c r="M88" s="1040"/>
    </row>
    <row r="89" spans="1:13" s="284" customFormat="1" ht="50.25" customHeight="1">
      <c r="A89" s="180"/>
      <c r="B89" s="781"/>
      <c r="C89" s="187">
        <v>20</v>
      </c>
      <c r="D89" s="1018" t="s">
        <v>634</v>
      </c>
      <c r="E89" s="1019"/>
      <c r="F89" s="1020"/>
      <c r="G89" s="1041"/>
      <c r="H89" s="788" t="s">
        <v>556</v>
      </c>
      <c r="I89" s="101">
        <v>0.86</v>
      </c>
      <c r="J89" s="178">
        <v>1</v>
      </c>
      <c r="K89" s="178">
        <f t="shared" ref="K89" si="18">(I89*J89)</f>
        <v>0.86</v>
      </c>
      <c r="L89" s="776" t="s">
        <v>505</v>
      </c>
      <c r="M89" s="835" t="s">
        <v>804</v>
      </c>
    </row>
    <row r="90" spans="1:13" s="643" customFormat="1" ht="20.100000000000001" customHeight="1">
      <c r="A90" s="107"/>
      <c r="B90" s="779"/>
      <c r="C90" s="1012" t="s">
        <v>304</v>
      </c>
      <c r="D90" s="1013"/>
      <c r="E90" s="1013"/>
      <c r="F90" s="1013"/>
      <c r="G90" s="1013"/>
      <c r="H90" s="1014"/>
      <c r="I90" s="790">
        <f>SUM(I70:I89)</f>
        <v>9</v>
      </c>
      <c r="J90" s="791"/>
      <c r="K90" s="792">
        <f>SUM(K70:K89)</f>
        <v>9</v>
      </c>
      <c r="L90" s="630"/>
      <c r="M90" s="633"/>
    </row>
    <row r="91" spans="1:13" s="643" customFormat="1" ht="20.100000000000001" customHeight="1">
      <c r="A91" s="107"/>
      <c r="B91" s="779"/>
      <c r="C91" s="1049" t="s">
        <v>636</v>
      </c>
      <c r="D91" s="1050"/>
      <c r="E91" s="1050"/>
      <c r="F91" s="1050"/>
      <c r="G91" s="1050"/>
      <c r="H91" s="1050"/>
      <c r="I91" s="1050"/>
      <c r="J91" s="1050"/>
      <c r="K91" s="1050"/>
      <c r="L91" s="1050"/>
      <c r="M91" s="764"/>
    </row>
    <row r="92" spans="1:13" s="643" customFormat="1" ht="30" customHeight="1">
      <c r="A92" s="107"/>
      <c r="B92" s="779"/>
      <c r="C92" s="777">
        <v>1</v>
      </c>
      <c r="D92" s="993" t="s">
        <v>620</v>
      </c>
      <c r="E92" s="994"/>
      <c r="F92" s="995"/>
      <c r="G92" s="954" t="s">
        <v>561</v>
      </c>
      <c r="H92" s="778" t="s">
        <v>557</v>
      </c>
      <c r="I92" s="777">
        <v>3</v>
      </c>
      <c r="J92" s="777">
        <v>1</v>
      </c>
      <c r="K92" s="777">
        <f t="shared" ref="K92:K94" si="19">SUM(I92*J92)</f>
        <v>3</v>
      </c>
      <c r="L92" s="1042" t="s">
        <v>559</v>
      </c>
      <c r="M92" s="1039" t="s">
        <v>805</v>
      </c>
    </row>
    <row r="93" spans="1:13" s="643" customFormat="1" ht="30" customHeight="1">
      <c r="A93" s="107"/>
      <c r="B93" s="779"/>
      <c r="C93" s="777">
        <v>2</v>
      </c>
      <c r="D93" s="993" t="s">
        <v>585</v>
      </c>
      <c r="E93" s="994"/>
      <c r="F93" s="995"/>
      <c r="G93" s="955"/>
      <c r="H93" s="778" t="s">
        <v>557</v>
      </c>
      <c r="I93" s="777">
        <v>0.28999999999999998</v>
      </c>
      <c r="J93" s="777">
        <v>1</v>
      </c>
      <c r="K93" s="777">
        <f t="shared" si="19"/>
        <v>0.28999999999999998</v>
      </c>
      <c r="L93" s="1043"/>
      <c r="M93" s="1044"/>
    </row>
    <row r="94" spans="1:13" s="643" customFormat="1" ht="30" customHeight="1">
      <c r="A94" s="107"/>
      <c r="B94" s="779"/>
      <c r="C94" s="777">
        <v>3</v>
      </c>
      <c r="D94" s="993" t="s">
        <v>586</v>
      </c>
      <c r="E94" s="994"/>
      <c r="F94" s="995"/>
      <c r="G94" s="955"/>
      <c r="H94" s="778" t="s">
        <v>557</v>
      </c>
      <c r="I94" s="777">
        <v>0.28999999999999998</v>
      </c>
      <c r="J94" s="777">
        <v>1</v>
      </c>
      <c r="K94" s="777">
        <f t="shared" si="19"/>
        <v>0.28999999999999998</v>
      </c>
      <c r="L94" s="1043"/>
      <c r="M94" s="1044"/>
    </row>
    <row r="95" spans="1:13" s="643" customFormat="1" ht="30" customHeight="1">
      <c r="A95" s="107"/>
      <c r="B95" s="779"/>
      <c r="C95" s="777">
        <v>4</v>
      </c>
      <c r="D95" s="1018" t="s">
        <v>592</v>
      </c>
      <c r="E95" s="1019"/>
      <c r="F95" s="1020"/>
      <c r="G95" s="955"/>
      <c r="H95" s="778" t="s">
        <v>557</v>
      </c>
      <c r="I95" s="777">
        <v>1.93</v>
      </c>
      <c r="J95" s="777">
        <v>1</v>
      </c>
      <c r="K95" s="777">
        <f t="shared" ref="K95:K98" si="20">SUM(I95*J95)</f>
        <v>1.93</v>
      </c>
      <c r="L95" s="1043"/>
      <c r="M95" s="1044"/>
    </row>
    <row r="96" spans="1:13" s="643" customFormat="1" ht="30" customHeight="1">
      <c r="A96" s="107"/>
      <c r="B96" s="779"/>
      <c r="C96" s="777">
        <v>5</v>
      </c>
      <c r="D96" s="993" t="s">
        <v>637</v>
      </c>
      <c r="E96" s="994"/>
      <c r="F96" s="995"/>
      <c r="G96" s="955"/>
      <c r="H96" s="778" t="s">
        <v>557</v>
      </c>
      <c r="I96" s="777">
        <v>0.25</v>
      </c>
      <c r="J96" s="777">
        <v>1</v>
      </c>
      <c r="K96" s="777">
        <f t="shared" si="20"/>
        <v>0.25</v>
      </c>
      <c r="L96" s="1043"/>
      <c r="M96" s="1044"/>
    </row>
    <row r="97" spans="1:13" s="643" customFormat="1" ht="30" customHeight="1">
      <c r="A97" s="107"/>
      <c r="B97" s="779"/>
      <c r="C97" s="777">
        <v>6</v>
      </c>
      <c r="D97" s="993" t="s">
        <v>638</v>
      </c>
      <c r="E97" s="994"/>
      <c r="F97" s="995"/>
      <c r="G97" s="955"/>
      <c r="H97" s="778" t="s">
        <v>557</v>
      </c>
      <c r="I97" s="777">
        <v>0.25</v>
      </c>
      <c r="J97" s="777">
        <v>1</v>
      </c>
      <c r="K97" s="777">
        <f t="shared" ref="K97" si="21">SUM(I97*J97)</f>
        <v>0.25</v>
      </c>
      <c r="L97" s="1043"/>
      <c r="M97" s="1044"/>
    </row>
    <row r="98" spans="1:13" s="643" customFormat="1" ht="30" customHeight="1">
      <c r="A98" s="107"/>
      <c r="B98" s="779"/>
      <c r="C98" s="777">
        <v>7</v>
      </c>
      <c r="D98" s="993" t="s">
        <v>587</v>
      </c>
      <c r="E98" s="994"/>
      <c r="F98" s="995"/>
      <c r="G98" s="955"/>
      <c r="H98" s="778" t="s">
        <v>557</v>
      </c>
      <c r="I98" s="777">
        <v>0.5</v>
      </c>
      <c r="J98" s="777">
        <v>1</v>
      </c>
      <c r="K98" s="777">
        <f t="shared" si="20"/>
        <v>0.5</v>
      </c>
      <c r="L98" s="1043"/>
      <c r="M98" s="1044"/>
    </row>
    <row r="99" spans="1:13" s="643" customFormat="1" ht="57" customHeight="1">
      <c r="A99" s="107"/>
      <c r="B99" s="779"/>
      <c r="C99" s="777">
        <v>8</v>
      </c>
      <c r="D99" s="1018" t="s">
        <v>639</v>
      </c>
      <c r="E99" s="1019"/>
      <c r="F99" s="1020"/>
      <c r="G99" s="88"/>
      <c r="H99" s="778" t="s">
        <v>557</v>
      </c>
      <c r="I99" s="777">
        <v>1</v>
      </c>
      <c r="J99" s="777">
        <v>1</v>
      </c>
      <c r="K99" s="777">
        <f t="shared" ref="K99" si="22">SUM(I99*J99)</f>
        <v>1</v>
      </c>
      <c r="L99" s="793" t="s">
        <v>559</v>
      </c>
      <c r="M99" s="835" t="s">
        <v>806</v>
      </c>
    </row>
    <row r="100" spans="1:13" s="643" customFormat="1" ht="20.100000000000001" customHeight="1">
      <c r="A100" s="107"/>
      <c r="B100" s="779"/>
      <c r="C100" s="1012" t="s">
        <v>304</v>
      </c>
      <c r="D100" s="1013"/>
      <c r="E100" s="1013"/>
      <c r="F100" s="1013"/>
      <c r="G100" s="1013"/>
      <c r="H100" s="1014"/>
      <c r="I100" s="209">
        <f>SUM(I92:I99)</f>
        <v>7.51</v>
      </c>
      <c r="J100" s="794"/>
      <c r="K100" s="795">
        <f>SUM(K92:K99)</f>
        <v>7.51</v>
      </c>
      <c r="L100" s="630"/>
      <c r="M100" s="633"/>
    </row>
    <row r="101" spans="1:13" s="284" customFormat="1" ht="27.6" customHeight="1">
      <c r="A101" s="796"/>
      <c r="B101" s="569" t="s">
        <v>9</v>
      </c>
      <c r="C101" s="996" t="s">
        <v>305</v>
      </c>
      <c r="D101" s="997"/>
      <c r="E101" s="997"/>
      <c r="F101" s="997"/>
      <c r="G101" s="997"/>
      <c r="H101" s="997"/>
      <c r="I101" s="997"/>
      <c r="J101" s="998"/>
      <c r="K101" s="646">
        <f>K103+K105+K107+K109+K111</f>
        <v>5</v>
      </c>
      <c r="L101" s="632"/>
      <c r="M101" s="633"/>
    </row>
    <row r="102" spans="1:13" s="284" customFormat="1" ht="20.100000000000001" customHeight="1">
      <c r="A102" s="610"/>
      <c r="B102" s="781"/>
      <c r="C102" s="1015" t="s">
        <v>642</v>
      </c>
      <c r="D102" s="1016"/>
      <c r="E102" s="1016"/>
      <c r="F102" s="1016"/>
      <c r="G102" s="1016"/>
      <c r="H102" s="1016"/>
      <c r="I102" s="1016"/>
      <c r="J102" s="1016"/>
      <c r="K102" s="1017"/>
      <c r="L102" s="648"/>
      <c r="M102" s="649"/>
    </row>
    <row r="103" spans="1:13" s="284" customFormat="1" ht="42" customHeight="1">
      <c r="A103" s="610"/>
      <c r="B103" s="781"/>
      <c r="C103" s="814">
        <v>1</v>
      </c>
      <c r="D103" s="993" t="s">
        <v>640</v>
      </c>
      <c r="E103" s="994"/>
      <c r="F103" s="995"/>
      <c r="G103" s="797" t="s">
        <v>641</v>
      </c>
      <c r="H103" s="780" t="s">
        <v>306</v>
      </c>
      <c r="I103" s="178">
        <v>1</v>
      </c>
      <c r="J103" s="178">
        <v>1</v>
      </c>
      <c r="K103" s="798">
        <f>SUM(I103*J103)</f>
        <v>1</v>
      </c>
      <c r="L103" s="799" t="s">
        <v>426</v>
      </c>
      <c r="M103" s="836" t="s">
        <v>807</v>
      </c>
    </row>
    <row r="104" spans="1:13" s="284" customFormat="1" ht="20.100000000000001" customHeight="1">
      <c r="A104" s="610"/>
      <c r="B104" s="781"/>
      <c r="C104" s="1015" t="s">
        <v>643</v>
      </c>
      <c r="D104" s="1016"/>
      <c r="E104" s="1016"/>
      <c r="F104" s="1016"/>
      <c r="G104" s="1016"/>
      <c r="H104" s="1016"/>
      <c r="I104" s="1016"/>
      <c r="J104" s="1016"/>
      <c r="K104" s="1017"/>
      <c r="L104" s="648"/>
      <c r="M104" s="649"/>
    </row>
    <row r="105" spans="1:13" s="284" customFormat="1" ht="42" customHeight="1">
      <c r="A105" s="610"/>
      <c r="B105" s="781"/>
      <c r="C105" s="814">
        <v>1</v>
      </c>
      <c r="D105" s="993" t="s">
        <v>646</v>
      </c>
      <c r="E105" s="994"/>
      <c r="F105" s="995"/>
      <c r="G105" s="797" t="s">
        <v>647</v>
      </c>
      <c r="H105" s="780" t="s">
        <v>306</v>
      </c>
      <c r="I105" s="178">
        <v>1</v>
      </c>
      <c r="J105" s="178">
        <v>1</v>
      </c>
      <c r="K105" s="798">
        <f>SUM(I105*J105)</f>
        <v>1</v>
      </c>
      <c r="L105" s="799" t="s">
        <v>426</v>
      </c>
      <c r="M105" s="836" t="s">
        <v>808</v>
      </c>
    </row>
    <row r="106" spans="1:13" s="284" customFormat="1" ht="20.100000000000001" customHeight="1">
      <c r="A106" s="610"/>
      <c r="B106" s="781"/>
      <c r="C106" s="1015" t="s">
        <v>644</v>
      </c>
      <c r="D106" s="1016"/>
      <c r="E106" s="1016"/>
      <c r="F106" s="1016"/>
      <c r="G106" s="1016"/>
      <c r="H106" s="1016"/>
      <c r="I106" s="1016"/>
      <c r="J106" s="1016"/>
      <c r="K106" s="1017"/>
      <c r="L106" s="648"/>
      <c r="M106" s="649"/>
    </row>
    <row r="107" spans="1:13" s="284" customFormat="1" ht="42" customHeight="1">
      <c r="A107" s="610"/>
      <c r="B107" s="781"/>
      <c r="C107" s="814">
        <v>1</v>
      </c>
      <c r="D107" s="993" t="s">
        <v>648</v>
      </c>
      <c r="E107" s="994"/>
      <c r="F107" s="995"/>
      <c r="G107" s="797" t="s">
        <v>649</v>
      </c>
      <c r="H107" s="780" t="s">
        <v>306</v>
      </c>
      <c r="I107" s="178">
        <v>1</v>
      </c>
      <c r="J107" s="178">
        <v>1</v>
      </c>
      <c r="K107" s="798">
        <f>SUM(I107*J107)</f>
        <v>1</v>
      </c>
      <c r="L107" s="799" t="s">
        <v>426</v>
      </c>
      <c r="M107" s="836" t="s">
        <v>809</v>
      </c>
    </row>
    <row r="108" spans="1:13" s="284" customFormat="1" ht="20.100000000000001" customHeight="1">
      <c r="A108" s="610"/>
      <c r="B108" s="781"/>
      <c r="C108" s="1015" t="s">
        <v>536</v>
      </c>
      <c r="D108" s="1016"/>
      <c r="E108" s="1016"/>
      <c r="F108" s="1016"/>
      <c r="G108" s="1016"/>
      <c r="H108" s="1016"/>
      <c r="I108" s="1016"/>
      <c r="J108" s="1016"/>
      <c r="K108" s="1017"/>
      <c r="L108" s="648"/>
      <c r="M108" s="649"/>
    </row>
    <row r="109" spans="1:13" s="284" customFormat="1" ht="42" customHeight="1">
      <c r="A109" s="610"/>
      <c r="B109" s="781"/>
      <c r="C109" s="814">
        <v>1</v>
      </c>
      <c r="D109" s="993" t="s">
        <v>650</v>
      </c>
      <c r="E109" s="994"/>
      <c r="F109" s="995"/>
      <c r="G109" s="797" t="s">
        <v>651</v>
      </c>
      <c r="H109" s="780" t="s">
        <v>306</v>
      </c>
      <c r="I109" s="178">
        <v>1</v>
      </c>
      <c r="J109" s="178">
        <v>1</v>
      </c>
      <c r="K109" s="798">
        <f>SUM(I109*J109)</f>
        <v>1</v>
      </c>
      <c r="L109" s="799" t="s">
        <v>426</v>
      </c>
      <c r="M109" s="836" t="s">
        <v>810</v>
      </c>
    </row>
    <row r="110" spans="1:13" s="284" customFormat="1" ht="20.100000000000001" customHeight="1">
      <c r="A110" s="610"/>
      <c r="B110" s="781"/>
      <c r="C110" s="1015" t="s">
        <v>645</v>
      </c>
      <c r="D110" s="1016"/>
      <c r="E110" s="1016"/>
      <c r="F110" s="1016"/>
      <c r="G110" s="1016"/>
      <c r="H110" s="1016"/>
      <c r="I110" s="1016"/>
      <c r="J110" s="1016"/>
      <c r="K110" s="1017"/>
      <c r="L110" s="648"/>
      <c r="M110" s="649"/>
    </row>
    <row r="111" spans="1:13" s="284" customFormat="1" ht="42" customHeight="1">
      <c r="A111" s="610"/>
      <c r="B111" s="781"/>
      <c r="C111" s="814">
        <v>1</v>
      </c>
      <c r="D111" s="993" t="s">
        <v>652</v>
      </c>
      <c r="E111" s="994"/>
      <c r="F111" s="995"/>
      <c r="G111" s="797" t="s">
        <v>653</v>
      </c>
      <c r="H111" s="780" t="s">
        <v>306</v>
      </c>
      <c r="I111" s="178">
        <v>1</v>
      </c>
      <c r="J111" s="178">
        <v>1</v>
      </c>
      <c r="K111" s="798">
        <f>SUM(I111*J111)</f>
        <v>1</v>
      </c>
      <c r="L111" s="799" t="s">
        <v>426</v>
      </c>
      <c r="M111" s="836" t="s">
        <v>811</v>
      </c>
    </row>
    <row r="112" spans="1:13" s="284" customFormat="1" ht="24" customHeight="1">
      <c r="A112" s="796"/>
      <c r="B112" s="569" t="s">
        <v>11</v>
      </c>
      <c r="C112" s="996" t="s">
        <v>312</v>
      </c>
      <c r="D112" s="997"/>
      <c r="E112" s="997"/>
      <c r="F112" s="997"/>
      <c r="G112" s="997"/>
      <c r="H112" s="997"/>
      <c r="I112" s="997"/>
      <c r="J112" s="998"/>
      <c r="K112" s="295">
        <v>0</v>
      </c>
      <c r="L112" s="800"/>
      <c r="M112" s="650"/>
    </row>
    <row r="113" spans="1:13" s="498" customFormat="1" ht="32.25" customHeight="1">
      <c r="A113" s="651"/>
      <c r="B113" s="569" t="s">
        <v>13</v>
      </c>
      <c r="C113" s="996" t="s">
        <v>307</v>
      </c>
      <c r="D113" s="997"/>
      <c r="E113" s="997"/>
      <c r="F113" s="997"/>
      <c r="G113" s="997"/>
      <c r="H113" s="997"/>
      <c r="I113" s="997"/>
      <c r="J113" s="998"/>
      <c r="K113" s="508">
        <f>K114+K115+K116+K120+K121+K122</f>
        <v>1.5</v>
      </c>
      <c r="L113" s="632"/>
      <c r="M113" s="633"/>
    </row>
    <row r="114" spans="1:13" s="653" customFormat="1" ht="17.25" customHeight="1">
      <c r="A114" s="652"/>
      <c r="B114" s="801"/>
      <c r="C114" s="983" t="s">
        <v>508</v>
      </c>
      <c r="D114" s="984"/>
      <c r="E114" s="984"/>
      <c r="F114" s="984"/>
      <c r="G114" s="802"/>
      <c r="H114" s="802"/>
      <c r="I114" s="803"/>
      <c r="J114" s="803"/>
      <c r="K114" s="804">
        <v>0</v>
      </c>
      <c r="L114" s="632"/>
      <c r="M114" s="633"/>
    </row>
    <row r="115" spans="1:13" s="653" customFormat="1" ht="17.25" customHeight="1">
      <c r="A115" s="652"/>
      <c r="B115" s="801"/>
      <c r="C115" s="983" t="s">
        <v>509</v>
      </c>
      <c r="D115" s="984"/>
      <c r="E115" s="984"/>
      <c r="F115" s="984"/>
      <c r="G115" s="802"/>
      <c r="H115" s="802"/>
      <c r="I115" s="803"/>
      <c r="J115" s="803"/>
      <c r="K115" s="804">
        <v>0</v>
      </c>
      <c r="L115" s="632"/>
      <c r="M115" s="633"/>
    </row>
    <row r="116" spans="1:13" s="653" customFormat="1" ht="17.25" customHeight="1">
      <c r="A116" s="652"/>
      <c r="B116" s="801"/>
      <c r="C116" s="983" t="s">
        <v>313</v>
      </c>
      <c r="D116" s="984"/>
      <c r="E116" s="984"/>
      <c r="F116" s="984"/>
      <c r="G116" s="802"/>
      <c r="H116" s="802"/>
      <c r="I116" s="803"/>
      <c r="J116" s="803"/>
      <c r="K116" s="804">
        <f>K118</f>
        <v>1</v>
      </c>
      <c r="L116" s="632"/>
      <c r="M116" s="633"/>
    </row>
    <row r="117" spans="1:13" s="498" customFormat="1" ht="20.100000000000001" customHeight="1">
      <c r="A117" s="561"/>
      <c r="B117" s="786"/>
      <c r="C117" s="1015" t="s">
        <v>658</v>
      </c>
      <c r="D117" s="1016"/>
      <c r="E117" s="1016"/>
      <c r="F117" s="1016"/>
      <c r="G117" s="1016"/>
      <c r="H117" s="1016"/>
      <c r="I117" s="1016"/>
      <c r="J117" s="1017"/>
      <c r="K117" s="195"/>
      <c r="L117" s="632"/>
      <c r="M117" s="633"/>
    </row>
    <row r="118" spans="1:13" s="498" customFormat="1" ht="44.25" customHeight="1">
      <c r="A118" s="549"/>
      <c r="B118" s="786"/>
      <c r="C118" s="659">
        <v>1</v>
      </c>
      <c r="D118" s="993" t="s">
        <v>656</v>
      </c>
      <c r="E118" s="994"/>
      <c r="F118" s="995"/>
      <c r="G118" s="797" t="s">
        <v>657</v>
      </c>
      <c r="H118" s="145" t="s">
        <v>308</v>
      </c>
      <c r="I118" s="187">
        <v>1</v>
      </c>
      <c r="J118" s="187">
        <v>1</v>
      </c>
      <c r="K118" s="185">
        <f>I118*J118</f>
        <v>1</v>
      </c>
      <c r="L118" s="645" t="s">
        <v>537</v>
      </c>
      <c r="M118" s="821" t="s">
        <v>812</v>
      </c>
    </row>
    <row r="119" spans="1:13" s="498" customFormat="1" ht="20.100000000000001" customHeight="1">
      <c r="A119" s="549"/>
      <c r="B119" s="786"/>
      <c r="C119" s="805"/>
      <c r="D119" s="1025" t="s">
        <v>309</v>
      </c>
      <c r="E119" s="1026"/>
      <c r="F119" s="1027"/>
      <c r="G119" s="1028"/>
      <c r="H119" s="1029"/>
      <c r="I119" s="659">
        <f>SUM(I118:I118)</f>
        <v>1</v>
      </c>
      <c r="J119" s="660"/>
      <c r="K119" s="654">
        <f>SUM(K118:K118)</f>
        <v>1</v>
      </c>
      <c r="L119" s="632"/>
      <c r="M119" s="633"/>
    </row>
    <row r="120" spans="1:13" s="653" customFormat="1" ht="19.2" customHeight="1">
      <c r="A120" s="656"/>
      <c r="B120" s="657"/>
      <c r="C120" s="983" t="s">
        <v>510</v>
      </c>
      <c r="D120" s="984"/>
      <c r="E120" s="984"/>
      <c r="F120" s="984"/>
      <c r="G120" s="984"/>
      <c r="H120" s="984"/>
      <c r="I120" s="984"/>
      <c r="J120" s="985"/>
      <c r="K120" s="700">
        <v>0</v>
      </c>
      <c r="L120" s="658"/>
      <c r="M120" s="650"/>
    </row>
    <row r="121" spans="1:13" s="653" customFormat="1" ht="19.2" customHeight="1">
      <c r="A121" s="656"/>
      <c r="B121" s="657"/>
      <c r="C121" s="983" t="s">
        <v>511</v>
      </c>
      <c r="D121" s="984"/>
      <c r="E121" s="984"/>
      <c r="F121" s="984"/>
      <c r="G121" s="984"/>
      <c r="H121" s="984"/>
      <c r="I121" s="984"/>
      <c r="J121" s="985"/>
      <c r="K121" s="700">
        <v>0</v>
      </c>
      <c r="L121" s="658"/>
      <c r="M121" s="650"/>
    </row>
    <row r="122" spans="1:13" s="653" customFormat="1" ht="19.2" customHeight="1">
      <c r="A122" s="656"/>
      <c r="B122" s="657"/>
      <c r="C122" s="983" t="s">
        <v>356</v>
      </c>
      <c r="D122" s="984"/>
      <c r="E122" s="984"/>
      <c r="F122" s="984"/>
      <c r="G122" s="984"/>
      <c r="H122" s="984"/>
      <c r="I122" s="984"/>
      <c r="J122" s="985"/>
      <c r="K122" s="752">
        <f>K125</f>
        <v>0.5</v>
      </c>
      <c r="L122" s="658"/>
      <c r="M122" s="650"/>
    </row>
    <row r="123" spans="1:13" s="498" customFormat="1" ht="20.100000000000001" customHeight="1">
      <c r="A123" s="561"/>
      <c r="B123" s="786"/>
      <c r="C123" s="1015" t="s">
        <v>642</v>
      </c>
      <c r="D123" s="1016"/>
      <c r="E123" s="1016"/>
      <c r="F123" s="1016"/>
      <c r="G123" s="1016"/>
      <c r="H123" s="1016"/>
      <c r="I123" s="1016"/>
      <c r="J123" s="1017"/>
      <c r="K123" s="195"/>
      <c r="L123" s="632"/>
      <c r="M123" s="633"/>
    </row>
    <row r="124" spans="1:13" s="498" customFormat="1" ht="44.25" customHeight="1">
      <c r="A124" s="549"/>
      <c r="B124" s="786"/>
      <c r="C124" s="659">
        <v>1</v>
      </c>
      <c r="D124" s="993" t="s">
        <v>654</v>
      </c>
      <c r="E124" s="994"/>
      <c r="F124" s="995"/>
      <c r="G124" s="797" t="s">
        <v>655</v>
      </c>
      <c r="H124" s="145" t="s">
        <v>308</v>
      </c>
      <c r="I124" s="187">
        <v>1</v>
      </c>
      <c r="J124" s="187">
        <v>0.5</v>
      </c>
      <c r="K124" s="185">
        <f>I124*J124</f>
        <v>0.5</v>
      </c>
      <c r="L124" s="645" t="s">
        <v>537</v>
      </c>
      <c r="M124" s="821" t="s">
        <v>813</v>
      </c>
    </row>
    <row r="125" spans="1:13" s="498" customFormat="1" ht="20.100000000000001" customHeight="1">
      <c r="A125" s="549"/>
      <c r="B125" s="786"/>
      <c r="C125" s="805"/>
      <c r="D125" s="1025" t="s">
        <v>309</v>
      </c>
      <c r="E125" s="1026"/>
      <c r="F125" s="1027"/>
      <c r="G125" s="1028"/>
      <c r="H125" s="1029"/>
      <c r="I125" s="659">
        <f>SUM(I124:I124)</f>
        <v>1</v>
      </c>
      <c r="J125" s="660"/>
      <c r="K125" s="654">
        <f>SUM(K124:K124)</f>
        <v>0.5</v>
      </c>
      <c r="L125" s="632"/>
      <c r="M125" s="633"/>
    </row>
    <row r="126" spans="1:13" s="498" customFormat="1" ht="20.100000000000001" customHeight="1">
      <c r="A126" s="662"/>
      <c r="B126" s="660" t="s">
        <v>94</v>
      </c>
      <c r="C126" s="996" t="s">
        <v>95</v>
      </c>
      <c r="D126" s="997"/>
      <c r="E126" s="997"/>
      <c r="F126" s="997"/>
      <c r="G126" s="997"/>
      <c r="H126" s="997"/>
      <c r="I126" s="997"/>
      <c r="J126" s="998"/>
      <c r="K126" s="294">
        <f>SUM(K127+K144)</f>
        <v>16.5</v>
      </c>
      <c r="L126" s="632"/>
      <c r="M126" s="633"/>
    </row>
    <row r="127" spans="1:13" s="653" customFormat="1" ht="19.5" customHeight="1">
      <c r="A127" s="663"/>
      <c r="B127" s="664"/>
      <c r="C127" s="983" t="s">
        <v>357</v>
      </c>
      <c r="D127" s="984"/>
      <c r="E127" s="984"/>
      <c r="F127" s="984"/>
      <c r="G127" s="984"/>
      <c r="H127" s="984"/>
      <c r="I127" s="984"/>
      <c r="J127" s="985"/>
      <c r="K127" s="700">
        <f>K132+K135+K138+K143</f>
        <v>8</v>
      </c>
      <c r="L127" s="658"/>
      <c r="M127" s="650"/>
    </row>
    <row r="128" spans="1:13" s="498" customFormat="1" ht="20.100000000000001" customHeight="1">
      <c r="A128" s="655"/>
      <c r="B128" s="665"/>
      <c r="C128" s="989" t="s">
        <v>642</v>
      </c>
      <c r="D128" s="990"/>
      <c r="E128" s="990"/>
      <c r="F128" s="990"/>
      <c r="G128" s="990"/>
      <c r="H128" s="990"/>
      <c r="I128" s="990"/>
      <c r="J128" s="990"/>
      <c r="K128" s="990"/>
      <c r="L128" s="990"/>
      <c r="M128" s="765"/>
    </row>
    <row r="129" spans="1:13" s="498" customFormat="1" ht="42" customHeight="1">
      <c r="A129" s="655"/>
      <c r="B129" s="665"/>
      <c r="C129" s="814">
        <v>1</v>
      </c>
      <c r="D129" s="906" t="s">
        <v>660</v>
      </c>
      <c r="E129" s="901"/>
      <c r="F129" s="902"/>
      <c r="G129" s="797" t="s">
        <v>661</v>
      </c>
      <c r="H129" s="1036" t="s">
        <v>96</v>
      </c>
      <c r="I129" s="145">
        <v>1</v>
      </c>
      <c r="J129" s="145">
        <v>1</v>
      </c>
      <c r="K129" s="187">
        <v>1</v>
      </c>
      <c r="L129" s="799" t="s">
        <v>427</v>
      </c>
      <c r="M129" s="821" t="s">
        <v>814</v>
      </c>
    </row>
    <row r="130" spans="1:13" s="498" customFormat="1" ht="42" customHeight="1">
      <c r="A130" s="655"/>
      <c r="B130" s="665"/>
      <c r="C130" s="814">
        <v>2</v>
      </c>
      <c r="D130" s="906" t="s">
        <v>659</v>
      </c>
      <c r="E130" s="901"/>
      <c r="F130" s="902"/>
      <c r="G130" s="797" t="s">
        <v>539</v>
      </c>
      <c r="H130" s="1037"/>
      <c r="I130" s="145">
        <v>1</v>
      </c>
      <c r="J130" s="145">
        <v>1</v>
      </c>
      <c r="K130" s="187">
        <v>1</v>
      </c>
      <c r="L130" s="799" t="s">
        <v>427</v>
      </c>
      <c r="M130" s="821" t="s">
        <v>815</v>
      </c>
    </row>
    <row r="131" spans="1:13" s="498" customFormat="1" ht="42" customHeight="1">
      <c r="A131" s="655"/>
      <c r="B131" s="665"/>
      <c r="C131" s="814">
        <v>3</v>
      </c>
      <c r="D131" s="993" t="s">
        <v>662</v>
      </c>
      <c r="E131" s="994"/>
      <c r="F131" s="995"/>
      <c r="G131" s="797" t="s">
        <v>531</v>
      </c>
      <c r="H131" s="1037"/>
      <c r="I131" s="145">
        <v>1</v>
      </c>
      <c r="J131" s="145">
        <v>1</v>
      </c>
      <c r="K131" s="187">
        <v>1</v>
      </c>
      <c r="L131" s="799" t="s">
        <v>427</v>
      </c>
      <c r="M131" s="821" t="s">
        <v>816</v>
      </c>
    </row>
    <row r="132" spans="1:13" s="498" customFormat="1" ht="20.100000000000001" customHeight="1">
      <c r="A132" s="655"/>
      <c r="B132" s="665"/>
      <c r="C132" s="787"/>
      <c r="D132" s="1025" t="s">
        <v>314</v>
      </c>
      <c r="E132" s="1026"/>
      <c r="F132" s="1027"/>
      <c r="G132" s="1021"/>
      <c r="H132" s="1022"/>
      <c r="I132" s="145">
        <f>SUM(I129:I131)</f>
        <v>3</v>
      </c>
      <c r="J132" s="145"/>
      <c r="K132" s="654">
        <f>SUM(K129:K131)</f>
        <v>3</v>
      </c>
      <c r="L132" s="632"/>
      <c r="M132" s="633"/>
    </row>
    <row r="133" spans="1:13" s="498" customFormat="1" ht="20.100000000000001" customHeight="1">
      <c r="A133" s="655"/>
      <c r="B133" s="665"/>
      <c r="C133" s="989" t="s">
        <v>575</v>
      </c>
      <c r="D133" s="990"/>
      <c r="E133" s="990"/>
      <c r="F133" s="990"/>
      <c r="G133" s="990"/>
      <c r="H133" s="990"/>
      <c r="I133" s="990"/>
      <c r="J133" s="990"/>
      <c r="K133" s="990"/>
      <c r="L133" s="990"/>
      <c r="M133" s="765"/>
    </row>
    <row r="134" spans="1:13" s="498" customFormat="1" ht="42" customHeight="1">
      <c r="A134" s="655"/>
      <c r="B134" s="665"/>
      <c r="C134" s="814">
        <v>1</v>
      </c>
      <c r="D134" s="993" t="s">
        <v>663</v>
      </c>
      <c r="E134" s="994"/>
      <c r="F134" s="995"/>
      <c r="G134" s="806" t="s">
        <v>664</v>
      </c>
      <c r="H134" s="785" t="s">
        <v>96</v>
      </c>
      <c r="I134" s="145">
        <v>1</v>
      </c>
      <c r="J134" s="145">
        <v>1</v>
      </c>
      <c r="K134" s="187">
        <v>1</v>
      </c>
      <c r="L134" s="799" t="s">
        <v>427</v>
      </c>
      <c r="M134" s="821" t="s">
        <v>817</v>
      </c>
    </row>
    <row r="135" spans="1:13" s="498" customFormat="1" ht="20.100000000000001" customHeight="1">
      <c r="A135" s="655"/>
      <c r="B135" s="665"/>
      <c r="C135" s="787"/>
      <c r="D135" s="1025" t="s">
        <v>314</v>
      </c>
      <c r="E135" s="1026"/>
      <c r="F135" s="1027"/>
      <c r="G135" s="1021"/>
      <c r="H135" s="1022"/>
      <c r="I135" s="145">
        <f>SUM(I134:I134)</f>
        <v>1</v>
      </c>
      <c r="J135" s="145"/>
      <c r="K135" s="654">
        <f>SUM(K134:K134)</f>
        <v>1</v>
      </c>
      <c r="L135" s="632"/>
      <c r="M135" s="633"/>
    </row>
    <row r="136" spans="1:13" s="498" customFormat="1" ht="20.100000000000001" customHeight="1">
      <c r="A136" s="655"/>
      <c r="B136" s="665"/>
      <c r="C136" s="989" t="s">
        <v>576</v>
      </c>
      <c r="D136" s="990"/>
      <c r="E136" s="990"/>
      <c r="F136" s="990"/>
      <c r="G136" s="990"/>
      <c r="H136" s="990"/>
      <c r="I136" s="990"/>
      <c r="J136" s="990"/>
      <c r="K136" s="990"/>
      <c r="L136" s="990"/>
      <c r="M136" s="765"/>
    </row>
    <row r="137" spans="1:13" s="498" customFormat="1" ht="42" customHeight="1">
      <c r="A137" s="655"/>
      <c r="B137" s="665"/>
      <c r="C137" s="814">
        <v>1</v>
      </c>
      <c r="D137" s="993" t="s">
        <v>665</v>
      </c>
      <c r="E137" s="994"/>
      <c r="F137" s="995"/>
      <c r="G137" s="806" t="s">
        <v>507</v>
      </c>
      <c r="H137" s="785" t="s">
        <v>96</v>
      </c>
      <c r="I137" s="145">
        <v>1</v>
      </c>
      <c r="J137" s="145">
        <v>1</v>
      </c>
      <c r="K137" s="187">
        <v>1</v>
      </c>
      <c r="L137" s="799" t="s">
        <v>427</v>
      </c>
      <c r="M137" s="821" t="s">
        <v>818</v>
      </c>
    </row>
    <row r="138" spans="1:13" s="498" customFormat="1" ht="20.100000000000001" customHeight="1">
      <c r="A138" s="655"/>
      <c r="B138" s="665"/>
      <c r="C138" s="787"/>
      <c r="D138" s="1025" t="s">
        <v>314</v>
      </c>
      <c r="E138" s="1026"/>
      <c r="F138" s="1027"/>
      <c r="G138" s="1021"/>
      <c r="H138" s="1022"/>
      <c r="I138" s="145">
        <f>SUM(I137:I137)</f>
        <v>1</v>
      </c>
      <c r="J138" s="145"/>
      <c r="K138" s="654">
        <f>SUM(K137:K137)</f>
        <v>1</v>
      </c>
      <c r="L138" s="632"/>
      <c r="M138" s="633"/>
    </row>
    <row r="139" spans="1:13" s="498" customFormat="1" ht="20.100000000000001" customHeight="1">
      <c r="A139" s="655"/>
      <c r="B139" s="665"/>
      <c r="C139" s="989" t="s">
        <v>577</v>
      </c>
      <c r="D139" s="990"/>
      <c r="E139" s="990"/>
      <c r="F139" s="990"/>
      <c r="G139" s="990"/>
      <c r="H139" s="990"/>
      <c r="I139" s="990"/>
      <c r="J139" s="990"/>
      <c r="K139" s="990"/>
      <c r="L139" s="990"/>
      <c r="M139" s="765"/>
    </row>
    <row r="140" spans="1:13" s="498" customFormat="1" ht="42" customHeight="1">
      <c r="A140" s="655"/>
      <c r="B140" s="665"/>
      <c r="C140" s="814">
        <v>1</v>
      </c>
      <c r="D140" s="993" t="s">
        <v>666</v>
      </c>
      <c r="E140" s="994"/>
      <c r="F140" s="995"/>
      <c r="G140" s="806" t="s">
        <v>667</v>
      </c>
      <c r="H140" s="1036" t="s">
        <v>96</v>
      </c>
      <c r="I140" s="145">
        <v>1</v>
      </c>
      <c r="J140" s="145">
        <v>1</v>
      </c>
      <c r="K140" s="187">
        <v>1</v>
      </c>
      <c r="L140" s="799" t="s">
        <v>427</v>
      </c>
      <c r="M140" s="821" t="s">
        <v>819</v>
      </c>
    </row>
    <row r="141" spans="1:13" s="498" customFormat="1" ht="42" customHeight="1">
      <c r="A141" s="655"/>
      <c r="B141" s="665"/>
      <c r="C141" s="814">
        <v>2</v>
      </c>
      <c r="D141" s="993" t="s">
        <v>668</v>
      </c>
      <c r="E141" s="994"/>
      <c r="F141" s="995"/>
      <c r="G141" s="806" t="s">
        <v>669</v>
      </c>
      <c r="H141" s="1037"/>
      <c r="I141" s="145">
        <v>1</v>
      </c>
      <c r="J141" s="145">
        <v>1</v>
      </c>
      <c r="K141" s="187">
        <v>1</v>
      </c>
      <c r="L141" s="799" t="s">
        <v>427</v>
      </c>
      <c r="M141" s="821" t="s">
        <v>820</v>
      </c>
    </row>
    <row r="142" spans="1:13" s="498" customFormat="1" ht="42" customHeight="1">
      <c r="A142" s="655"/>
      <c r="B142" s="665"/>
      <c r="C142" s="814">
        <v>3</v>
      </c>
      <c r="D142" s="993" t="s">
        <v>670</v>
      </c>
      <c r="E142" s="994"/>
      <c r="F142" s="995"/>
      <c r="G142" s="806" t="s">
        <v>671</v>
      </c>
      <c r="H142" s="1041"/>
      <c r="I142" s="145">
        <v>1</v>
      </c>
      <c r="J142" s="145">
        <v>1</v>
      </c>
      <c r="K142" s="187">
        <v>1</v>
      </c>
      <c r="L142" s="799" t="s">
        <v>427</v>
      </c>
      <c r="M142" s="821" t="s">
        <v>821</v>
      </c>
    </row>
    <row r="143" spans="1:13" s="498" customFormat="1" ht="20.100000000000001" customHeight="1">
      <c r="A143" s="655"/>
      <c r="B143" s="665"/>
      <c r="C143" s="787"/>
      <c r="D143" s="1025" t="s">
        <v>314</v>
      </c>
      <c r="E143" s="1026"/>
      <c r="F143" s="1027"/>
      <c r="G143" s="1021"/>
      <c r="H143" s="1022"/>
      <c r="I143" s="145">
        <f>SUM(I140:I142)</f>
        <v>3</v>
      </c>
      <c r="J143" s="145"/>
      <c r="K143" s="654">
        <f>SUM(K140:K142)</f>
        <v>3</v>
      </c>
      <c r="L143" s="632"/>
      <c r="M143" s="633"/>
    </row>
    <row r="144" spans="1:13" s="643" customFormat="1" ht="19.5" customHeight="1">
      <c r="A144" s="667"/>
      <c r="B144" s="667"/>
      <c r="C144" s="983" t="s">
        <v>310</v>
      </c>
      <c r="D144" s="984"/>
      <c r="E144" s="984"/>
      <c r="F144" s="984"/>
      <c r="G144" s="984"/>
      <c r="H144" s="984"/>
      <c r="I144" s="984"/>
      <c r="J144" s="985"/>
      <c r="K144" s="752">
        <f>K149+K152+K161+K166+K171</f>
        <v>8.5</v>
      </c>
      <c r="L144" s="658"/>
      <c r="M144" s="650"/>
    </row>
    <row r="145" spans="1:13" s="284" customFormat="1" ht="20.100000000000001" customHeight="1">
      <c r="A145" s="668"/>
      <c r="B145" s="669"/>
      <c r="C145" s="1015" t="s">
        <v>642</v>
      </c>
      <c r="D145" s="1016"/>
      <c r="E145" s="1016"/>
      <c r="F145" s="1016"/>
      <c r="G145" s="1016"/>
      <c r="H145" s="1016"/>
      <c r="I145" s="1016"/>
      <c r="J145" s="1016"/>
      <c r="K145" s="1016"/>
      <c r="L145" s="817"/>
      <c r="M145" s="649"/>
    </row>
    <row r="146" spans="1:13" s="284" customFormat="1" ht="42" customHeight="1">
      <c r="A146" s="668"/>
      <c r="B146" s="669"/>
      <c r="C146" s="814">
        <v>1</v>
      </c>
      <c r="D146" s="993" t="s">
        <v>713</v>
      </c>
      <c r="E146" s="994"/>
      <c r="F146" s="995"/>
      <c r="G146" s="797" t="s">
        <v>661</v>
      </c>
      <c r="H146" s="1036" t="s">
        <v>97</v>
      </c>
      <c r="I146" s="814">
        <v>1</v>
      </c>
      <c r="J146" s="814">
        <v>0.5</v>
      </c>
      <c r="K146" s="659">
        <f>SUM(I146*J146)</f>
        <v>0.5</v>
      </c>
      <c r="L146" s="799" t="s">
        <v>427</v>
      </c>
      <c r="M146" s="821" t="s">
        <v>822</v>
      </c>
    </row>
    <row r="147" spans="1:13" s="284" customFormat="1" ht="42" customHeight="1">
      <c r="A147" s="670"/>
      <c r="B147" s="671"/>
      <c r="C147" s="814">
        <v>2</v>
      </c>
      <c r="D147" s="993" t="s">
        <v>714</v>
      </c>
      <c r="E147" s="994"/>
      <c r="F147" s="995"/>
      <c r="G147" s="797" t="s">
        <v>538</v>
      </c>
      <c r="H147" s="1037"/>
      <c r="I147" s="814">
        <v>1</v>
      </c>
      <c r="J147" s="814">
        <v>0.5</v>
      </c>
      <c r="K147" s="659">
        <f>SUM(I147*J147)</f>
        <v>0.5</v>
      </c>
      <c r="L147" s="799" t="s">
        <v>427</v>
      </c>
      <c r="M147" s="821" t="s">
        <v>823</v>
      </c>
    </row>
    <row r="148" spans="1:13" s="284" customFormat="1" ht="42" customHeight="1">
      <c r="A148" s="670"/>
      <c r="B148" s="671"/>
      <c r="C148" s="814">
        <v>3</v>
      </c>
      <c r="D148" s="993" t="s">
        <v>717</v>
      </c>
      <c r="E148" s="994"/>
      <c r="F148" s="995"/>
      <c r="G148" s="797" t="s">
        <v>718</v>
      </c>
      <c r="H148" s="1041"/>
      <c r="I148" s="814">
        <v>1</v>
      </c>
      <c r="J148" s="814">
        <v>0.5</v>
      </c>
      <c r="K148" s="659">
        <f>SUM(I148*J148)</f>
        <v>0.5</v>
      </c>
      <c r="L148" s="799" t="s">
        <v>427</v>
      </c>
      <c r="M148" s="821" t="s">
        <v>824</v>
      </c>
    </row>
    <row r="149" spans="1:13" s="284" customFormat="1" ht="20.100000000000001" customHeight="1">
      <c r="A149" s="668"/>
      <c r="B149" s="669"/>
      <c r="C149" s="813"/>
      <c r="D149" s="1025" t="s">
        <v>358</v>
      </c>
      <c r="E149" s="1026"/>
      <c r="F149" s="1027"/>
      <c r="G149" s="1021"/>
      <c r="H149" s="1022"/>
      <c r="I149" s="814">
        <f>SUM(I146:I148)</f>
        <v>3</v>
      </c>
      <c r="J149" s="814"/>
      <c r="K149" s="654">
        <f>SUM(K146:K148)</f>
        <v>1.5</v>
      </c>
      <c r="L149" s="632"/>
      <c r="M149" s="633"/>
    </row>
    <row r="150" spans="1:13" s="284" customFormat="1" ht="20.100000000000001" customHeight="1">
      <c r="A150" s="668"/>
      <c r="B150" s="669"/>
      <c r="C150" s="1015" t="s">
        <v>643</v>
      </c>
      <c r="D150" s="1016"/>
      <c r="E150" s="1016"/>
      <c r="F150" s="1016"/>
      <c r="G150" s="1016"/>
      <c r="H150" s="1016"/>
      <c r="I150" s="1016"/>
      <c r="J150" s="1016"/>
      <c r="K150" s="1016"/>
      <c r="L150" s="817"/>
      <c r="M150" s="649"/>
    </row>
    <row r="151" spans="1:13" s="284" customFormat="1" ht="42" customHeight="1">
      <c r="A151" s="668"/>
      <c r="B151" s="669"/>
      <c r="C151" s="814">
        <v>1</v>
      </c>
      <c r="D151" s="993" t="s">
        <v>715</v>
      </c>
      <c r="E151" s="994"/>
      <c r="F151" s="995"/>
      <c r="G151" s="806" t="s">
        <v>716</v>
      </c>
      <c r="H151" s="812" t="s">
        <v>97</v>
      </c>
      <c r="I151" s="814">
        <v>1</v>
      </c>
      <c r="J151" s="814">
        <v>0.5</v>
      </c>
      <c r="K151" s="659">
        <f>SUM(I151*J151)</f>
        <v>0.5</v>
      </c>
      <c r="L151" s="799" t="s">
        <v>427</v>
      </c>
      <c r="M151" s="821" t="s">
        <v>825</v>
      </c>
    </row>
    <row r="152" spans="1:13" s="284" customFormat="1" ht="20.100000000000001" customHeight="1">
      <c r="A152" s="668"/>
      <c r="B152" s="669"/>
      <c r="C152" s="813"/>
      <c r="D152" s="1025" t="s">
        <v>358</v>
      </c>
      <c r="E152" s="1026"/>
      <c r="F152" s="1027"/>
      <c r="G152" s="1021"/>
      <c r="H152" s="1022"/>
      <c r="I152" s="814">
        <f>SUM(I151:I151)</f>
        <v>1</v>
      </c>
      <c r="J152" s="814"/>
      <c r="K152" s="654">
        <f>SUM(K151:K151)</f>
        <v>0.5</v>
      </c>
      <c r="L152" s="632"/>
      <c r="M152" s="633"/>
    </row>
    <row r="153" spans="1:13" s="284" customFormat="1" ht="20.100000000000001" customHeight="1">
      <c r="A153" s="668"/>
      <c r="B153" s="669"/>
      <c r="C153" s="1015" t="s">
        <v>576</v>
      </c>
      <c r="D153" s="1016"/>
      <c r="E153" s="1016"/>
      <c r="F153" s="1016"/>
      <c r="G153" s="1016"/>
      <c r="H153" s="1016"/>
      <c r="I153" s="1016"/>
      <c r="J153" s="1016"/>
      <c r="K153" s="1016"/>
      <c r="L153" s="817"/>
      <c r="M153" s="649"/>
    </row>
    <row r="154" spans="1:13" s="284" customFormat="1" ht="42" customHeight="1">
      <c r="A154" s="668"/>
      <c r="B154" s="669"/>
      <c r="C154" s="814">
        <v>1</v>
      </c>
      <c r="D154" s="993" t="s">
        <v>719</v>
      </c>
      <c r="E154" s="994"/>
      <c r="F154" s="995"/>
      <c r="G154" s="797" t="s">
        <v>720</v>
      </c>
      <c r="H154" s="1036" t="s">
        <v>97</v>
      </c>
      <c r="I154" s="814">
        <v>1</v>
      </c>
      <c r="J154" s="814">
        <v>0.5</v>
      </c>
      <c r="K154" s="659">
        <f>SUM(I154*J154)</f>
        <v>0.5</v>
      </c>
      <c r="L154" s="799" t="s">
        <v>427</v>
      </c>
      <c r="M154" s="821" t="s">
        <v>826</v>
      </c>
    </row>
    <row r="155" spans="1:13" s="284" customFormat="1" ht="42" customHeight="1">
      <c r="A155" s="668"/>
      <c r="B155" s="669"/>
      <c r="C155" s="814">
        <v>2</v>
      </c>
      <c r="D155" s="993" t="s">
        <v>727</v>
      </c>
      <c r="E155" s="994"/>
      <c r="F155" s="995"/>
      <c r="G155" s="797" t="s">
        <v>728</v>
      </c>
      <c r="H155" s="1037"/>
      <c r="I155" s="814">
        <v>1</v>
      </c>
      <c r="J155" s="814">
        <v>0.5</v>
      </c>
      <c r="K155" s="659">
        <f t="shared" ref="K155:K160" si="23">SUM(I155*J155)</f>
        <v>0.5</v>
      </c>
      <c r="L155" s="799" t="s">
        <v>427</v>
      </c>
      <c r="M155" s="821" t="s">
        <v>827</v>
      </c>
    </row>
    <row r="156" spans="1:13" s="284" customFormat="1" ht="42" customHeight="1">
      <c r="A156" s="668"/>
      <c r="B156" s="669"/>
      <c r="C156" s="814">
        <v>3</v>
      </c>
      <c r="D156" s="993" t="s">
        <v>721</v>
      </c>
      <c r="E156" s="994"/>
      <c r="F156" s="995"/>
      <c r="G156" s="797" t="s">
        <v>722</v>
      </c>
      <c r="H156" s="1037"/>
      <c r="I156" s="814">
        <v>1</v>
      </c>
      <c r="J156" s="814">
        <v>0.5</v>
      </c>
      <c r="K156" s="659">
        <f t="shared" si="23"/>
        <v>0.5</v>
      </c>
      <c r="L156" s="799" t="s">
        <v>427</v>
      </c>
      <c r="M156" s="821" t="s">
        <v>828</v>
      </c>
    </row>
    <row r="157" spans="1:13" s="284" customFormat="1" ht="42" customHeight="1">
      <c r="A157" s="668"/>
      <c r="B157" s="669"/>
      <c r="C157" s="814">
        <v>4</v>
      </c>
      <c r="D157" s="993" t="s">
        <v>729</v>
      </c>
      <c r="E157" s="994"/>
      <c r="F157" s="995"/>
      <c r="G157" s="797" t="s">
        <v>730</v>
      </c>
      <c r="H157" s="1037"/>
      <c r="I157" s="814">
        <v>1</v>
      </c>
      <c r="J157" s="814">
        <v>0.5</v>
      </c>
      <c r="K157" s="659">
        <f t="shared" si="23"/>
        <v>0.5</v>
      </c>
      <c r="L157" s="799" t="s">
        <v>427</v>
      </c>
      <c r="M157" s="821" t="s">
        <v>829</v>
      </c>
    </row>
    <row r="158" spans="1:13" s="284" customFormat="1" ht="42" customHeight="1">
      <c r="A158" s="668"/>
      <c r="B158" s="669"/>
      <c r="C158" s="814">
        <v>5</v>
      </c>
      <c r="D158" s="993" t="s">
        <v>731</v>
      </c>
      <c r="E158" s="994"/>
      <c r="F158" s="995"/>
      <c r="G158" s="797" t="s">
        <v>732</v>
      </c>
      <c r="H158" s="1037"/>
      <c r="I158" s="814">
        <v>1</v>
      </c>
      <c r="J158" s="814">
        <v>0.5</v>
      </c>
      <c r="K158" s="659">
        <f t="shared" si="23"/>
        <v>0.5</v>
      </c>
      <c r="L158" s="799" t="s">
        <v>427</v>
      </c>
      <c r="M158" s="821" t="s">
        <v>830</v>
      </c>
    </row>
    <row r="159" spans="1:13" s="284" customFormat="1" ht="42" customHeight="1">
      <c r="A159" s="668"/>
      <c r="B159" s="669"/>
      <c r="C159" s="814">
        <v>6</v>
      </c>
      <c r="D159" s="993" t="s">
        <v>725</v>
      </c>
      <c r="E159" s="994"/>
      <c r="F159" s="995"/>
      <c r="G159" s="797" t="s">
        <v>726</v>
      </c>
      <c r="H159" s="1037"/>
      <c r="I159" s="814">
        <v>1</v>
      </c>
      <c r="J159" s="814">
        <v>0.5</v>
      </c>
      <c r="K159" s="659">
        <f t="shared" si="23"/>
        <v>0.5</v>
      </c>
      <c r="L159" s="799" t="s">
        <v>427</v>
      </c>
      <c r="M159" s="821" t="s">
        <v>831</v>
      </c>
    </row>
    <row r="160" spans="1:13" s="284" customFormat="1" ht="42" customHeight="1">
      <c r="A160" s="668"/>
      <c r="B160" s="669"/>
      <c r="C160" s="814">
        <v>7</v>
      </c>
      <c r="D160" s="993" t="s">
        <v>723</v>
      </c>
      <c r="E160" s="994"/>
      <c r="F160" s="995"/>
      <c r="G160" s="797" t="s">
        <v>724</v>
      </c>
      <c r="H160" s="1037"/>
      <c r="I160" s="814">
        <v>1</v>
      </c>
      <c r="J160" s="814">
        <v>0.5</v>
      </c>
      <c r="K160" s="659">
        <f t="shared" si="23"/>
        <v>0.5</v>
      </c>
      <c r="L160" s="799" t="s">
        <v>427</v>
      </c>
      <c r="M160" s="821" t="s">
        <v>832</v>
      </c>
    </row>
    <row r="161" spans="1:13" s="284" customFormat="1" ht="20.100000000000001" customHeight="1">
      <c r="A161" s="668"/>
      <c r="B161" s="669"/>
      <c r="C161" s="813"/>
      <c r="D161" s="1025" t="s">
        <v>358</v>
      </c>
      <c r="E161" s="1026"/>
      <c r="F161" s="1027"/>
      <c r="G161" s="1021"/>
      <c r="H161" s="1022"/>
      <c r="I161" s="814">
        <f>SUM(I154:I160)</f>
        <v>7</v>
      </c>
      <c r="J161" s="814"/>
      <c r="K161" s="654">
        <f>SUM(K154:K160)</f>
        <v>3.5</v>
      </c>
      <c r="L161" s="632"/>
      <c r="M161" s="633"/>
    </row>
    <row r="162" spans="1:13" s="284" customFormat="1" ht="20.100000000000001" customHeight="1">
      <c r="A162" s="668"/>
      <c r="B162" s="669"/>
      <c r="C162" s="1015" t="s">
        <v>733</v>
      </c>
      <c r="D162" s="1016"/>
      <c r="E162" s="1016"/>
      <c r="F162" s="1016"/>
      <c r="G162" s="1016"/>
      <c r="H162" s="1016"/>
      <c r="I162" s="1016"/>
      <c r="J162" s="1016"/>
      <c r="K162" s="1016"/>
      <c r="L162" s="766"/>
      <c r="M162" s="649"/>
    </row>
    <row r="163" spans="1:13" s="284" customFormat="1" ht="41.25" customHeight="1">
      <c r="A163" s="668"/>
      <c r="B163" s="669"/>
      <c r="C163" s="814">
        <v>1</v>
      </c>
      <c r="D163" s="906" t="s">
        <v>735</v>
      </c>
      <c r="E163" s="901"/>
      <c r="F163" s="902"/>
      <c r="G163" s="806" t="s">
        <v>736</v>
      </c>
      <c r="H163" s="1036" t="s">
        <v>97</v>
      </c>
      <c r="I163" s="814">
        <v>1</v>
      </c>
      <c r="J163" s="814">
        <v>0.5</v>
      </c>
      <c r="K163" s="659">
        <f>SUM(I163*J163)</f>
        <v>0.5</v>
      </c>
      <c r="L163" s="799" t="s">
        <v>427</v>
      </c>
      <c r="M163" s="821" t="s">
        <v>833</v>
      </c>
    </row>
    <row r="164" spans="1:13" s="284" customFormat="1" ht="41.25" customHeight="1">
      <c r="A164" s="668"/>
      <c r="B164" s="669"/>
      <c r="C164" s="814">
        <v>2</v>
      </c>
      <c r="D164" s="906" t="s">
        <v>734</v>
      </c>
      <c r="E164" s="901"/>
      <c r="F164" s="902"/>
      <c r="G164" s="806" t="s">
        <v>583</v>
      </c>
      <c r="H164" s="1037"/>
      <c r="I164" s="814">
        <v>1</v>
      </c>
      <c r="J164" s="814">
        <v>0.5</v>
      </c>
      <c r="K164" s="659">
        <f>SUM(I164*J164)</f>
        <v>0.5</v>
      </c>
      <c r="L164" s="799" t="s">
        <v>427</v>
      </c>
      <c r="M164" s="821" t="s">
        <v>834</v>
      </c>
    </row>
    <row r="165" spans="1:13" s="284" customFormat="1" ht="41.25" customHeight="1">
      <c r="A165" s="668"/>
      <c r="B165" s="669"/>
      <c r="C165" s="814">
        <v>3</v>
      </c>
      <c r="D165" s="993" t="s">
        <v>737</v>
      </c>
      <c r="E165" s="994"/>
      <c r="F165" s="995"/>
      <c r="G165" s="806" t="s">
        <v>738</v>
      </c>
      <c r="H165" s="1037"/>
      <c r="I165" s="814">
        <v>1</v>
      </c>
      <c r="J165" s="814">
        <v>0.5</v>
      </c>
      <c r="K165" s="659">
        <f>SUM(I165*J165)</f>
        <v>0.5</v>
      </c>
      <c r="L165" s="799" t="s">
        <v>427</v>
      </c>
      <c r="M165" s="821" t="s">
        <v>835</v>
      </c>
    </row>
    <row r="166" spans="1:13" s="284" customFormat="1" ht="20.100000000000001" customHeight="1">
      <c r="A166" s="668"/>
      <c r="B166" s="669"/>
      <c r="C166" s="813"/>
      <c r="D166" s="1025" t="s">
        <v>358</v>
      </c>
      <c r="E166" s="1026"/>
      <c r="F166" s="1027"/>
      <c r="G166" s="1021"/>
      <c r="H166" s="1022"/>
      <c r="I166" s="814">
        <f>SUM(I163:I165)</f>
        <v>3</v>
      </c>
      <c r="J166" s="814"/>
      <c r="K166" s="654">
        <f>SUM(K163:K165)</f>
        <v>1.5</v>
      </c>
      <c r="L166" s="632"/>
      <c r="M166" s="633"/>
    </row>
    <row r="167" spans="1:13" s="284" customFormat="1" ht="20.100000000000001" customHeight="1">
      <c r="A167" s="668"/>
      <c r="B167" s="669"/>
      <c r="C167" s="1015" t="s">
        <v>739</v>
      </c>
      <c r="D167" s="1016"/>
      <c r="E167" s="1016"/>
      <c r="F167" s="1016"/>
      <c r="G167" s="1016"/>
      <c r="H167" s="1016"/>
      <c r="I167" s="1016"/>
      <c r="J167" s="1016"/>
      <c r="K167" s="1016"/>
      <c r="L167" s="817"/>
      <c r="M167" s="649"/>
    </row>
    <row r="168" spans="1:13" s="284" customFormat="1" ht="42" customHeight="1">
      <c r="A168" s="668"/>
      <c r="B168" s="669"/>
      <c r="C168" s="814">
        <v>1</v>
      </c>
      <c r="D168" s="993" t="s">
        <v>740</v>
      </c>
      <c r="E168" s="994"/>
      <c r="F168" s="995"/>
      <c r="G168" s="797" t="s">
        <v>743</v>
      </c>
      <c r="H168" s="979" t="s">
        <v>97</v>
      </c>
      <c r="I168" s="814">
        <v>1</v>
      </c>
      <c r="J168" s="814">
        <v>0.5</v>
      </c>
      <c r="K168" s="659">
        <f>SUM(I168*J168)</f>
        <v>0.5</v>
      </c>
      <c r="L168" s="799" t="s">
        <v>427</v>
      </c>
      <c r="M168" s="821" t="s">
        <v>836</v>
      </c>
    </row>
    <row r="169" spans="1:13" s="284" customFormat="1" ht="42" customHeight="1">
      <c r="A169" s="668"/>
      <c r="B169" s="669"/>
      <c r="C169" s="814">
        <v>2</v>
      </c>
      <c r="D169" s="993" t="s">
        <v>744</v>
      </c>
      <c r="E169" s="994"/>
      <c r="F169" s="995"/>
      <c r="G169" s="797" t="s">
        <v>743</v>
      </c>
      <c r="H169" s="1045"/>
      <c r="I169" s="814">
        <v>1</v>
      </c>
      <c r="J169" s="814">
        <v>0.5</v>
      </c>
      <c r="K169" s="659">
        <f>SUM(I169*J169)</f>
        <v>0.5</v>
      </c>
      <c r="L169" s="799" t="s">
        <v>427</v>
      </c>
      <c r="M169" s="821" t="s">
        <v>838</v>
      </c>
    </row>
    <row r="170" spans="1:13" s="284" customFormat="1" ht="42" customHeight="1">
      <c r="A170" s="668"/>
      <c r="B170" s="669"/>
      <c r="C170" s="814">
        <v>3</v>
      </c>
      <c r="D170" s="993" t="s">
        <v>741</v>
      </c>
      <c r="E170" s="994"/>
      <c r="F170" s="995"/>
      <c r="G170" s="797" t="s">
        <v>742</v>
      </c>
      <c r="H170" s="1046"/>
      <c r="I170" s="814">
        <v>1</v>
      </c>
      <c r="J170" s="814">
        <v>0.5</v>
      </c>
      <c r="K170" s="659">
        <f>SUM(I170*J170)</f>
        <v>0.5</v>
      </c>
      <c r="L170" s="799" t="s">
        <v>427</v>
      </c>
      <c r="M170" s="821" t="s">
        <v>837</v>
      </c>
    </row>
    <row r="171" spans="1:13" s="284" customFormat="1" ht="20.100000000000001" customHeight="1">
      <c r="A171" s="668"/>
      <c r="B171" s="669"/>
      <c r="C171" s="813"/>
      <c r="D171" s="1025" t="s">
        <v>358</v>
      </c>
      <c r="E171" s="1026"/>
      <c r="F171" s="1027"/>
      <c r="G171" s="1021"/>
      <c r="H171" s="1022"/>
      <c r="I171" s="814">
        <f>SUM(I168:I170)</f>
        <v>3</v>
      </c>
      <c r="J171" s="814"/>
      <c r="K171" s="654">
        <f>SUM(K168:K170)</f>
        <v>1.5</v>
      </c>
      <c r="L171" s="632"/>
      <c r="M171" s="633"/>
    </row>
    <row r="172" spans="1:13" s="498" customFormat="1" ht="21.6" customHeight="1">
      <c r="A172" s="651"/>
      <c r="B172" s="569" t="s">
        <v>98</v>
      </c>
      <c r="C172" s="996" t="s">
        <v>99</v>
      </c>
      <c r="D172" s="997"/>
      <c r="E172" s="997"/>
      <c r="F172" s="997"/>
      <c r="G172" s="997"/>
      <c r="H172" s="997"/>
      <c r="I172" s="997"/>
      <c r="J172" s="998"/>
      <c r="K172" s="646">
        <f>K173</f>
        <v>8</v>
      </c>
      <c r="L172" s="632"/>
      <c r="M172" s="633"/>
    </row>
    <row r="173" spans="1:13" s="653" customFormat="1" ht="20.100000000000001" customHeight="1">
      <c r="A173" s="652"/>
      <c r="B173" s="652"/>
      <c r="C173" s="983" t="s">
        <v>315</v>
      </c>
      <c r="D173" s="984"/>
      <c r="E173" s="984"/>
      <c r="F173" s="985"/>
      <c r="G173" s="698"/>
      <c r="H173" s="544"/>
      <c r="I173" s="699"/>
      <c r="J173" s="699"/>
      <c r="K173" s="701">
        <f>K175+K177+K179+K181</f>
        <v>8</v>
      </c>
      <c r="L173" s="632"/>
      <c r="M173" s="633"/>
    </row>
    <row r="174" spans="1:13" s="284" customFormat="1" ht="20.100000000000001" customHeight="1">
      <c r="A174" s="561"/>
      <c r="B174" s="775"/>
      <c r="C174" s="989" t="s">
        <v>574</v>
      </c>
      <c r="D174" s="990"/>
      <c r="E174" s="990"/>
      <c r="F174" s="990"/>
      <c r="G174" s="990"/>
      <c r="H174" s="990"/>
      <c r="I174" s="990"/>
      <c r="J174" s="990"/>
      <c r="K174" s="990"/>
      <c r="L174" s="990"/>
      <c r="M174" s="765"/>
    </row>
    <row r="175" spans="1:13" s="284" customFormat="1" ht="45" customHeight="1">
      <c r="A175" s="561"/>
      <c r="B175" s="775"/>
      <c r="C175" s="814">
        <v>1</v>
      </c>
      <c r="D175" s="993" t="s">
        <v>578</v>
      </c>
      <c r="E175" s="994"/>
      <c r="F175" s="995"/>
      <c r="G175" s="782" t="s">
        <v>515</v>
      </c>
      <c r="H175" s="659" t="s">
        <v>311</v>
      </c>
      <c r="I175" s="659">
        <v>1</v>
      </c>
      <c r="J175" s="659">
        <v>2</v>
      </c>
      <c r="K175" s="659">
        <v>2</v>
      </c>
      <c r="L175" s="776" t="s">
        <v>512</v>
      </c>
      <c r="M175" s="837" t="s">
        <v>839</v>
      </c>
    </row>
    <row r="176" spans="1:13" s="284" customFormat="1" ht="20.100000000000001" customHeight="1">
      <c r="A176" s="561"/>
      <c r="B176" s="775"/>
      <c r="C176" s="989" t="s">
        <v>575</v>
      </c>
      <c r="D176" s="990"/>
      <c r="E176" s="990"/>
      <c r="F176" s="990"/>
      <c r="G176" s="990"/>
      <c r="H176" s="990"/>
      <c r="I176" s="990"/>
      <c r="J176" s="990"/>
      <c r="K176" s="990"/>
      <c r="L176" s="990"/>
      <c r="M176" s="765"/>
    </row>
    <row r="177" spans="1:13" s="284" customFormat="1" ht="45" customHeight="1">
      <c r="A177" s="561"/>
      <c r="B177" s="775"/>
      <c r="C177" s="814">
        <v>1</v>
      </c>
      <c r="D177" s="993" t="s">
        <v>579</v>
      </c>
      <c r="E177" s="994"/>
      <c r="F177" s="995"/>
      <c r="G177" s="783" t="s">
        <v>514</v>
      </c>
      <c r="H177" s="659" t="s">
        <v>311</v>
      </c>
      <c r="I177" s="659">
        <v>1</v>
      </c>
      <c r="J177" s="659">
        <v>2</v>
      </c>
      <c r="K177" s="659">
        <v>2</v>
      </c>
      <c r="L177" s="776" t="s">
        <v>513</v>
      </c>
      <c r="M177" s="837" t="s">
        <v>840</v>
      </c>
    </row>
    <row r="178" spans="1:13" s="284" customFormat="1" ht="20.100000000000001" customHeight="1">
      <c r="A178" s="561"/>
      <c r="B178" s="775"/>
      <c r="C178" s="989" t="s">
        <v>576</v>
      </c>
      <c r="D178" s="990"/>
      <c r="E178" s="990"/>
      <c r="F178" s="990"/>
      <c r="G178" s="990"/>
      <c r="H178" s="990"/>
      <c r="I178" s="990"/>
      <c r="J178" s="990"/>
      <c r="K178" s="990"/>
      <c r="L178" s="990"/>
      <c r="M178" s="765"/>
    </row>
    <row r="179" spans="1:13" s="284" customFormat="1" ht="45" customHeight="1">
      <c r="A179" s="561"/>
      <c r="B179" s="775"/>
      <c r="C179" s="814">
        <v>1</v>
      </c>
      <c r="D179" s="993" t="s">
        <v>580</v>
      </c>
      <c r="E179" s="994"/>
      <c r="F179" s="995"/>
      <c r="G179" s="782" t="s">
        <v>517</v>
      </c>
      <c r="H179" s="659" t="s">
        <v>311</v>
      </c>
      <c r="I179" s="659">
        <v>1</v>
      </c>
      <c r="J179" s="659">
        <v>2</v>
      </c>
      <c r="K179" s="659">
        <v>2</v>
      </c>
      <c r="L179" s="776" t="s">
        <v>516</v>
      </c>
      <c r="M179" s="837" t="s">
        <v>841</v>
      </c>
    </row>
    <row r="180" spans="1:13" s="284" customFormat="1" ht="20.100000000000001" customHeight="1">
      <c r="A180" s="561"/>
      <c r="B180" s="775"/>
      <c r="C180" s="989" t="s">
        <v>577</v>
      </c>
      <c r="D180" s="990"/>
      <c r="E180" s="990"/>
      <c r="F180" s="990"/>
      <c r="G180" s="990"/>
      <c r="H180" s="990"/>
      <c r="I180" s="990"/>
      <c r="J180" s="990"/>
      <c r="K180" s="990"/>
      <c r="L180" s="990"/>
      <c r="M180" s="765"/>
    </row>
    <row r="181" spans="1:13" s="284" customFormat="1" ht="45" customHeight="1">
      <c r="A181" s="561"/>
      <c r="B181" s="775"/>
      <c r="C181" s="814">
        <v>1</v>
      </c>
      <c r="D181" s="993" t="s">
        <v>581</v>
      </c>
      <c r="E181" s="994"/>
      <c r="F181" s="995"/>
      <c r="G181" s="782" t="s">
        <v>583</v>
      </c>
      <c r="H181" s="659" t="s">
        <v>311</v>
      </c>
      <c r="I181" s="659">
        <v>1</v>
      </c>
      <c r="J181" s="659">
        <v>2</v>
      </c>
      <c r="K181" s="659">
        <v>2</v>
      </c>
      <c r="L181" s="776" t="s">
        <v>582</v>
      </c>
      <c r="M181" s="837" t="s">
        <v>842</v>
      </c>
    </row>
    <row r="182" spans="1:13" s="498" customFormat="1" ht="20.100000000000001" customHeight="1">
      <c r="A182" s="651"/>
      <c r="B182" s="696" t="s">
        <v>16</v>
      </c>
      <c r="C182" s="996" t="s">
        <v>101</v>
      </c>
      <c r="D182" s="997"/>
      <c r="E182" s="997"/>
      <c r="F182" s="997"/>
      <c r="G182" s="997"/>
      <c r="H182" s="997"/>
      <c r="I182" s="997"/>
      <c r="J182" s="998"/>
      <c r="K182" s="294">
        <v>0</v>
      </c>
      <c r="L182" s="658"/>
      <c r="M182" s="650"/>
    </row>
    <row r="183" spans="1:13" s="498" customFormat="1" ht="37.200000000000003" customHeight="1">
      <c r="A183" s="561"/>
      <c r="B183" s="640"/>
      <c r="C183" s="906" t="s">
        <v>102</v>
      </c>
      <c r="D183" s="901"/>
      <c r="E183" s="901"/>
      <c r="F183" s="902"/>
      <c r="G183" s="164"/>
      <c r="H183" s="145"/>
      <c r="I183" s="187"/>
      <c r="J183" s="195"/>
      <c r="K183" s="195"/>
      <c r="L183" s="632"/>
      <c r="M183" s="633"/>
    </row>
    <row r="184" spans="1:13" s="498" customFormat="1" ht="20.100000000000001" customHeight="1">
      <c r="A184" s="651"/>
      <c r="B184" s="296" t="s">
        <v>103</v>
      </c>
      <c r="C184" s="996" t="s">
        <v>104</v>
      </c>
      <c r="D184" s="997"/>
      <c r="E184" s="997"/>
      <c r="F184" s="997"/>
      <c r="G184" s="997"/>
      <c r="H184" s="997"/>
      <c r="I184" s="997"/>
      <c r="J184" s="998"/>
      <c r="K184" s="294">
        <v>0</v>
      </c>
      <c r="L184" s="697"/>
      <c r="M184" s="691"/>
    </row>
    <row r="185" spans="1:13" s="498" customFormat="1" ht="20.100000000000001" customHeight="1">
      <c r="A185" s="561"/>
      <c r="B185" s="639"/>
      <c r="C185" s="666">
        <v>1</v>
      </c>
      <c r="D185" s="906" t="s">
        <v>105</v>
      </c>
      <c r="E185" s="901"/>
      <c r="F185" s="902"/>
      <c r="G185" s="164"/>
      <c r="H185" s="145"/>
      <c r="I185" s="187"/>
      <c r="J185" s="195"/>
      <c r="K185" s="195"/>
      <c r="L185" s="632"/>
      <c r="M185" s="633"/>
    </row>
    <row r="186" spans="1:13" s="498" customFormat="1" ht="45.6" customHeight="1">
      <c r="A186" s="673"/>
      <c r="B186" s="298"/>
      <c r="C186" s="666">
        <v>2</v>
      </c>
      <c r="D186" s="906" t="s">
        <v>192</v>
      </c>
      <c r="E186" s="901"/>
      <c r="F186" s="902"/>
      <c r="G186" s="164"/>
      <c r="H186" s="145"/>
      <c r="I186" s="187"/>
      <c r="J186" s="195"/>
      <c r="K186" s="195"/>
      <c r="L186" s="632"/>
      <c r="M186" s="633"/>
    </row>
    <row r="187" spans="1:13" s="498" customFormat="1" ht="20.100000000000001" customHeight="1">
      <c r="A187" s="672"/>
      <c r="B187" s="296" t="s">
        <v>5</v>
      </c>
      <c r="C187" s="996" t="s">
        <v>106</v>
      </c>
      <c r="D187" s="997"/>
      <c r="E187" s="997"/>
      <c r="F187" s="997"/>
      <c r="G187" s="997"/>
      <c r="H187" s="997"/>
      <c r="I187" s="997"/>
      <c r="J187" s="998"/>
      <c r="K187" s="294">
        <v>0</v>
      </c>
      <c r="L187" s="632"/>
      <c r="M187" s="633"/>
    </row>
    <row r="188" spans="1:13" s="498" customFormat="1" ht="37.950000000000003" customHeight="1">
      <c r="A188" s="561"/>
      <c r="B188" s="640"/>
      <c r="C188" s="638"/>
      <c r="D188" s="906" t="s">
        <v>107</v>
      </c>
      <c r="E188" s="901"/>
      <c r="F188" s="902"/>
      <c r="G188" s="164"/>
      <c r="H188" s="145"/>
      <c r="I188" s="187"/>
      <c r="J188" s="195"/>
      <c r="K188" s="195"/>
      <c r="L188" s="632"/>
      <c r="M188" s="633"/>
    </row>
    <row r="189" spans="1:13" s="498" customFormat="1" ht="13.2">
      <c r="A189" s="672"/>
      <c r="B189" s="299" t="s">
        <v>108</v>
      </c>
      <c r="C189" s="996" t="s">
        <v>109</v>
      </c>
      <c r="D189" s="997"/>
      <c r="E189" s="997"/>
      <c r="F189" s="997"/>
      <c r="G189" s="997"/>
      <c r="H189" s="997"/>
      <c r="I189" s="997"/>
      <c r="J189" s="998"/>
      <c r="K189" s="646">
        <f>SUM(K190:K198)</f>
        <v>3</v>
      </c>
      <c r="L189" s="658"/>
      <c r="M189" s="650"/>
    </row>
    <row r="190" spans="1:13" s="498" customFormat="1" ht="20.100000000000001" customHeight="1">
      <c r="A190" s="673"/>
      <c r="B190" s="639"/>
      <c r="C190" s="145">
        <v>1</v>
      </c>
      <c r="D190" s="906" t="s">
        <v>110</v>
      </c>
      <c r="E190" s="901"/>
      <c r="F190" s="902"/>
      <c r="G190" s="164"/>
      <c r="H190" s="145"/>
      <c r="I190" s="187"/>
      <c r="J190" s="195"/>
      <c r="K190" s="195"/>
      <c r="L190" s="632"/>
      <c r="M190" s="633"/>
    </row>
    <row r="191" spans="1:13" s="498" customFormat="1" ht="30.6" customHeight="1">
      <c r="A191" s="673"/>
      <c r="B191" s="665"/>
      <c r="C191" s="666">
        <v>2</v>
      </c>
      <c r="D191" s="906" t="s">
        <v>111</v>
      </c>
      <c r="E191" s="901"/>
      <c r="F191" s="902"/>
      <c r="G191" s="164"/>
      <c r="H191" s="145"/>
      <c r="I191" s="187"/>
      <c r="J191" s="195"/>
      <c r="K191" s="195"/>
      <c r="L191" s="632"/>
      <c r="M191" s="633"/>
    </row>
    <row r="192" spans="1:13" s="498" customFormat="1" ht="46.95" customHeight="1">
      <c r="A192" s="674"/>
      <c r="B192" s="639"/>
      <c r="C192" s="666">
        <v>3</v>
      </c>
      <c r="D192" s="906" t="s">
        <v>112</v>
      </c>
      <c r="E192" s="901"/>
      <c r="F192" s="902"/>
      <c r="G192" s="164"/>
      <c r="H192" s="145"/>
      <c r="I192" s="187"/>
      <c r="J192" s="195"/>
      <c r="K192" s="195"/>
      <c r="L192" s="632"/>
      <c r="M192" s="633"/>
    </row>
    <row r="193" spans="1:13" s="498" customFormat="1" ht="35.4" customHeight="1">
      <c r="A193" s="598"/>
      <c r="B193" s="639"/>
      <c r="C193" s="145">
        <v>4</v>
      </c>
      <c r="D193" s="906" t="s">
        <v>113</v>
      </c>
      <c r="E193" s="901"/>
      <c r="F193" s="902"/>
      <c r="G193" s="164"/>
      <c r="H193" s="145"/>
      <c r="I193" s="187"/>
      <c r="J193" s="195"/>
      <c r="K193" s="195"/>
      <c r="L193" s="632"/>
      <c r="M193" s="633"/>
    </row>
    <row r="194" spans="1:13" s="498" customFormat="1" ht="20.100000000000001" customHeight="1">
      <c r="A194" s="598"/>
      <c r="B194" s="675"/>
      <c r="C194" s="145">
        <v>5</v>
      </c>
      <c r="D194" s="906" t="s">
        <v>114</v>
      </c>
      <c r="E194" s="901"/>
      <c r="F194" s="902"/>
      <c r="G194" s="164"/>
      <c r="H194" s="145"/>
      <c r="I194" s="187"/>
      <c r="J194" s="195"/>
      <c r="K194" s="195"/>
      <c r="L194" s="632"/>
      <c r="M194" s="633"/>
    </row>
    <row r="195" spans="1:13" s="498" customFormat="1" ht="42.75" customHeight="1">
      <c r="A195" s="674"/>
      <c r="B195" s="639"/>
      <c r="C195" s="145">
        <v>6</v>
      </c>
      <c r="D195" s="906" t="s">
        <v>187</v>
      </c>
      <c r="E195" s="901"/>
      <c r="F195" s="902"/>
      <c r="G195" s="164"/>
      <c r="H195" s="145"/>
      <c r="I195" s="187"/>
      <c r="J195" s="195"/>
      <c r="K195" s="195"/>
      <c r="L195" s="632"/>
      <c r="M195" s="633"/>
    </row>
    <row r="196" spans="1:13" s="498" customFormat="1" ht="45" customHeight="1">
      <c r="A196" s="676"/>
      <c r="B196" s="640"/>
      <c r="C196" s="659">
        <v>7</v>
      </c>
      <c r="D196" s="1030" t="s">
        <v>271</v>
      </c>
      <c r="E196" s="1031"/>
      <c r="F196" s="1032"/>
      <c r="G196" s="661"/>
      <c r="H196" s="659"/>
      <c r="I196" s="677"/>
      <c r="J196" s="678"/>
      <c r="K196" s="679"/>
      <c r="L196" s="680"/>
      <c r="M196" s="681"/>
    </row>
    <row r="197" spans="1:13" s="498" customFormat="1" ht="60" customHeight="1">
      <c r="A197" s="682"/>
      <c r="B197" s="640"/>
      <c r="C197" s="640">
        <v>8</v>
      </c>
      <c r="D197" s="906" t="s">
        <v>487</v>
      </c>
      <c r="E197" s="901"/>
      <c r="F197" s="902"/>
      <c r="G197" s="167"/>
      <c r="H197" s="640"/>
      <c r="I197" s="185"/>
      <c r="J197" s="571"/>
      <c r="K197" s="195"/>
      <c r="L197" s="632"/>
      <c r="M197" s="633"/>
    </row>
    <row r="198" spans="1:13" s="498" customFormat="1" ht="88.5" customHeight="1">
      <c r="A198" s="682"/>
      <c r="B198" s="639"/>
      <c r="C198" s="640"/>
      <c r="D198" s="906" t="s">
        <v>745</v>
      </c>
      <c r="E198" s="901"/>
      <c r="F198" s="902"/>
      <c r="G198" s="683" t="s">
        <v>844</v>
      </c>
      <c r="H198" s="167" t="s">
        <v>359</v>
      </c>
      <c r="I198" s="185">
        <v>1</v>
      </c>
      <c r="J198" s="185">
        <v>3</v>
      </c>
      <c r="K198" s="185">
        <f>SUM(I198*J198)</f>
        <v>3</v>
      </c>
      <c r="L198" s="645" t="s">
        <v>584</v>
      </c>
      <c r="M198" s="821" t="s">
        <v>843</v>
      </c>
    </row>
    <row r="199" spans="1:13" s="498" customFormat="1" ht="21.6" customHeight="1">
      <c r="A199" s="684"/>
      <c r="B199" s="296" t="s">
        <v>117</v>
      </c>
      <c r="C199" s="996" t="s">
        <v>118</v>
      </c>
      <c r="D199" s="997"/>
      <c r="E199" s="997"/>
      <c r="F199" s="997"/>
      <c r="G199" s="997"/>
      <c r="H199" s="997"/>
      <c r="I199" s="997"/>
      <c r="J199" s="998"/>
      <c r="K199" s="294">
        <v>0</v>
      </c>
      <c r="L199" s="632"/>
      <c r="M199" s="633"/>
    </row>
    <row r="200" spans="1:13" s="498" customFormat="1" ht="20.100000000000001" customHeight="1">
      <c r="A200" s="647"/>
      <c r="B200" s="639"/>
      <c r="C200" s="666">
        <v>1</v>
      </c>
      <c r="D200" s="906" t="s">
        <v>119</v>
      </c>
      <c r="E200" s="901"/>
      <c r="F200" s="902"/>
      <c r="G200" s="164"/>
      <c r="H200" s="145"/>
      <c r="I200" s="187"/>
      <c r="J200" s="195"/>
      <c r="K200" s="195"/>
      <c r="L200" s="632"/>
      <c r="M200" s="633"/>
    </row>
    <row r="201" spans="1:13" s="498" customFormat="1" ht="20.100000000000001" customHeight="1">
      <c r="A201" s="647"/>
      <c r="B201" s="298"/>
      <c r="C201" s="145">
        <v>2</v>
      </c>
      <c r="D201" s="906" t="s">
        <v>120</v>
      </c>
      <c r="E201" s="901"/>
      <c r="F201" s="902"/>
      <c r="G201" s="164"/>
      <c r="H201" s="145"/>
      <c r="I201" s="187"/>
      <c r="J201" s="195"/>
      <c r="K201" s="552"/>
      <c r="L201" s="685"/>
      <c r="M201" s="642"/>
    </row>
    <row r="202" spans="1:13" s="498" customFormat="1" ht="20.100000000000001" customHeight="1">
      <c r="A202" s="686"/>
      <c r="B202" s="296" t="s">
        <v>121</v>
      </c>
      <c r="C202" s="996" t="s">
        <v>122</v>
      </c>
      <c r="D202" s="997"/>
      <c r="E202" s="997"/>
      <c r="F202" s="997"/>
      <c r="G202" s="997"/>
      <c r="H202" s="997"/>
      <c r="I202" s="997"/>
      <c r="J202" s="998"/>
      <c r="K202" s="294">
        <v>0</v>
      </c>
      <c r="L202" s="632"/>
      <c r="M202" s="633"/>
    </row>
    <row r="203" spans="1:13" s="498" customFormat="1" ht="20.100000000000001" customHeight="1">
      <c r="A203" s="647"/>
      <c r="B203" s="639"/>
      <c r="C203" s="145">
        <v>1</v>
      </c>
      <c r="D203" s="906" t="s">
        <v>123</v>
      </c>
      <c r="E203" s="901"/>
      <c r="F203" s="902"/>
      <c r="G203" s="164"/>
      <c r="H203" s="145"/>
      <c r="I203" s="187"/>
      <c r="J203" s="195"/>
      <c r="K203" s="195"/>
      <c r="L203" s="632"/>
      <c r="M203" s="633"/>
    </row>
    <row r="204" spans="1:13" s="498" customFormat="1" ht="20.100000000000001" customHeight="1">
      <c r="A204" s="647"/>
      <c r="B204" s="298"/>
      <c r="C204" s="666">
        <v>2</v>
      </c>
      <c r="D204" s="906" t="s">
        <v>124</v>
      </c>
      <c r="E204" s="901"/>
      <c r="F204" s="902"/>
      <c r="G204" s="164"/>
      <c r="H204" s="145"/>
      <c r="I204" s="187"/>
      <c r="J204" s="195"/>
      <c r="K204" s="572"/>
      <c r="L204" s="687"/>
      <c r="M204" s="688"/>
    </row>
    <row r="205" spans="1:13" s="498" customFormat="1" ht="20.100000000000001" customHeight="1">
      <c r="A205" s="686"/>
      <c r="B205" s="296" t="s">
        <v>132</v>
      </c>
      <c r="C205" s="986" t="s">
        <v>193</v>
      </c>
      <c r="D205" s="987"/>
      <c r="E205" s="987"/>
      <c r="F205" s="987"/>
      <c r="G205" s="987"/>
      <c r="H205" s="987"/>
      <c r="I205" s="987"/>
      <c r="J205" s="988"/>
      <c r="K205" s="818">
        <v>0</v>
      </c>
      <c r="L205" s="687"/>
      <c r="M205" s="688"/>
    </row>
    <row r="206" spans="1:13" s="498" customFormat="1" ht="20.100000000000001" customHeight="1">
      <c r="A206" s="647"/>
      <c r="B206" s="639"/>
      <c r="C206" s="689" t="s">
        <v>20</v>
      </c>
      <c r="D206" s="970" t="s">
        <v>125</v>
      </c>
      <c r="E206" s="971"/>
      <c r="F206" s="972"/>
      <c r="G206" s="167"/>
      <c r="H206" s="640"/>
      <c r="I206" s="185"/>
      <c r="J206" s="572"/>
      <c r="K206" s="572"/>
      <c r="L206" s="687"/>
      <c r="M206" s="688"/>
    </row>
    <row r="207" spans="1:13" s="498" customFormat="1" ht="20.100000000000001" customHeight="1">
      <c r="A207" s="647"/>
      <c r="B207" s="296"/>
      <c r="C207" s="689" t="s">
        <v>22</v>
      </c>
      <c r="D207" s="970" t="s">
        <v>126</v>
      </c>
      <c r="E207" s="971"/>
      <c r="F207" s="972"/>
      <c r="G207" s="167"/>
      <c r="H207" s="640"/>
      <c r="I207" s="185"/>
      <c r="J207" s="572"/>
      <c r="K207" s="547"/>
      <c r="L207" s="690"/>
      <c r="M207" s="691"/>
    </row>
    <row r="208" spans="1:13" s="498" customFormat="1" ht="20.100000000000001" customHeight="1">
      <c r="A208" s="647"/>
      <c r="B208" s="639"/>
      <c r="C208" s="172" t="s">
        <v>28</v>
      </c>
      <c r="D208" s="970" t="s">
        <v>127</v>
      </c>
      <c r="E208" s="971"/>
      <c r="F208" s="972"/>
      <c r="G208" s="164"/>
      <c r="H208" s="145"/>
      <c r="I208" s="187"/>
      <c r="J208" s="547"/>
      <c r="K208" s="547"/>
      <c r="L208" s="690"/>
      <c r="M208" s="691"/>
    </row>
    <row r="209" spans="1:13" s="498" customFormat="1" ht="20.100000000000001" customHeight="1">
      <c r="A209" s="647"/>
      <c r="B209" s="639"/>
      <c r="C209" s="692" t="s">
        <v>38</v>
      </c>
      <c r="D209" s="970" t="s">
        <v>128</v>
      </c>
      <c r="E209" s="971"/>
      <c r="F209" s="972"/>
      <c r="G209" s="164"/>
      <c r="H209" s="145"/>
      <c r="I209" s="187"/>
      <c r="J209" s="547"/>
      <c r="K209" s="547"/>
      <c r="L209" s="690"/>
      <c r="M209" s="691"/>
    </row>
    <row r="210" spans="1:13" s="498" customFormat="1" ht="20.100000000000001" customHeight="1">
      <c r="A210" s="647"/>
      <c r="B210" s="549"/>
      <c r="C210" s="692" t="s">
        <v>40</v>
      </c>
      <c r="D210" s="970" t="s">
        <v>129</v>
      </c>
      <c r="E210" s="971"/>
      <c r="F210" s="972"/>
      <c r="G210" s="164"/>
      <c r="H210" s="145"/>
      <c r="I210" s="187"/>
      <c r="J210" s="547"/>
      <c r="K210" s="547"/>
      <c r="L210" s="690"/>
      <c r="M210" s="691"/>
    </row>
    <row r="211" spans="1:13" s="498" customFormat="1" ht="20.100000000000001" customHeight="1">
      <c r="A211" s="647"/>
      <c r="B211" s="561"/>
      <c r="C211" s="692" t="s">
        <v>42</v>
      </c>
      <c r="D211" s="970" t="s">
        <v>130</v>
      </c>
      <c r="E211" s="971"/>
      <c r="F211" s="972"/>
      <c r="G211" s="164"/>
      <c r="H211" s="145"/>
      <c r="I211" s="187"/>
      <c r="J211" s="547"/>
      <c r="K211" s="547"/>
      <c r="L211" s="690"/>
      <c r="M211" s="691"/>
    </row>
    <row r="212" spans="1:13" s="498" customFormat="1" ht="20.100000000000001" customHeight="1">
      <c r="A212" s="693"/>
      <c r="B212" s="598"/>
      <c r="C212" s="692" t="s">
        <v>44</v>
      </c>
      <c r="D212" s="970" t="s">
        <v>131</v>
      </c>
      <c r="E212" s="971"/>
      <c r="F212" s="972"/>
      <c r="G212" s="164"/>
      <c r="H212" s="145"/>
      <c r="I212" s="187"/>
      <c r="J212" s="547"/>
      <c r="K212" s="300"/>
      <c r="L212" s="632"/>
      <c r="M212" s="633"/>
    </row>
    <row r="213" spans="1:13" s="498" customFormat="1" ht="20.100000000000001" customHeight="1">
      <c r="A213" s="694"/>
      <c r="B213" s="571"/>
      <c r="C213" s="999" t="s">
        <v>221</v>
      </c>
      <c r="D213" s="1000"/>
      <c r="E213" s="1000"/>
      <c r="F213" s="1000"/>
      <c r="G213" s="1000"/>
      <c r="H213" s="1000"/>
      <c r="I213" s="1000"/>
      <c r="J213" s="1001"/>
      <c r="K213" s="702">
        <f>K26</f>
        <v>72.59</v>
      </c>
      <c r="L213" s="632"/>
      <c r="M213" s="633"/>
    </row>
    <row r="214" spans="1:13" ht="20.100000000000001" customHeight="1">
      <c r="B214" s="438"/>
      <c r="C214" s="431"/>
      <c r="D214" s="431"/>
      <c r="E214" s="423"/>
      <c r="F214" s="423"/>
      <c r="G214" s="425"/>
      <c r="H214" s="426"/>
      <c r="I214" s="439"/>
      <c r="J214" s="425"/>
      <c r="K214" s="440"/>
      <c r="L214" s="441"/>
      <c r="M214" s="442"/>
    </row>
    <row r="215" spans="1:13" s="498" customFormat="1" ht="20.100000000000001" customHeight="1">
      <c r="B215" s="283"/>
      <c r="C215" s="283" t="s">
        <v>302</v>
      </c>
      <c r="D215" s="607"/>
      <c r="E215" s="607"/>
      <c r="F215" s="607"/>
      <c r="G215" s="695"/>
      <c r="H215" s="286"/>
      <c r="I215" s="580"/>
      <c r="J215" s="580"/>
      <c r="K215" s="493"/>
      <c r="L215" s="494"/>
      <c r="M215" s="495"/>
    </row>
    <row r="216" spans="1:13" ht="20.100000000000001" customHeight="1">
      <c r="B216" s="429"/>
      <c r="C216" s="429"/>
      <c r="D216" s="443"/>
      <c r="E216" s="443"/>
      <c r="F216" s="443"/>
      <c r="G216" s="444"/>
      <c r="H216" s="426"/>
      <c r="I216" s="440"/>
      <c r="J216" s="440"/>
      <c r="K216" s="425"/>
      <c r="L216" s="427"/>
      <c r="M216" s="428"/>
    </row>
    <row r="217" spans="1:13" ht="13.2">
      <c r="B217" s="429"/>
      <c r="C217" s="443"/>
      <c r="D217" s="443"/>
      <c r="E217" s="443"/>
      <c r="F217" s="443"/>
      <c r="G217" s="444"/>
      <c r="H217" s="426"/>
      <c r="J217" s="498" t="s">
        <v>555</v>
      </c>
      <c r="K217" s="493"/>
      <c r="L217" s="494"/>
      <c r="M217" s="495"/>
    </row>
    <row r="218" spans="1:13" ht="13.2">
      <c r="B218" s="423"/>
      <c r="C218" s="431"/>
      <c r="D218" s="431"/>
      <c r="E218" s="423"/>
      <c r="F218" s="423"/>
      <c r="G218" s="425"/>
      <c r="H218" s="426"/>
      <c r="J218" s="498" t="s">
        <v>530</v>
      </c>
      <c r="K218" s="382"/>
      <c r="L218" s="499"/>
      <c r="M218" s="500"/>
    </row>
    <row r="219" spans="1:13" ht="13.2">
      <c r="B219" s="423"/>
      <c r="C219" s="431"/>
      <c r="D219" s="431"/>
      <c r="E219" s="423"/>
      <c r="F219" s="423"/>
      <c r="G219" s="425"/>
      <c r="H219" s="426"/>
      <c r="J219" s="498" t="s">
        <v>495</v>
      </c>
      <c r="K219" s="382"/>
      <c r="L219" s="499"/>
      <c r="M219" s="500"/>
    </row>
    <row r="220" spans="1:13" ht="13.2">
      <c r="B220" s="423"/>
      <c r="C220" s="431"/>
      <c r="H220" s="426"/>
      <c r="J220" s="498"/>
      <c r="K220" s="493"/>
      <c r="L220" s="494"/>
      <c r="M220" s="495"/>
    </row>
    <row r="221" spans="1:13" ht="13.2">
      <c r="B221" s="423"/>
      <c r="C221" s="431"/>
      <c r="H221" s="426"/>
      <c r="J221" s="498"/>
      <c r="K221" s="493"/>
      <c r="L221" s="494"/>
      <c r="M221" s="495"/>
    </row>
    <row r="222" spans="1:13" ht="13.2">
      <c r="B222" s="423"/>
      <c r="C222" s="431"/>
      <c r="D222" s="431"/>
      <c r="E222" s="423"/>
      <c r="F222" s="423"/>
      <c r="G222" s="425"/>
      <c r="H222" s="426"/>
      <c r="J222" s="498"/>
      <c r="K222" s="493"/>
      <c r="L222" s="494"/>
      <c r="M222" s="495"/>
    </row>
    <row r="223" spans="1:13" ht="13.2">
      <c r="B223" s="423"/>
      <c r="C223" s="431"/>
      <c r="D223" s="431"/>
      <c r="E223" s="423"/>
      <c r="F223" s="423"/>
      <c r="G223" s="425"/>
      <c r="H223" s="426"/>
      <c r="J223" s="498"/>
      <c r="K223" s="287"/>
      <c r="L223" s="501"/>
      <c r="M223" s="502"/>
    </row>
    <row r="224" spans="1:13" ht="13.2">
      <c r="B224" s="423"/>
      <c r="C224" s="431"/>
      <c r="D224" s="431"/>
      <c r="E224" s="423"/>
      <c r="F224" s="423"/>
      <c r="G224" s="425"/>
      <c r="H224" s="426"/>
      <c r="J224" s="982" t="s">
        <v>525</v>
      </c>
      <c r="K224" s="982"/>
      <c r="L224" s="982"/>
      <c r="M224" s="982"/>
    </row>
    <row r="225" spans="2:13" ht="13.2">
      <c r="B225" s="423"/>
      <c r="J225" s="991" t="s">
        <v>528</v>
      </c>
      <c r="K225" s="992"/>
      <c r="L225" s="992"/>
      <c r="M225" s="992"/>
    </row>
    <row r="226" spans="2:13" ht="20.100000000000001" customHeight="1">
      <c r="B226" s="423"/>
      <c r="M226" s="446"/>
    </row>
    <row r="227" spans="2:13" ht="20.100000000000001" customHeight="1">
      <c r="B227" s="423"/>
      <c r="M227" s="446"/>
    </row>
    <row r="228" spans="2:13" ht="20.100000000000001" customHeight="1">
      <c r="B228" s="423"/>
      <c r="M228" s="446"/>
    </row>
    <row r="229" spans="2:13" ht="20.100000000000001" customHeight="1">
      <c r="B229" s="423"/>
      <c r="M229" s="446"/>
    </row>
    <row r="230" spans="2:13" ht="20.100000000000001" customHeight="1">
      <c r="M230" s="446"/>
    </row>
    <row r="231" spans="2:13" ht="20.100000000000001" customHeight="1">
      <c r="M231" s="446"/>
    </row>
    <row r="232" spans="2:13" ht="20.100000000000001" customHeight="1">
      <c r="M232" s="446"/>
    </row>
    <row r="233" spans="2:13" ht="20.100000000000001" customHeight="1">
      <c r="M233" s="446"/>
    </row>
    <row r="234" spans="2:13" ht="20.100000000000001" customHeight="1">
      <c r="M234" s="446"/>
    </row>
    <row r="235" spans="2:13" ht="20.100000000000001" customHeight="1">
      <c r="M235" s="446"/>
    </row>
    <row r="236" spans="2:13" ht="20.100000000000001" customHeight="1">
      <c r="M236" s="446"/>
    </row>
    <row r="237" spans="2:13" ht="20.100000000000001" customHeight="1">
      <c r="M237" s="446"/>
    </row>
    <row r="238" spans="2:13" ht="20.100000000000001" customHeight="1">
      <c r="M238" s="446"/>
    </row>
    <row r="239" spans="2:13" ht="20.100000000000001" customHeight="1">
      <c r="M239" s="446"/>
    </row>
    <row r="240" spans="2:13" ht="20.100000000000001" customHeight="1">
      <c r="M240" s="446"/>
    </row>
    <row r="241" spans="13:13" ht="20.100000000000001" customHeight="1">
      <c r="M241" s="446"/>
    </row>
    <row r="242" spans="13:13" ht="20.100000000000001" customHeight="1">
      <c r="M242" s="446"/>
    </row>
    <row r="243" spans="13:13" ht="20.100000000000001" customHeight="1">
      <c r="M243" s="446"/>
    </row>
    <row r="244" spans="13:13" ht="20.100000000000001" customHeight="1">
      <c r="M244" s="446"/>
    </row>
    <row r="245" spans="13:13" ht="20.100000000000001" customHeight="1">
      <c r="M245" s="446"/>
    </row>
    <row r="246" spans="13:13" ht="20.100000000000001" customHeight="1">
      <c r="M246" s="446"/>
    </row>
    <row r="247" spans="13:13" ht="20.100000000000001" customHeight="1">
      <c r="M247" s="446"/>
    </row>
    <row r="248" spans="13:13" ht="20.100000000000001" customHeight="1">
      <c r="M248" s="446"/>
    </row>
    <row r="249" spans="13:13" ht="20.100000000000001" customHeight="1">
      <c r="M249" s="446"/>
    </row>
    <row r="250" spans="13:13" ht="20.100000000000001" customHeight="1">
      <c r="M250" s="446"/>
    </row>
    <row r="251" spans="13:13" ht="20.100000000000001" customHeight="1">
      <c r="M251" s="446"/>
    </row>
    <row r="252" spans="13:13" ht="20.100000000000001" customHeight="1">
      <c r="M252" s="446"/>
    </row>
    <row r="253" spans="13:13" ht="20.100000000000001" customHeight="1">
      <c r="M253" s="446"/>
    </row>
    <row r="254" spans="13:13" ht="20.100000000000001" customHeight="1">
      <c r="M254" s="446"/>
    </row>
    <row r="255" spans="13:13" ht="20.100000000000001" customHeight="1">
      <c r="M255" s="446"/>
    </row>
    <row r="256" spans="13:13" ht="20.100000000000001" customHeight="1">
      <c r="M256" s="446"/>
    </row>
    <row r="257" spans="13:13" ht="20.100000000000001" customHeight="1">
      <c r="M257" s="446"/>
    </row>
    <row r="258" spans="13:13" ht="20.100000000000001" customHeight="1">
      <c r="M258" s="446"/>
    </row>
    <row r="259" spans="13:13" ht="20.100000000000001" customHeight="1">
      <c r="M259" s="446"/>
    </row>
    <row r="260" spans="13:13" ht="20.100000000000001" customHeight="1">
      <c r="M260" s="446"/>
    </row>
    <row r="261" spans="13:13" ht="20.100000000000001" customHeight="1">
      <c r="M261" s="446"/>
    </row>
    <row r="262" spans="13:13" ht="20.100000000000001" customHeight="1">
      <c r="M262" s="446"/>
    </row>
    <row r="263" spans="13:13" ht="20.100000000000001" customHeight="1">
      <c r="M263" s="446"/>
    </row>
    <row r="264" spans="13:13" ht="20.100000000000001" customHeight="1">
      <c r="M264" s="446"/>
    </row>
    <row r="265" spans="13:13" ht="20.100000000000001" customHeight="1">
      <c r="M265" s="446"/>
    </row>
    <row r="266" spans="13:13" ht="20.100000000000001" customHeight="1">
      <c r="M266" s="446"/>
    </row>
    <row r="267" spans="13:13" ht="20.100000000000001" customHeight="1">
      <c r="M267" s="446"/>
    </row>
    <row r="268" spans="13:13" ht="20.100000000000001" customHeight="1">
      <c r="M268" s="446"/>
    </row>
    <row r="269" spans="13:13" ht="20.100000000000001" customHeight="1">
      <c r="M269" s="446"/>
    </row>
    <row r="270" spans="13:13" ht="20.100000000000001" customHeight="1">
      <c r="M270" s="446"/>
    </row>
    <row r="271" spans="13:13" ht="20.100000000000001" customHeight="1">
      <c r="M271" s="446"/>
    </row>
    <row r="272" spans="13:13" ht="20.100000000000001" customHeight="1">
      <c r="M272" s="446"/>
    </row>
    <row r="273" spans="13:13" ht="20.100000000000001" customHeight="1">
      <c r="M273" s="446"/>
    </row>
    <row r="274" spans="13:13" ht="20.100000000000001" customHeight="1">
      <c r="M274" s="446"/>
    </row>
    <row r="275" spans="13:13" ht="20.100000000000001" customHeight="1">
      <c r="M275" s="446"/>
    </row>
    <row r="276" spans="13:13" ht="20.100000000000001" customHeight="1">
      <c r="M276" s="446"/>
    </row>
    <row r="277" spans="13:13" ht="20.100000000000001" customHeight="1">
      <c r="M277" s="446"/>
    </row>
    <row r="278" spans="13:13" ht="20.100000000000001" customHeight="1">
      <c r="M278" s="446"/>
    </row>
    <row r="279" spans="13:13" ht="20.100000000000001" customHeight="1">
      <c r="M279" s="446"/>
    </row>
    <row r="280" spans="13:13" ht="20.100000000000001" customHeight="1">
      <c r="M280" s="446"/>
    </row>
    <row r="281" spans="13:13" ht="20.100000000000001" customHeight="1">
      <c r="M281" s="446"/>
    </row>
    <row r="282" spans="13:13" ht="20.100000000000001" customHeight="1">
      <c r="M282" s="446"/>
    </row>
    <row r="283" spans="13:13" ht="20.100000000000001" customHeight="1">
      <c r="M283" s="446"/>
    </row>
    <row r="284" spans="13:13" ht="20.100000000000001" customHeight="1">
      <c r="M284" s="446"/>
    </row>
    <row r="285" spans="13:13" ht="20.100000000000001" customHeight="1">
      <c r="M285" s="446"/>
    </row>
    <row r="286" spans="13:13" ht="20.100000000000001" customHeight="1">
      <c r="M286" s="446"/>
    </row>
    <row r="287" spans="13:13" ht="20.100000000000001" customHeight="1">
      <c r="M287" s="446"/>
    </row>
    <row r="288" spans="13:13" ht="20.100000000000001" customHeight="1">
      <c r="M288" s="446"/>
    </row>
    <row r="289" spans="13:13" ht="20.100000000000001" customHeight="1">
      <c r="M289" s="446"/>
    </row>
    <row r="290" spans="13:13" ht="20.100000000000001" customHeight="1">
      <c r="M290" s="446"/>
    </row>
    <row r="291" spans="13:13" ht="20.100000000000001" customHeight="1">
      <c r="M291" s="446"/>
    </row>
    <row r="292" spans="13:13" ht="20.100000000000001" customHeight="1">
      <c r="M292" s="446"/>
    </row>
    <row r="293" spans="13:13" ht="20.100000000000001" customHeight="1">
      <c r="M293" s="446"/>
    </row>
    <row r="294" spans="13:13" ht="20.100000000000001" customHeight="1">
      <c r="M294" s="446"/>
    </row>
    <row r="295" spans="13:13" ht="20.100000000000001" customHeight="1">
      <c r="M295" s="446"/>
    </row>
    <row r="296" spans="13:13" ht="20.100000000000001" customHeight="1">
      <c r="M296" s="446"/>
    </row>
    <row r="297" spans="13:13" ht="20.100000000000001" customHeight="1">
      <c r="M297" s="446"/>
    </row>
    <row r="298" spans="13:13" ht="20.100000000000001" customHeight="1">
      <c r="M298" s="446"/>
    </row>
    <row r="299" spans="13:13" ht="20.100000000000001" customHeight="1">
      <c r="M299" s="446"/>
    </row>
    <row r="300" spans="13:13" ht="20.100000000000001" customHeight="1">
      <c r="M300" s="446"/>
    </row>
    <row r="301" spans="13:13" ht="20.100000000000001" customHeight="1">
      <c r="M301" s="446"/>
    </row>
    <row r="302" spans="13:13" ht="20.100000000000001" customHeight="1">
      <c r="M302" s="446"/>
    </row>
    <row r="303" spans="13:13" ht="20.100000000000001" customHeight="1">
      <c r="M303" s="446"/>
    </row>
    <row r="304" spans="13:13" ht="20.100000000000001" customHeight="1">
      <c r="M304" s="446"/>
    </row>
    <row r="305" spans="13:13" ht="20.100000000000001" customHeight="1">
      <c r="M305" s="446"/>
    </row>
    <row r="306" spans="13:13" ht="20.100000000000001" customHeight="1">
      <c r="M306" s="446"/>
    </row>
    <row r="307" spans="13:13" ht="20.100000000000001" customHeight="1">
      <c r="M307" s="446"/>
    </row>
    <row r="308" spans="13:13" ht="20.100000000000001" customHeight="1">
      <c r="M308" s="446"/>
    </row>
    <row r="309" spans="13:13" ht="20.100000000000001" customHeight="1">
      <c r="M309" s="446"/>
    </row>
    <row r="310" spans="13:13" ht="20.100000000000001" customHeight="1">
      <c r="M310" s="446"/>
    </row>
    <row r="311" spans="13:13" ht="20.100000000000001" customHeight="1">
      <c r="M311" s="446"/>
    </row>
    <row r="312" spans="13:13" ht="20.100000000000001" customHeight="1">
      <c r="M312" s="446"/>
    </row>
    <row r="313" spans="13:13" ht="20.100000000000001" customHeight="1">
      <c r="M313" s="446"/>
    </row>
    <row r="314" spans="13:13" ht="20.100000000000001" customHeight="1">
      <c r="M314" s="446"/>
    </row>
    <row r="315" spans="13:13" ht="20.100000000000001" customHeight="1">
      <c r="M315" s="446"/>
    </row>
    <row r="316" spans="13:13" ht="20.100000000000001" customHeight="1">
      <c r="M316" s="446"/>
    </row>
    <row r="317" spans="13:13" ht="20.100000000000001" customHeight="1">
      <c r="M317" s="446"/>
    </row>
    <row r="318" spans="13:13" ht="20.100000000000001" customHeight="1">
      <c r="M318" s="446"/>
    </row>
    <row r="319" spans="13:13" ht="20.100000000000001" customHeight="1">
      <c r="M319" s="446"/>
    </row>
    <row r="320" spans="13:13" ht="20.100000000000001" customHeight="1">
      <c r="M320" s="446"/>
    </row>
    <row r="321" spans="13:13" ht="20.100000000000001" customHeight="1">
      <c r="M321" s="446"/>
    </row>
    <row r="322" spans="13:13" ht="20.100000000000001" customHeight="1">
      <c r="M322" s="446"/>
    </row>
    <row r="323" spans="13:13" ht="20.100000000000001" customHeight="1">
      <c r="M323" s="446"/>
    </row>
    <row r="324" spans="13:13" ht="20.100000000000001" customHeight="1">
      <c r="M324" s="446"/>
    </row>
    <row r="325" spans="13:13" ht="20.100000000000001" customHeight="1">
      <c r="M325" s="446"/>
    </row>
    <row r="326" spans="13:13" ht="20.100000000000001" customHeight="1">
      <c r="M326" s="446"/>
    </row>
    <row r="327" spans="13:13" ht="20.100000000000001" customHeight="1">
      <c r="M327" s="446"/>
    </row>
    <row r="328" spans="13:13" ht="20.100000000000001" customHeight="1">
      <c r="M328" s="446"/>
    </row>
    <row r="329" spans="13:13" ht="20.100000000000001" customHeight="1">
      <c r="M329" s="446"/>
    </row>
    <row r="330" spans="13:13" ht="20.100000000000001" customHeight="1">
      <c r="M330" s="446"/>
    </row>
    <row r="331" spans="13:13" ht="20.100000000000001" customHeight="1">
      <c r="M331" s="446"/>
    </row>
    <row r="332" spans="13:13" ht="20.100000000000001" customHeight="1">
      <c r="M332" s="446"/>
    </row>
    <row r="333" spans="13:13" ht="20.100000000000001" customHeight="1">
      <c r="M333" s="446"/>
    </row>
    <row r="334" spans="13:13" ht="20.100000000000001" customHeight="1">
      <c r="M334" s="446"/>
    </row>
    <row r="335" spans="13:13" ht="20.100000000000001" customHeight="1">
      <c r="M335" s="446"/>
    </row>
    <row r="336" spans="13:13" ht="20.100000000000001" customHeight="1">
      <c r="M336" s="446"/>
    </row>
    <row r="337" spans="13:13" ht="20.100000000000001" customHeight="1">
      <c r="M337" s="446"/>
    </row>
    <row r="338" spans="13:13" ht="20.100000000000001" customHeight="1">
      <c r="M338" s="446"/>
    </row>
    <row r="339" spans="13:13" ht="20.100000000000001" customHeight="1">
      <c r="M339" s="446"/>
    </row>
    <row r="340" spans="13:13" ht="20.100000000000001" customHeight="1">
      <c r="M340" s="446"/>
    </row>
    <row r="341" spans="13:13" ht="20.100000000000001" customHeight="1">
      <c r="M341" s="446"/>
    </row>
    <row r="342" spans="13:13" ht="20.100000000000001" customHeight="1">
      <c r="M342" s="446"/>
    </row>
    <row r="343" spans="13:13" ht="20.100000000000001" customHeight="1">
      <c r="M343" s="446"/>
    </row>
    <row r="344" spans="13:13" ht="20.100000000000001" customHeight="1">
      <c r="M344" s="446"/>
    </row>
    <row r="345" spans="13:13" ht="20.100000000000001" customHeight="1">
      <c r="M345" s="446"/>
    </row>
    <row r="346" spans="13:13" ht="20.100000000000001" customHeight="1">
      <c r="M346" s="446"/>
    </row>
    <row r="347" spans="13:13" ht="20.100000000000001" customHeight="1">
      <c r="M347" s="446"/>
    </row>
    <row r="348" spans="13:13" ht="20.100000000000001" customHeight="1">
      <c r="M348" s="446"/>
    </row>
    <row r="349" spans="13:13" ht="20.100000000000001" customHeight="1">
      <c r="M349" s="446"/>
    </row>
    <row r="350" spans="13:13" ht="20.100000000000001" customHeight="1">
      <c r="M350" s="446"/>
    </row>
    <row r="351" spans="13:13" ht="20.100000000000001" customHeight="1">
      <c r="M351" s="446"/>
    </row>
    <row r="352" spans="13:13" ht="20.100000000000001" customHeight="1">
      <c r="M352" s="446"/>
    </row>
    <row r="353" spans="13:13" ht="20.100000000000001" customHeight="1">
      <c r="M353" s="446"/>
    </row>
    <row r="354" spans="13:13" ht="20.100000000000001" customHeight="1">
      <c r="M354" s="446"/>
    </row>
    <row r="355" spans="13:13" ht="20.100000000000001" customHeight="1">
      <c r="M355" s="446"/>
    </row>
    <row r="356" spans="13:13" ht="20.100000000000001" customHeight="1">
      <c r="M356" s="446"/>
    </row>
    <row r="357" spans="13:13" ht="20.100000000000001" customHeight="1">
      <c r="M357" s="446"/>
    </row>
    <row r="358" spans="13:13" ht="20.100000000000001" customHeight="1">
      <c r="M358" s="446"/>
    </row>
    <row r="359" spans="13:13" ht="20.100000000000001" customHeight="1">
      <c r="M359" s="446"/>
    </row>
    <row r="360" spans="13:13" ht="20.100000000000001" customHeight="1">
      <c r="M360" s="446"/>
    </row>
    <row r="361" spans="13:13" ht="20.100000000000001" customHeight="1">
      <c r="M361" s="446"/>
    </row>
    <row r="362" spans="13:13" ht="20.100000000000001" customHeight="1">
      <c r="M362" s="446"/>
    </row>
    <row r="363" spans="13:13" ht="20.100000000000001" customHeight="1">
      <c r="M363" s="446"/>
    </row>
    <row r="364" spans="13:13" ht="20.100000000000001" customHeight="1">
      <c r="M364" s="446"/>
    </row>
    <row r="365" spans="13:13" ht="20.100000000000001" customHeight="1">
      <c r="M365" s="446"/>
    </row>
    <row r="366" spans="13:13" ht="20.100000000000001" customHeight="1">
      <c r="M366" s="446"/>
    </row>
    <row r="367" spans="13:13" ht="20.100000000000001" customHeight="1">
      <c r="M367" s="446"/>
    </row>
    <row r="368" spans="13:13" ht="20.100000000000001" customHeight="1">
      <c r="M368" s="446"/>
    </row>
    <row r="369" spans="13:13" ht="20.100000000000001" customHeight="1">
      <c r="M369" s="446"/>
    </row>
    <row r="370" spans="13:13" ht="20.100000000000001" customHeight="1">
      <c r="M370" s="446"/>
    </row>
    <row r="371" spans="13:13" ht="20.100000000000001" customHeight="1">
      <c r="M371" s="446"/>
    </row>
    <row r="372" spans="13:13" ht="20.100000000000001" customHeight="1">
      <c r="M372" s="446"/>
    </row>
    <row r="373" spans="13:13" ht="20.100000000000001" customHeight="1">
      <c r="M373" s="446"/>
    </row>
    <row r="374" spans="13:13" ht="20.100000000000001" customHeight="1">
      <c r="M374" s="446"/>
    </row>
    <row r="375" spans="13:13" ht="20.100000000000001" customHeight="1">
      <c r="M375" s="446"/>
    </row>
    <row r="376" spans="13:13" ht="20.100000000000001" customHeight="1">
      <c r="M376" s="446"/>
    </row>
    <row r="377" spans="13:13" ht="20.100000000000001" customHeight="1">
      <c r="M377" s="446"/>
    </row>
    <row r="378" spans="13:13" ht="20.100000000000001" customHeight="1">
      <c r="M378" s="446"/>
    </row>
    <row r="379" spans="13:13" ht="20.100000000000001" customHeight="1">
      <c r="M379" s="446"/>
    </row>
    <row r="380" spans="13:13" ht="20.100000000000001" customHeight="1">
      <c r="M380" s="446"/>
    </row>
    <row r="381" spans="13:13" ht="20.100000000000001" customHeight="1">
      <c r="M381" s="446"/>
    </row>
    <row r="382" spans="13:13" ht="20.100000000000001" customHeight="1">
      <c r="M382" s="446"/>
    </row>
    <row r="383" spans="13:13" ht="20.100000000000001" customHeight="1">
      <c r="M383" s="446"/>
    </row>
    <row r="384" spans="13:13" ht="20.100000000000001" customHeight="1">
      <c r="M384" s="446"/>
    </row>
    <row r="385" spans="13:13" ht="20.100000000000001" customHeight="1">
      <c r="M385" s="446"/>
    </row>
    <row r="386" spans="13:13" ht="20.100000000000001" customHeight="1">
      <c r="M386" s="446"/>
    </row>
    <row r="387" spans="13:13" ht="20.100000000000001" customHeight="1">
      <c r="M387" s="446"/>
    </row>
    <row r="388" spans="13:13" ht="20.100000000000001" customHeight="1">
      <c r="M388" s="446"/>
    </row>
    <row r="389" spans="13:13" ht="20.100000000000001" customHeight="1">
      <c r="M389" s="446"/>
    </row>
    <row r="390" spans="13:13" ht="20.100000000000001" customHeight="1">
      <c r="M390" s="446"/>
    </row>
    <row r="391" spans="13:13" ht="20.100000000000001" customHeight="1">
      <c r="M391" s="446"/>
    </row>
    <row r="392" spans="13:13" ht="20.100000000000001" customHeight="1">
      <c r="M392" s="446"/>
    </row>
    <row r="393" spans="13:13" ht="20.100000000000001" customHeight="1">
      <c r="M393" s="446"/>
    </row>
    <row r="394" spans="13:13" ht="20.100000000000001" customHeight="1">
      <c r="M394" s="446"/>
    </row>
    <row r="395" spans="13:13" ht="20.100000000000001" customHeight="1">
      <c r="M395" s="446"/>
    </row>
    <row r="396" spans="13:13" ht="20.100000000000001" customHeight="1">
      <c r="M396" s="446"/>
    </row>
    <row r="397" spans="13:13" ht="20.100000000000001" customHeight="1">
      <c r="M397" s="446"/>
    </row>
    <row r="398" spans="13:13" ht="20.100000000000001" customHeight="1">
      <c r="M398" s="446"/>
    </row>
    <row r="399" spans="13:13" ht="20.100000000000001" customHeight="1">
      <c r="M399" s="446"/>
    </row>
    <row r="400" spans="13:13" ht="20.100000000000001" customHeight="1">
      <c r="M400" s="446"/>
    </row>
    <row r="401" spans="13:13" ht="20.100000000000001" customHeight="1">
      <c r="M401" s="446"/>
    </row>
    <row r="402" spans="13:13" ht="20.100000000000001" customHeight="1">
      <c r="M402" s="446"/>
    </row>
    <row r="403" spans="13:13" ht="20.100000000000001" customHeight="1">
      <c r="M403" s="446"/>
    </row>
    <row r="404" spans="13:13" ht="20.100000000000001" customHeight="1">
      <c r="M404" s="446"/>
    </row>
    <row r="405" spans="13:13" ht="20.100000000000001" customHeight="1">
      <c r="M405" s="446"/>
    </row>
    <row r="406" spans="13:13" ht="20.100000000000001" customHeight="1">
      <c r="M406" s="446"/>
    </row>
    <row r="407" spans="13:13" ht="20.100000000000001" customHeight="1">
      <c r="M407" s="446"/>
    </row>
    <row r="408" spans="13:13" ht="20.100000000000001" customHeight="1">
      <c r="M408" s="446"/>
    </row>
    <row r="409" spans="13:13" ht="20.100000000000001" customHeight="1">
      <c r="M409" s="446"/>
    </row>
    <row r="410" spans="13:13" ht="20.100000000000001" customHeight="1">
      <c r="M410" s="446"/>
    </row>
    <row r="411" spans="13:13" ht="20.100000000000001" customHeight="1">
      <c r="M411" s="446"/>
    </row>
    <row r="412" spans="13:13" ht="20.100000000000001" customHeight="1">
      <c r="M412" s="446"/>
    </row>
    <row r="413" spans="13:13" ht="20.100000000000001" customHeight="1">
      <c r="M413" s="446"/>
    </row>
    <row r="414" spans="13:13" ht="20.100000000000001" customHeight="1">
      <c r="M414" s="446"/>
    </row>
    <row r="415" spans="13:13" ht="20.100000000000001" customHeight="1">
      <c r="M415" s="446"/>
    </row>
    <row r="416" spans="13:13" ht="20.100000000000001" customHeight="1">
      <c r="M416" s="446"/>
    </row>
    <row r="417" spans="13:13" ht="20.100000000000001" customHeight="1">
      <c r="M417" s="446"/>
    </row>
    <row r="418" spans="13:13" ht="20.100000000000001" customHeight="1">
      <c r="M418" s="446"/>
    </row>
    <row r="419" spans="13:13" ht="20.100000000000001" customHeight="1">
      <c r="M419" s="446"/>
    </row>
    <row r="420" spans="13:13" ht="20.100000000000001" customHeight="1">
      <c r="M420" s="446"/>
    </row>
    <row r="421" spans="13:13" ht="20.100000000000001" customHeight="1">
      <c r="M421" s="446"/>
    </row>
    <row r="422" spans="13:13" ht="20.100000000000001" customHeight="1">
      <c r="M422" s="446"/>
    </row>
    <row r="423" spans="13:13" ht="20.100000000000001" customHeight="1">
      <c r="M423" s="446"/>
    </row>
    <row r="424" spans="13:13" ht="20.100000000000001" customHeight="1">
      <c r="M424" s="446"/>
    </row>
    <row r="425" spans="13:13" ht="20.100000000000001" customHeight="1">
      <c r="M425" s="446"/>
    </row>
    <row r="426" spans="13:13" ht="20.100000000000001" customHeight="1">
      <c r="M426" s="446"/>
    </row>
    <row r="427" spans="13:13" ht="20.100000000000001" customHeight="1">
      <c r="M427" s="446"/>
    </row>
    <row r="428" spans="13:13" ht="20.100000000000001" customHeight="1">
      <c r="M428" s="446"/>
    </row>
    <row r="429" spans="13:13" ht="20.100000000000001" customHeight="1">
      <c r="M429" s="446"/>
    </row>
    <row r="430" spans="13:13" ht="20.100000000000001" customHeight="1">
      <c r="M430" s="446"/>
    </row>
    <row r="431" spans="13:13" ht="20.100000000000001" customHeight="1">
      <c r="M431" s="446"/>
    </row>
    <row r="432" spans="13:13" ht="20.100000000000001" customHeight="1">
      <c r="M432" s="446"/>
    </row>
    <row r="433" spans="13:13" ht="20.100000000000001" customHeight="1">
      <c r="M433" s="446"/>
    </row>
    <row r="434" spans="13:13" ht="20.100000000000001" customHeight="1">
      <c r="M434" s="446"/>
    </row>
    <row r="435" spans="13:13" ht="20.100000000000001" customHeight="1">
      <c r="M435" s="446"/>
    </row>
    <row r="436" spans="13:13" ht="20.100000000000001" customHeight="1">
      <c r="M436" s="446"/>
    </row>
    <row r="437" spans="13:13" ht="20.100000000000001" customHeight="1">
      <c r="M437" s="446"/>
    </row>
    <row r="438" spans="13:13" ht="20.100000000000001" customHeight="1">
      <c r="M438" s="446"/>
    </row>
    <row r="439" spans="13:13" ht="20.100000000000001" customHeight="1">
      <c r="M439" s="446"/>
    </row>
    <row r="440" spans="13:13" ht="20.100000000000001" customHeight="1">
      <c r="M440" s="446"/>
    </row>
    <row r="441" spans="13:13" ht="20.100000000000001" customHeight="1">
      <c r="M441" s="446"/>
    </row>
    <row r="442" spans="13:13" ht="20.100000000000001" customHeight="1">
      <c r="M442" s="446"/>
    </row>
    <row r="443" spans="13:13" ht="20.100000000000001" customHeight="1">
      <c r="M443" s="446"/>
    </row>
    <row r="444" spans="13:13" ht="20.100000000000001" customHeight="1">
      <c r="M444" s="446"/>
    </row>
    <row r="445" spans="13:13" ht="20.100000000000001" customHeight="1">
      <c r="M445" s="446"/>
    </row>
    <row r="446" spans="13:13" ht="20.100000000000001" customHeight="1">
      <c r="M446" s="446"/>
    </row>
    <row r="447" spans="13:13" ht="20.100000000000001" customHeight="1">
      <c r="M447" s="446"/>
    </row>
    <row r="448" spans="13:13" ht="20.100000000000001" customHeight="1">
      <c r="M448" s="446"/>
    </row>
    <row r="449" spans="13:13" ht="20.100000000000001" customHeight="1">
      <c r="M449" s="446"/>
    </row>
    <row r="450" spans="13:13" ht="20.100000000000001" customHeight="1">
      <c r="M450" s="446"/>
    </row>
    <row r="451" spans="13:13" ht="20.100000000000001" customHeight="1">
      <c r="M451" s="446"/>
    </row>
    <row r="452" spans="13:13" ht="20.100000000000001" customHeight="1">
      <c r="M452" s="446"/>
    </row>
    <row r="453" spans="13:13" ht="20.100000000000001" customHeight="1">
      <c r="M453" s="446"/>
    </row>
    <row r="454" spans="13:13" ht="20.100000000000001" customHeight="1">
      <c r="M454" s="446"/>
    </row>
    <row r="455" spans="13:13" ht="20.100000000000001" customHeight="1">
      <c r="M455" s="446"/>
    </row>
    <row r="456" spans="13:13" ht="20.100000000000001" customHeight="1">
      <c r="M456" s="446"/>
    </row>
    <row r="457" spans="13:13" ht="20.100000000000001" customHeight="1">
      <c r="M457" s="446"/>
    </row>
    <row r="458" spans="13:13" ht="20.100000000000001" customHeight="1">
      <c r="M458" s="446"/>
    </row>
    <row r="459" spans="13:13" ht="20.100000000000001" customHeight="1">
      <c r="M459" s="446"/>
    </row>
    <row r="460" spans="13:13" ht="20.100000000000001" customHeight="1">
      <c r="M460" s="446"/>
    </row>
    <row r="461" spans="13:13" ht="20.100000000000001" customHeight="1">
      <c r="M461" s="446"/>
    </row>
    <row r="462" spans="13:13" ht="20.100000000000001" customHeight="1">
      <c r="M462" s="446"/>
    </row>
    <row r="463" spans="13:13" ht="20.100000000000001" customHeight="1">
      <c r="M463" s="446"/>
    </row>
    <row r="464" spans="13:13" ht="20.100000000000001" customHeight="1">
      <c r="M464" s="446"/>
    </row>
    <row r="465" spans="13:13" ht="20.100000000000001" customHeight="1">
      <c r="M465" s="446"/>
    </row>
    <row r="466" spans="13:13" ht="20.100000000000001" customHeight="1">
      <c r="M466" s="446"/>
    </row>
    <row r="467" spans="13:13" ht="20.100000000000001" customHeight="1">
      <c r="M467" s="446"/>
    </row>
    <row r="468" spans="13:13" ht="20.100000000000001" customHeight="1">
      <c r="M468" s="446"/>
    </row>
    <row r="469" spans="13:13" ht="20.100000000000001" customHeight="1">
      <c r="M469" s="446"/>
    </row>
    <row r="470" spans="13:13" ht="20.100000000000001" customHeight="1">
      <c r="M470" s="446"/>
    </row>
    <row r="471" spans="13:13" ht="20.100000000000001" customHeight="1">
      <c r="M471" s="446"/>
    </row>
    <row r="472" spans="13:13" ht="20.100000000000001" customHeight="1">
      <c r="M472" s="446"/>
    </row>
    <row r="473" spans="13:13" ht="20.100000000000001" customHeight="1">
      <c r="M473" s="446"/>
    </row>
    <row r="474" spans="13:13" ht="20.100000000000001" customHeight="1">
      <c r="M474" s="446"/>
    </row>
    <row r="475" spans="13:13" ht="20.100000000000001" customHeight="1">
      <c r="M475" s="446"/>
    </row>
    <row r="476" spans="13:13" ht="20.100000000000001" customHeight="1">
      <c r="M476" s="446"/>
    </row>
    <row r="477" spans="13:13" ht="20.100000000000001" customHeight="1">
      <c r="M477" s="446"/>
    </row>
    <row r="478" spans="13:13" ht="20.100000000000001" customHeight="1">
      <c r="M478" s="446"/>
    </row>
    <row r="479" spans="13:13" ht="20.100000000000001" customHeight="1">
      <c r="M479" s="446"/>
    </row>
    <row r="480" spans="13:13" ht="20.100000000000001" customHeight="1">
      <c r="M480" s="446"/>
    </row>
    <row r="481" spans="13:13" ht="20.100000000000001" customHeight="1">
      <c r="M481" s="446"/>
    </row>
    <row r="482" spans="13:13" ht="20.100000000000001" customHeight="1">
      <c r="M482" s="446"/>
    </row>
    <row r="483" spans="13:13" ht="20.100000000000001" customHeight="1">
      <c r="M483" s="446"/>
    </row>
    <row r="484" spans="13:13" ht="20.100000000000001" customHeight="1">
      <c r="M484" s="446"/>
    </row>
    <row r="485" spans="13:13" ht="20.100000000000001" customHeight="1">
      <c r="M485" s="446"/>
    </row>
    <row r="486" spans="13:13" ht="20.100000000000001" customHeight="1">
      <c r="M486" s="446"/>
    </row>
    <row r="487" spans="13:13" ht="20.100000000000001" customHeight="1">
      <c r="M487" s="446"/>
    </row>
    <row r="488" spans="13:13" ht="20.100000000000001" customHeight="1">
      <c r="M488" s="446"/>
    </row>
    <row r="489" spans="13:13" ht="20.100000000000001" customHeight="1">
      <c r="M489" s="446"/>
    </row>
    <row r="490" spans="13:13" ht="20.100000000000001" customHeight="1">
      <c r="M490" s="446"/>
    </row>
    <row r="491" spans="13:13" ht="20.100000000000001" customHeight="1">
      <c r="M491" s="446"/>
    </row>
    <row r="492" spans="13:13" ht="20.100000000000001" customHeight="1">
      <c r="M492" s="446"/>
    </row>
    <row r="493" spans="13:13" ht="20.100000000000001" customHeight="1">
      <c r="M493" s="446"/>
    </row>
    <row r="494" spans="13:13" ht="20.100000000000001" customHeight="1">
      <c r="M494" s="446"/>
    </row>
    <row r="495" spans="13:13" ht="20.100000000000001" customHeight="1">
      <c r="M495" s="446"/>
    </row>
    <row r="496" spans="13:13" ht="20.100000000000001" customHeight="1">
      <c r="M496" s="446"/>
    </row>
    <row r="497" spans="13:13" ht="20.100000000000001" customHeight="1">
      <c r="M497" s="446"/>
    </row>
    <row r="498" spans="13:13" ht="20.100000000000001" customHeight="1">
      <c r="M498" s="446"/>
    </row>
    <row r="499" spans="13:13" ht="20.100000000000001" customHeight="1">
      <c r="M499" s="446"/>
    </row>
    <row r="500" spans="13:13" ht="20.100000000000001" customHeight="1">
      <c r="M500" s="446"/>
    </row>
    <row r="501" spans="13:13" ht="20.100000000000001" customHeight="1">
      <c r="M501" s="446"/>
    </row>
    <row r="502" spans="13:13" ht="20.100000000000001" customHeight="1">
      <c r="M502" s="446"/>
    </row>
    <row r="503" spans="13:13" ht="20.100000000000001" customHeight="1">
      <c r="M503" s="446"/>
    </row>
    <row r="504" spans="13:13" ht="20.100000000000001" customHeight="1">
      <c r="M504" s="446"/>
    </row>
    <row r="505" spans="13:13" ht="20.100000000000001" customHeight="1">
      <c r="M505" s="446"/>
    </row>
    <row r="506" spans="13:13" ht="20.100000000000001" customHeight="1">
      <c r="M506" s="446"/>
    </row>
    <row r="507" spans="13:13" ht="20.100000000000001" customHeight="1">
      <c r="M507" s="446"/>
    </row>
    <row r="508" spans="13:13" ht="20.100000000000001" customHeight="1">
      <c r="M508" s="446"/>
    </row>
    <row r="509" spans="13:13" ht="20.100000000000001" customHeight="1">
      <c r="M509" s="446"/>
    </row>
    <row r="510" spans="13:13" ht="20.100000000000001" customHeight="1">
      <c r="M510" s="446"/>
    </row>
    <row r="511" spans="13:13" ht="20.100000000000001" customHeight="1">
      <c r="M511" s="446"/>
    </row>
    <row r="512" spans="13:13" ht="20.100000000000001" customHeight="1">
      <c r="M512" s="446"/>
    </row>
    <row r="513" spans="13:13" ht="20.100000000000001" customHeight="1">
      <c r="M513" s="446"/>
    </row>
    <row r="514" spans="13:13" ht="20.100000000000001" customHeight="1">
      <c r="M514" s="446"/>
    </row>
    <row r="515" spans="13:13" ht="20.100000000000001" customHeight="1">
      <c r="M515" s="446"/>
    </row>
    <row r="516" spans="13:13" ht="20.100000000000001" customHeight="1">
      <c r="M516" s="446"/>
    </row>
    <row r="517" spans="13:13" ht="20.100000000000001" customHeight="1">
      <c r="M517" s="446"/>
    </row>
    <row r="518" spans="13:13" ht="20.100000000000001" customHeight="1">
      <c r="M518" s="446"/>
    </row>
    <row r="519" spans="13:13" ht="20.100000000000001" customHeight="1">
      <c r="M519" s="446"/>
    </row>
    <row r="520" spans="13:13" ht="20.100000000000001" customHeight="1">
      <c r="M520" s="446"/>
    </row>
    <row r="521" spans="13:13" ht="20.100000000000001" customHeight="1">
      <c r="M521" s="446"/>
    </row>
    <row r="522" spans="13:13" ht="20.100000000000001" customHeight="1">
      <c r="M522" s="446"/>
    </row>
    <row r="523" spans="13:13" ht="20.100000000000001" customHeight="1">
      <c r="M523" s="446"/>
    </row>
    <row r="524" spans="13:13" ht="20.100000000000001" customHeight="1">
      <c r="M524" s="446"/>
    </row>
    <row r="525" spans="13:13" ht="20.100000000000001" customHeight="1">
      <c r="M525" s="446"/>
    </row>
    <row r="526" spans="13:13" ht="20.100000000000001" customHeight="1">
      <c r="M526" s="446"/>
    </row>
    <row r="527" spans="13:13" ht="20.100000000000001" customHeight="1">
      <c r="M527" s="446"/>
    </row>
    <row r="528" spans="13:13" ht="20.100000000000001" customHeight="1">
      <c r="M528" s="446"/>
    </row>
    <row r="529" spans="13:13" ht="20.100000000000001" customHeight="1">
      <c r="M529" s="446"/>
    </row>
    <row r="530" spans="13:13" ht="20.100000000000001" customHeight="1">
      <c r="M530" s="446"/>
    </row>
    <row r="531" spans="13:13" ht="20.100000000000001" customHeight="1">
      <c r="M531" s="446"/>
    </row>
    <row r="532" spans="13:13" ht="20.100000000000001" customHeight="1">
      <c r="M532" s="446"/>
    </row>
    <row r="533" spans="13:13" ht="20.100000000000001" customHeight="1">
      <c r="M533" s="446"/>
    </row>
    <row r="534" spans="13:13" ht="20.100000000000001" customHeight="1">
      <c r="M534" s="446"/>
    </row>
    <row r="535" spans="13:13" ht="20.100000000000001" customHeight="1">
      <c r="M535" s="446"/>
    </row>
    <row r="536" spans="13:13" ht="20.100000000000001" customHeight="1">
      <c r="M536" s="446"/>
    </row>
    <row r="537" spans="13:13" ht="20.100000000000001" customHeight="1">
      <c r="M537" s="446"/>
    </row>
    <row r="538" spans="13:13" ht="20.100000000000001" customHeight="1">
      <c r="M538" s="446"/>
    </row>
    <row r="539" spans="13:13" ht="20.100000000000001" customHeight="1">
      <c r="M539" s="446"/>
    </row>
    <row r="540" spans="13:13" ht="20.100000000000001" customHeight="1">
      <c r="M540" s="446"/>
    </row>
    <row r="541" spans="13:13" ht="20.100000000000001" customHeight="1">
      <c r="M541" s="446"/>
    </row>
    <row r="542" spans="13:13" ht="20.100000000000001" customHeight="1">
      <c r="M542" s="446"/>
    </row>
    <row r="543" spans="13:13" ht="20.100000000000001" customHeight="1">
      <c r="M543" s="446"/>
    </row>
    <row r="544" spans="13:13" ht="20.100000000000001" customHeight="1">
      <c r="M544" s="446"/>
    </row>
    <row r="545" spans="13:13" ht="20.100000000000001" customHeight="1">
      <c r="M545" s="446"/>
    </row>
    <row r="546" spans="13:13" ht="20.100000000000001" customHeight="1">
      <c r="M546" s="446"/>
    </row>
    <row r="547" spans="13:13" ht="20.100000000000001" customHeight="1">
      <c r="M547" s="446"/>
    </row>
    <row r="548" spans="13:13" ht="20.100000000000001" customHeight="1">
      <c r="M548" s="446"/>
    </row>
    <row r="549" spans="13:13" ht="20.100000000000001" customHeight="1">
      <c r="M549" s="446"/>
    </row>
    <row r="550" spans="13:13" ht="20.100000000000001" customHeight="1">
      <c r="M550" s="446"/>
    </row>
    <row r="551" spans="13:13" ht="20.100000000000001" customHeight="1">
      <c r="M551" s="446"/>
    </row>
    <row r="552" spans="13:13" ht="20.100000000000001" customHeight="1">
      <c r="M552" s="446"/>
    </row>
    <row r="553" spans="13:13" ht="20.100000000000001" customHeight="1">
      <c r="M553" s="446"/>
    </row>
    <row r="554" spans="13:13" ht="20.100000000000001" customHeight="1">
      <c r="M554" s="446"/>
    </row>
    <row r="555" spans="13:13" ht="20.100000000000001" customHeight="1">
      <c r="M555" s="446"/>
    </row>
    <row r="556" spans="13:13" ht="20.100000000000001" customHeight="1">
      <c r="M556" s="446"/>
    </row>
    <row r="557" spans="13:13" ht="20.100000000000001" customHeight="1">
      <c r="M557" s="446"/>
    </row>
    <row r="558" spans="13:13" ht="20.100000000000001" customHeight="1">
      <c r="M558" s="446"/>
    </row>
    <row r="559" spans="13:13" ht="20.100000000000001" customHeight="1">
      <c r="M559" s="446"/>
    </row>
    <row r="560" spans="13:13" ht="20.100000000000001" customHeight="1">
      <c r="M560" s="446"/>
    </row>
    <row r="561" spans="13:13" ht="20.100000000000001" customHeight="1">
      <c r="M561" s="446"/>
    </row>
    <row r="562" spans="13:13" ht="20.100000000000001" customHeight="1">
      <c r="M562" s="446"/>
    </row>
    <row r="563" spans="13:13" ht="20.100000000000001" customHeight="1">
      <c r="M563" s="446"/>
    </row>
    <row r="564" spans="13:13" ht="20.100000000000001" customHeight="1">
      <c r="M564" s="446"/>
    </row>
    <row r="565" spans="13:13" ht="20.100000000000001" customHeight="1">
      <c r="M565" s="446"/>
    </row>
    <row r="566" spans="13:13" ht="20.100000000000001" customHeight="1">
      <c r="M566" s="446"/>
    </row>
    <row r="567" spans="13:13" ht="20.100000000000001" customHeight="1">
      <c r="M567" s="446"/>
    </row>
    <row r="568" spans="13:13" ht="20.100000000000001" customHeight="1">
      <c r="M568" s="446"/>
    </row>
    <row r="569" spans="13:13" ht="20.100000000000001" customHeight="1">
      <c r="M569" s="446"/>
    </row>
    <row r="570" spans="13:13" ht="20.100000000000001" customHeight="1">
      <c r="M570" s="446"/>
    </row>
    <row r="571" spans="13:13" ht="20.100000000000001" customHeight="1">
      <c r="M571" s="446"/>
    </row>
    <row r="572" spans="13:13" ht="20.100000000000001" customHeight="1">
      <c r="M572" s="446"/>
    </row>
    <row r="573" spans="13:13" ht="20.100000000000001" customHeight="1">
      <c r="M573" s="446"/>
    </row>
    <row r="574" spans="13:13" ht="20.100000000000001" customHeight="1">
      <c r="M574" s="446"/>
    </row>
    <row r="575" spans="13:13" ht="20.100000000000001" customHeight="1">
      <c r="M575" s="446"/>
    </row>
    <row r="576" spans="13:13" ht="20.100000000000001" customHeight="1">
      <c r="M576" s="446"/>
    </row>
    <row r="577" spans="13:13" ht="20.100000000000001" customHeight="1">
      <c r="M577" s="446"/>
    </row>
    <row r="578" spans="13:13" ht="20.100000000000001" customHeight="1">
      <c r="M578" s="446"/>
    </row>
    <row r="579" spans="13:13" ht="20.100000000000001" customHeight="1">
      <c r="M579" s="446"/>
    </row>
    <row r="580" spans="13:13" ht="20.100000000000001" customHeight="1">
      <c r="M580" s="446"/>
    </row>
    <row r="581" spans="13:13" ht="20.100000000000001" customHeight="1">
      <c r="M581" s="446"/>
    </row>
    <row r="582" spans="13:13" ht="20.100000000000001" customHeight="1">
      <c r="M582" s="446"/>
    </row>
    <row r="583" spans="13:13" ht="20.100000000000001" customHeight="1">
      <c r="M583" s="446"/>
    </row>
    <row r="584" spans="13:13" ht="20.100000000000001" customHeight="1">
      <c r="M584" s="446"/>
    </row>
    <row r="585" spans="13:13" ht="20.100000000000001" customHeight="1">
      <c r="M585" s="446"/>
    </row>
    <row r="586" spans="13:13" ht="20.100000000000001" customHeight="1">
      <c r="M586" s="446"/>
    </row>
    <row r="587" spans="13:13" ht="20.100000000000001" customHeight="1">
      <c r="M587" s="446"/>
    </row>
    <row r="588" spans="13:13" ht="20.100000000000001" customHeight="1">
      <c r="M588" s="446"/>
    </row>
    <row r="589" spans="13:13" ht="20.100000000000001" customHeight="1">
      <c r="M589" s="446"/>
    </row>
    <row r="590" spans="13:13" ht="20.100000000000001" customHeight="1">
      <c r="M590" s="446"/>
    </row>
    <row r="591" spans="13:13" ht="20.100000000000001" customHeight="1">
      <c r="M591" s="446"/>
    </row>
    <row r="592" spans="13:13" ht="20.100000000000001" customHeight="1">
      <c r="M592" s="446"/>
    </row>
    <row r="593" spans="13:13" ht="20.100000000000001" customHeight="1">
      <c r="M593" s="446"/>
    </row>
    <row r="594" spans="13:13" ht="20.100000000000001" customHeight="1">
      <c r="M594" s="446"/>
    </row>
    <row r="595" spans="13:13" ht="20.100000000000001" customHeight="1">
      <c r="M595" s="446"/>
    </row>
    <row r="596" spans="13:13" ht="20.100000000000001" customHeight="1">
      <c r="M596" s="446"/>
    </row>
    <row r="597" spans="13:13" ht="20.100000000000001" customHeight="1">
      <c r="M597" s="446"/>
    </row>
    <row r="598" spans="13:13" ht="20.100000000000001" customHeight="1">
      <c r="M598" s="446"/>
    </row>
    <row r="599" spans="13:13" ht="20.100000000000001" customHeight="1">
      <c r="M599" s="446"/>
    </row>
    <row r="600" spans="13:13" ht="20.100000000000001" customHeight="1">
      <c r="M600" s="446"/>
    </row>
    <row r="601" spans="13:13" ht="20.100000000000001" customHeight="1">
      <c r="M601" s="446"/>
    </row>
    <row r="602" spans="13:13" ht="20.100000000000001" customHeight="1">
      <c r="M602" s="446"/>
    </row>
    <row r="603" spans="13:13" ht="20.100000000000001" customHeight="1">
      <c r="M603" s="446"/>
    </row>
    <row r="604" spans="13:13" ht="20.100000000000001" customHeight="1">
      <c r="M604" s="446"/>
    </row>
    <row r="605" spans="13:13" ht="20.100000000000001" customHeight="1">
      <c r="M605" s="446"/>
    </row>
    <row r="606" spans="13:13" ht="20.100000000000001" customHeight="1">
      <c r="M606" s="446"/>
    </row>
    <row r="607" spans="13:13" ht="20.100000000000001" customHeight="1">
      <c r="M607" s="446"/>
    </row>
    <row r="608" spans="13:13" ht="20.100000000000001" customHeight="1">
      <c r="M608" s="446"/>
    </row>
    <row r="609" spans="13:13" ht="20.100000000000001" customHeight="1">
      <c r="M609" s="446"/>
    </row>
    <row r="610" spans="13:13" ht="20.100000000000001" customHeight="1">
      <c r="M610" s="446"/>
    </row>
    <row r="611" spans="13:13" ht="20.100000000000001" customHeight="1">
      <c r="M611" s="446"/>
    </row>
    <row r="612" spans="13:13" ht="20.100000000000001" customHeight="1">
      <c r="M612" s="446"/>
    </row>
    <row r="613" spans="13:13" ht="20.100000000000001" customHeight="1">
      <c r="M613" s="446"/>
    </row>
    <row r="614" spans="13:13" ht="20.100000000000001" customHeight="1">
      <c r="M614" s="446"/>
    </row>
    <row r="615" spans="13:13" ht="20.100000000000001" customHeight="1">
      <c r="M615" s="446"/>
    </row>
    <row r="616" spans="13:13" ht="20.100000000000001" customHeight="1">
      <c r="M616" s="446"/>
    </row>
    <row r="617" spans="13:13" ht="20.100000000000001" customHeight="1">
      <c r="M617" s="446"/>
    </row>
    <row r="618" spans="13:13" ht="20.100000000000001" customHeight="1">
      <c r="M618" s="446"/>
    </row>
    <row r="619" spans="13:13" ht="20.100000000000001" customHeight="1">
      <c r="M619" s="446"/>
    </row>
    <row r="620" spans="13:13" ht="20.100000000000001" customHeight="1">
      <c r="M620" s="446"/>
    </row>
    <row r="621" spans="13:13" ht="20.100000000000001" customHeight="1">
      <c r="M621" s="446"/>
    </row>
    <row r="622" spans="13:13" ht="20.100000000000001" customHeight="1">
      <c r="M622" s="446"/>
    </row>
    <row r="623" spans="13:13" ht="20.100000000000001" customHeight="1">
      <c r="M623" s="446"/>
    </row>
    <row r="624" spans="13:13" ht="20.100000000000001" customHeight="1">
      <c r="M624" s="446"/>
    </row>
    <row r="625" spans="13:13" ht="20.100000000000001" customHeight="1">
      <c r="M625" s="446"/>
    </row>
    <row r="626" spans="13:13" ht="20.100000000000001" customHeight="1">
      <c r="M626" s="446"/>
    </row>
    <row r="627" spans="13:13" ht="20.100000000000001" customHeight="1">
      <c r="M627" s="446"/>
    </row>
    <row r="628" spans="13:13" ht="20.100000000000001" customHeight="1">
      <c r="M628" s="446"/>
    </row>
    <row r="629" spans="13:13" ht="20.100000000000001" customHeight="1">
      <c r="M629" s="446"/>
    </row>
    <row r="630" spans="13:13" ht="20.100000000000001" customHeight="1">
      <c r="M630" s="446"/>
    </row>
    <row r="631" spans="13:13" ht="20.100000000000001" customHeight="1">
      <c r="M631" s="446"/>
    </row>
    <row r="632" spans="13:13" ht="20.100000000000001" customHeight="1">
      <c r="M632" s="446"/>
    </row>
    <row r="633" spans="13:13" ht="20.100000000000001" customHeight="1">
      <c r="M633" s="446"/>
    </row>
    <row r="634" spans="13:13" ht="20.100000000000001" customHeight="1">
      <c r="M634" s="446"/>
    </row>
    <row r="635" spans="13:13" ht="20.100000000000001" customHeight="1">
      <c r="M635" s="446"/>
    </row>
    <row r="636" spans="13:13" ht="20.100000000000001" customHeight="1">
      <c r="M636" s="446"/>
    </row>
    <row r="637" spans="13:13" ht="20.100000000000001" customHeight="1">
      <c r="M637" s="446"/>
    </row>
    <row r="638" spans="13:13" ht="20.100000000000001" customHeight="1">
      <c r="M638" s="446"/>
    </row>
    <row r="639" spans="13:13" ht="20.100000000000001" customHeight="1">
      <c r="M639" s="446"/>
    </row>
    <row r="640" spans="13:13" ht="20.100000000000001" customHeight="1">
      <c r="M640" s="446"/>
    </row>
    <row r="641" spans="13:13" ht="20.100000000000001" customHeight="1">
      <c r="M641" s="446"/>
    </row>
    <row r="642" spans="13:13" ht="20.100000000000001" customHeight="1">
      <c r="M642" s="446"/>
    </row>
    <row r="643" spans="13:13" ht="20.100000000000001" customHeight="1">
      <c r="M643" s="446"/>
    </row>
    <row r="644" spans="13:13" ht="20.100000000000001" customHeight="1">
      <c r="M644" s="446"/>
    </row>
    <row r="645" spans="13:13" ht="20.100000000000001" customHeight="1">
      <c r="M645" s="446"/>
    </row>
    <row r="646" spans="13:13" ht="20.100000000000001" customHeight="1">
      <c r="M646" s="446"/>
    </row>
    <row r="647" spans="13:13" ht="20.100000000000001" customHeight="1">
      <c r="M647" s="446"/>
    </row>
    <row r="648" spans="13:13" ht="20.100000000000001" customHeight="1">
      <c r="M648" s="446"/>
    </row>
    <row r="649" spans="13:13" ht="20.100000000000001" customHeight="1">
      <c r="M649" s="446"/>
    </row>
    <row r="650" spans="13:13" ht="20.100000000000001" customHeight="1">
      <c r="M650" s="446"/>
    </row>
    <row r="651" spans="13:13" ht="20.100000000000001" customHeight="1">
      <c r="M651" s="446"/>
    </row>
    <row r="652" spans="13:13" ht="20.100000000000001" customHeight="1">
      <c r="M652" s="446"/>
    </row>
    <row r="653" spans="13:13" ht="20.100000000000001" customHeight="1">
      <c r="M653" s="446"/>
    </row>
    <row r="654" spans="13:13" ht="20.100000000000001" customHeight="1">
      <c r="M654" s="446"/>
    </row>
    <row r="655" spans="13:13" ht="20.100000000000001" customHeight="1">
      <c r="M655" s="446"/>
    </row>
    <row r="656" spans="13:13" ht="20.100000000000001" customHeight="1">
      <c r="M656" s="446"/>
    </row>
    <row r="657" spans="13:13" ht="20.100000000000001" customHeight="1">
      <c r="M657" s="446"/>
    </row>
    <row r="658" spans="13:13" ht="20.100000000000001" customHeight="1">
      <c r="M658" s="446"/>
    </row>
    <row r="659" spans="13:13" ht="20.100000000000001" customHeight="1">
      <c r="M659" s="446"/>
    </row>
    <row r="660" spans="13:13" ht="20.100000000000001" customHeight="1">
      <c r="M660" s="446"/>
    </row>
    <row r="661" spans="13:13" ht="20.100000000000001" customHeight="1">
      <c r="M661" s="446"/>
    </row>
    <row r="662" spans="13:13" ht="20.100000000000001" customHeight="1">
      <c r="M662" s="446"/>
    </row>
    <row r="663" spans="13:13" ht="20.100000000000001" customHeight="1">
      <c r="M663" s="446"/>
    </row>
    <row r="664" spans="13:13" ht="20.100000000000001" customHeight="1">
      <c r="M664" s="446"/>
    </row>
    <row r="665" spans="13:13" ht="20.100000000000001" customHeight="1">
      <c r="M665" s="446"/>
    </row>
    <row r="666" spans="13:13" ht="20.100000000000001" customHeight="1">
      <c r="M666" s="446"/>
    </row>
    <row r="667" spans="13:13" ht="20.100000000000001" customHeight="1">
      <c r="M667" s="446"/>
    </row>
    <row r="668" spans="13:13" ht="20.100000000000001" customHeight="1">
      <c r="M668" s="446"/>
    </row>
    <row r="669" spans="13:13" ht="20.100000000000001" customHeight="1">
      <c r="M669" s="446"/>
    </row>
    <row r="670" spans="13:13" ht="20.100000000000001" customHeight="1">
      <c r="M670" s="446"/>
    </row>
    <row r="671" spans="13:13" ht="20.100000000000001" customHeight="1">
      <c r="M671" s="446"/>
    </row>
    <row r="672" spans="13:13" ht="20.100000000000001" customHeight="1">
      <c r="M672" s="446"/>
    </row>
    <row r="673" spans="13:13" ht="20.100000000000001" customHeight="1">
      <c r="M673" s="446"/>
    </row>
    <row r="674" spans="13:13" ht="20.100000000000001" customHeight="1">
      <c r="M674" s="446"/>
    </row>
    <row r="675" spans="13:13" ht="20.100000000000001" customHeight="1">
      <c r="M675" s="446"/>
    </row>
    <row r="676" spans="13:13" ht="20.100000000000001" customHeight="1">
      <c r="M676" s="446"/>
    </row>
    <row r="677" spans="13:13" ht="20.100000000000001" customHeight="1">
      <c r="M677" s="446"/>
    </row>
    <row r="678" spans="13:13" ht="20.100000000000001" customHeight="1">
      <c r="M678" s="446"/>
    </row>
    <row r="679" spans="13:13" ht="20.100000000000001" customHeight="1">
      <c r="M679" s="446"/>
    </row>
    <row r="680" spans="13:13" ht="20.100000000000001" customHeight="1">
      <c r="M680" s="446"/>
    </row>
    <row r="681" spans="13:13" ht="20.100000000000001" customHeight="1">
      <c r="M681" s="446"/>
    </row>
    <row r="682" spans="13:13" ht="20.100000000000001" customHeight="1">
      <c r="M682" s="446"/>
    </row>
    <row r="683" spans="13:13" ht="20.100000000000001" customHeight="1">
      <c r="M683" s="446"/>
    </row>
    <row r="684" spans="13:13" ht="20.100000000000001" customHeight="1">
      <c r="M684" s="446"/>
    </row>
    <row r="685" spans="13:13" ht="20.100000000000001" customHeight="1">
      <c r="M685" s="446"/>
    </row>
    <row r="686" spans="13:13" ht="20.100000000000001" customHeight="1">
      <c r="M686" s="446"/>
    </row>
    <row r="687" spans="13:13" ht="20.100000000000001" customHeight="1">
      <c r="M687" s="446"/>
    </row>
    <row r="688" spans="13:13" ht="20.100000000000001" customHeight="1">
      <c r="M688" s="446"/>
    </row>
    <row r="689" spans="13:13" ht="20.100000000000001" customHeight="1">
      <c r="M689" s="446"/>
    </row>
    <row r="690" spans="13:13" ht="20.100000000000001" customHeight="1">
      <c r="M690" s="446"/>
    </row>
    <row r="691" spans="13:13" ht="20.100000000000001" customHeight="1">
      <c r="M691" s="446"/>
    </row>
    <row r="692" spans="13:13" ht="20.100000000000001" customHeight="1">
      <c r="M692" s="446"/>
    </row>
    <row r="693" spans="13:13" ht="20.100000000000001" customHeight="1">
      <c r="M693" s="446"/>
    </row>
    <row r="694" spans="13:13" ht="20.100000000000001" customHeight="1">
      <c r="M694" s="446"/>
    </row>
    <row r="695" spans="13:13" ht="20.100000000000001" customHeight="1">
      <c r="M695" s="446"/>
    </row>
    <row r="696" spans="13:13" ht="20.100000000000001" customHeight="1">
      <c r="M696" s="446"/>
    </row>
    <row r="697" spans="13:13" ht="20.100000000000001" customHeight="1">
      <c r="M697" s="446"/>
    </row>
    <row r="698" spans="13:13" ht="20.100000000000001" customHeight="1">
      <c r="M698" s="446"/>
    </row>
    <row r="699" spans="13:13" ht="20.100000000000001" customHeight="1">
      <c r="M699" s="446"/>
    </row>
    <row r="700" spans="13:13" ht="20.100000000000001" customHeight="1">
      <c r="M700" s="446"/>
    </row>
    <row r="701" spans="13:13" ht="20.100000000000001" customHeight="1">
      <c r="M701" s="446"/>
    </row>
    <row r="702" spans="13:13" ht="20.100000000000001" customHeight="1">
      <c r="M702" s="446"/>
    </row>
    <row r="703" spans="13:13" ht="20.100000000000001" customHeight="1">
      <c r="M703" s="446"/>
    </row>
    <row r="704" spans="13:13" ht="20.100000000000001" customHeight="1">
      <c r="M704" s="446"/>
    </row>
    <row r="705" spans="13:13" ht="20.100000000000001" customHeight="1">
      <c r="M705" s="446"/>
    </row>
    <row r="706" spans="13:13" ht="20.100000000000001" customHeight="1">
      <c r="M706" s="446"/>
    </row>
    <row r="707" spans="13:13" ht="20.100000000000001" customHeight="1">
      <c r="M707" s="446"/>
    </row>
    <row r="708" spans="13:13" ht="20.100000000000001" customHeight="1">
      <c r="M708" s="446"/>
    </row>
    <row r="709" spans="13:13" ht="20.100000000000001" customHeight="1">
      <c r="M709" s="446"/>
    </row>
    <row r="710" spans="13:13" ht="20.100000000000001" customHeight="1">
      <c r="M710" s="446"/>
    </row>
    <row r="711" spans="13:13" ht="20.100000000000001" customHeight="1">
      <c r="M711" s="446"/>
    </row>
    <row r="712" spans="13:13" ht="20.100000000000001" customHeight="1">
      <c r="M712" s="446"/>
    </row>
    <row r="713" spans="13:13" ht="20.100000000000001" customHeight="1">
      <c r="M713" s="446"/>
    </row>
    <row r="714" spans="13:13" ht="20.100000000000001" customHeight="1">
      <c r="M714" s="446"/>
    </row>
    <row r="715" spans="13:13" ht="20.100000000000001" customHeight="1">
      <c r="M715" s="446"/>
    </row>
    <row r="716" spans="13:13" ht="20.100000000000001" customHeight="1">
      <c r="M716" s="446"/>
    </row>
    <row r="717" spans="13:13" ht="20.100000000000001" customHeight="1">
      <c r="M717" s="446"/>
    </row>
    <row r="718" spans="13:13" ht="20.100000000000001" customHeight="1">
      <c r="M718" s="446"/>
    </row>
    <row r="719" spans="13:13" ht="20.100000000000001" customHeight="1">
      <c r="M719" s="446"/>
    </row>
    <row r="720" spans="13:13" ht="20.100000000000001" customHeight="1">
      <c r="M720" s="446"/>
    </row>
    <row r="721" spans="13:13" ht="20.100000000000001" customHeight="1">
      <c r="M721" s="446"/>
    </row>
    <row r="722" spans="13:13" ht="20.100000000000001" customHeight="1">
      <c r="M722" s="446"/>
    </row>
    <row r="723" spans="13:13" ht="20.100000000000001" customHeight="1">
      <c r="M723" s="446"/>
    </row>
    <row r="724" spans="13:13" ht="20.100000000000001" customHeight="1">
      <c r="M724" s="446"/>
    </row>
    <row r="725" spans="13:13" ht="20.100000000000001" customHeight="1">
      <c r="M725" s="446"/>
    </row>
    <row r="726" spans="13:13" ht="20.100000000000001" customHeight="1">
      <c r="M726" s="446"/>
    </row>
    <row r="727" spans="13:13" ht="20.100000000000001" customHeight="1">
      <c r="M727" s="446"/>
    </row>
    <row r="728" spans="13:13" ht="20.100000000000001" customHeight="1">
      <c r="M728" s="446"/>
    </row>
    <row r="729" spans="13:13" ht="20.100000000000001" customHeight="1">
      <c r="M729" s="446"/>
    </row>
    <row r="730" spans="13:13" ht="20.100000000000001" customHeight="1">
      <c r="M730" s="446"/>
    </row>
    <row r="731" spans="13:13" ht="20.100000000000001" customHeight="1">
      <c r="M731" s="446"/>
    </row>
    <row r="732" spans="13:13" ht="20.100000000000001" customHeight="1">
      <c r="M732" s="446"/>
    </row>
    <row r="733" spans="13:13" ht="20.100000000000001" customHeight="1">
      <c r="M733" s="446"/>
    </row>
    <row r="734" spans="13:13" ht="20.100000000000001" customHeight="1">
      <c r="M734" s="446"/>
    </row>
    <row r="735" spans="13:13" ht="20.100000000000001" customHeight="1">
      <c r="M735" s="446"/>
    </row>
    <row r="736" spans="13:13" ht="20.100000000000001" customHeight="1">
      <c r="M736" s="446"/>
    </row>
    <row r="737" spans="13:13" ht="20.100000000000001" customHeight="1">
      <c r="M737" s="446"/>
    </row>
    <row r="738" spans="13:13" ht="20.100000000000001" customHeight="1">
      <c r="M738" s="446"/>
    </row>
    <row r="739" spans="13:13" ht="20.100000000000001" customHeight="1">
      <c r="M739" s="446"/>
    </row>
    <row r="740" spans="13:13" ht="20.100000000000001" customHeight="1">
      <c r="M740" s="446"/>
    </row>
    <row r="741" spans="13:13" ht="20.100000000000001" customHeight="1">
      <c r="M741" s="446"/>
    </row>
    <row r="742" spans="13:13" ht="20.100000000000001" customHeight="1">
      <c r="M742" s="446"/>
    </row>
    <row r="743" spans="13:13" ht="20.100000000000001" customHeight="1">
      <c r="M743" s="446"/>
    </row>
    <row r="744" spans="13:13" ht="20.100000000000001" customHeight="1">
      <c r="M744" s="446"/>
    </row>
    <row r="745" spans="13:13" ht="20.100000000000001" customHeight="1">
      <c r="M745" s="446"/>
    </row>
    <row r="746" spans="13:13" ht="20.100000000000001" customHeight="1">
      <c r="M746" s="446"/>
    </row>
    <row r="747" spans="13:13" ht="20.100000000000001" customHeight="1">
      <c r="M747" s="446"/>
    </row>
    <row r="748" spans="13:13" ht="20.100000000000001" customHeight="1">
      <c r="M748" s="446"/>
    </row>
    <row r="749" spans="13:13" ht="20.100000000000001" customHeight="1">
      <c r="M749" s="446"/>
    </row>
    <row r="750" spans="13:13" ht="20.100000000000001" customHeight="1">
      <c r="M750" s="446"/>
    </row>
    <row r="751" spans="13:13" ht="20.100000000000001" customHeight="1">
      <c r="M751" s="446"/>
    </row>
  </sheetData>
  <mergeCells count="240">
    <mergeCell ref="C90:H90"/>
    <mergeCell ref="D138:F138"/>
    <mergeCell ref="D132:F132"/>
    <mergeCell ref="D118:F118"/>
    <mergeCell ref="C114:F114"/>
    <mergeCell ref="C115:F115"/>
    <mergeCell ref="C150:K150"/>
    <mergeCell ref="D151:F151"/>
    <mergeCell ref="G152:H152"/>
    <mergeCell ref="H146:H148"/>
    <mergeCell ref="G149:H149"/>
    <mergeCell ref="D152:F152"/>
    <mergeCell ref="G92:G98"/>
    <mergeCell ref="D93:F93"/>
    <mergeCell ref="D94:F94"/>
    <mergeCell ref="D97:F97"/>
    <mergeCell ref="C102:K102"/>
    <mergeCell ref="D103:F103"/>
    <mergeCell ref="C113:J113"/>
    <mergeCell ref="C112:J112"/>
    <mergeCell ref="M37:M38"/>
    <mergeCell ref="C28:L28"/>
    <mergeCell ref="C106:K106"/>
    <mergeCell ref="D107:F107"/>
    <mergeCell ref="C108:K108"/>
    <mergeCell ref="D109:F109"/>
    <mergeCell ref="C91:L91"/>
    <mergeCell ref="D35:F35"/>
    <mergeCell ref="D65:F65"/>
    <mergeCell ref="D46:F46"/>
    <mergeCell ref="D59:F59"/>
    <mergeCell ref="D64:F64"/>
    <mergeCell ref="D63:F63"/>
    <mergeCell ref="D49:F49"/>
    <mergeCell ref="D50:F50"/>
    <mergeCell ref="D51:F51"/>
    <mergeCell ref="D52:F52"/>
    <mergeCell ref="M41:M59"/>
    <mergeCell ref="D29:F29"/>
    <mergeCell ref="D67:F67"/>
    <mergeCell ref="C60:H60"/>
    <mergeCell ref="C40:L40"/>
    <mergeCell ref="C61:L61"/>
    <mergeCell ref="C39:H39"/>
    <mergeCell ref="H168:H170"/>
    <mergeCell ref="D170:F170"/>
    <mergeCell ref="C167:K167"/>
    <mergeCell ref="D168:F168"/>
    <mergeCell ref="D163:F163"/>
    <mergeCell ref="H140:H142"/>
    <mergeCell ref="D154:F154"/>
    <mergeCell ref="D166:F166"/>
    <mergeCell ref="D142:F142"/>
    <mergeCell ref="C153:K153"/>
    <mergeCell ref="H154:H160"/>
    <mergeCell ref="G161:H161"/>
    <mergeCell ref="D155:F155"/>
    <mergeCell ref="D160:F160"/>
    <mergeCell ref="D157:F157"/>
    <mergeCell ref="D156:F156"/>
    <mergeCell ref="D158:F158"/>
    <mergeCell ref="D159:F159"/>
    <mergeCell ref="H163:H165"/>
    <mergeCell ref="D169:F169"/>
    <mergeCell ref="G166:H166"/>
    <mergeCell ref="C145:K145"/>
    <mergeCell ref="D146:F146"/>
    <mergeCell ref="D149:F149"/>
    <mergeCell ref="M70:M88"/>
    <mergeCell ref="D131:F131"/>
    <mergeCell ref="H129:H131"/>
    <mergeCell ref="D140:F140"/>
    <mergeCell ref="D143:F143"/>
    <mergeCell ref="G143:H143"/>
    <mergeCell ref="D83:F83"/>
    <mergeCell ref="D84:F84"/>
    <mergeCell ref="D85:F85"/>
    <mergeCell ref="D86:F86"/>
    <mergeCell ref="D87:F87"/>
    <mergeCell ref="D88:F88"/>
    <mergeCell ref="G70:G89"/>
    <mergeCell ref="D99:F99"/>
    <mergeCell ref="D92:F92"/>
    <mergeCell ref="D70:F70"/>
    <mergeCell ref="D71:F71"/>
    <mergeCell ref="D72:F72"/>
    <mergeCell ref="L92:L98"/>
    <mergeCell ref="D98:F98"/>
    <mergeCell ref="L70:L88"/>
    <mergeCell ref="D73:F73"/>
    <mergeCell ref="D89:F89"/>
    <mergeCell ref="M92:M98"/>
    <mergeCell ref="D179:F179"/>
    <mergeCell ref="D181:F181"/>
    <mergeCell ref="D177:F177"/>
    <mergeCell ref="D171:F171"/>
    <mergeCell ref="G171:H171"/>
    <mergeCell ref="C173:F173"/>
    <mergeCell ref="C172:J172"/>
    <mergeCell ref="C176:L176"/>
    <mergeCell ref="C178:L178"/>
    <mergeCell ref="C180:L180"/>
    <mergeCell ref="D175:F175"/>
    <mergeCell ref="C162:K162"/>
    <mergeCell ref="D147:F147"/>
    <mergeCell ref="D148:F148"/>
    <mergeCell ref="D161:F161"/>
    <mergeCell ref="D62:F62"/>
    <mergeCell ref="L37:L38"/>
    <mergeCell ref="G29:G38"/>
    <mergeCell ref="D53:F53"/>
    <mergeCell ref="D54:F54"/>
    <mergeCell ref="D55:F55"/>
    <mergeCell ref="D56:F56"/>
    <mergeCell ref="D57:F57"/>
    <mergeCell ref="D58:F58"/>
    <mergeCell ref="D41:F41"/>
    <mergeCell ref="G41:G59"/>
    <mergeCell ref="D42:F42"/>
    <mergeCell ref="D44:F44"/>
    <mergeCell ref="D45:F45"/>
    <mergeCell ref="D47:F47"/>
    <mergeCell ref="D36:F36"/>
    <mergeCell ref="D66:F66"/>
    <mergeCell ref="D37:F37"/>
    <mergeCell ref="D38:F38"/>
    <mergeCell ref="C116:F116"/>
    <mergeCell ref="D210:F210"/>
    <mergeCell ref="D130:F130"/>
    <mergeCell ref="C117:J117"/>
    <mergeCell ref="D119:F119"/>
    <mergeCell ref="D137:F137"/>
    <mergeCell ref="C122:J122"/>
    <mergeCell ref="D135:F135"/>
    <mergeCell ref="G135:H135"/>
    <mergeCell ref="G119:H119"/>
    <mergeCell ref="C136:L136"/>
    <mergeCell ref="G138:H138"/>
    <mergeCell ref="C139:L139"/>
    <mergeCell ref="C123:J123"/>
    <mergeCell ref="D124:F124"/>
    <mergeCell ref="D125:F125"/>
    <mergeCell ref="G125:H125"/>
    <mergeCell ref="D134:F134"/>
    <mergeCell ref="D201:F201"/>
    <mergeCell ref="C189:J189"/>
    <mergeCell ref="D203:F203"/>
    <mergeCell ref="D204:F204"/>
    <mergeCell ref="D195:F195"/>
    <mergeCell ref="D196:F196"/>
    <mergeCell ref="D190:F190"/>
    <mergeCell ref="D197:F197"/>
    <mergeCell ref="D200:F200"/>
    <mergeCell ref="D198:F198"/>
    <mergeCell ref="D185:F185"/>
    <mergeCell ref="G132:H132"/>
    <mergeCell ref="D165:F165"/>
    <mergeCell ref="D164:F164"/>
    <mergeCell ref="D24:F24"/>
    <mergeCell ref="B26:F26"/>
    <mergeCell ref="C27:J27"/>
    <mergeCell ref="G62:G67"/>
    <mergeCell ref="D30:F30"/>
    <mergeCell ref="D31:F31"/>
    <mergeCell ref="D32:F32"/>
    <mergeCell ref="D33:F33"/>
    <mergeCell ref="D34:F34"/>
    <mergeCell ref="D77:F77"/>
    <mergeCell ref="D78:F78"/>
    <mergeCell ref="D79:F79"/>
    <mergeCell ref="D80:F80"/>
    <mergeCell ref="D81:F81"/>
    <mergeCell ref="D82:F82"/>
    <mergeCell ref="C104:K104"/>
    <mergeCell ref="D105:F105"/>
    <mergeCell ref="L62:L67"/>
    <mergeCell ref="M62:M67"/>
    <mergeCell ref="L41:L59"/>
    <mergeCell ref="C199:J199"/>
    <mergeCell ref="C202:J202"/>
    <mergeCell ref="D191:F191"/>
    <mergeCell ref="D186:F186"/>
    <mergeCell ref="D188:F188"/>
    <mergeCell ref="D192:F192"/>
    <mergeCell ref="D193:F193"/>
    <mergeCell ref="D194:F194"/>
    <mergeCell ref="D48:F48"/>
    <mergeCell ref="D43:F43"/>
    <mergeCell ref="C68:H68"/>
    <mergeCell ref="D111:F111"/>
    <mergeCell ref="C101:J101"/>
    <mergeCell ref="C110:K110"/>
    <mergeCell ref="D95:F95"/>
    <mergeCell ref="D96:F96"/>
    <mergeCell ref="C100:H100"/>
    <mergeCell ref="C69:L69"/>
    <mergeCell ref="D74:F74"/>
    <mergeCell ref="D75:F75"/>
    <mergeCell ref="D76:F76"/>
    <mergeCell ref="M29:M36"/>
    <mergeCell ref="L29:L36"/>
    <mergeCell ref="A1:M1"/>
    <mergeCell ref="A2:M2"/>
    <mergeCell ref="F5:I5"/>
    <mergeCell ref="F6:I6"/>
    <mergeCell ref="F7:I7"/>
    <mergeCell ref="F15:I15"/>
    <mergeCell ref="F16:I16"/>
    <mergeCell ref="B19:F19"/>
    <mergeCell ref="D23:F23"/>
    <mergeCell ref="F14:I14"/>
    <mergeCell ref="F9:I9"/>
    <mergeCell ref="F12:I12"/>
    <mergeCell ref="F13:I13"/>
    <mergeCell ref="B20:F20"/>
    <mergeCell ref="F8:I8"/>
    <mergeCell ref="J224:M224"/>
    <mergeCell ref="C121:J121"/>
    <mergeCell ref="C120:J120"/>
    <mergeCell ref="D129:F129"/>
    <mergeCell ref="C205:J205"/>
    <mergeCell ref="C174:L174"/>
    <mergeCell ref="C128:L128"/>
    <mergeCell ref="C133:L133"/>
    <mergeCell ref="J225:M225"/>
    <mergeCell ref="C144:J144"/>
    <mergeCell ref="D141:F141"/>
    <mergeCell ref="C127:J127"/>
    <mergeCell ref="C126:J126"/>
    <mergeCell ref="C213:J213"/>
    <mergeCell ref="C182:J182"/>
    <mergeCell ref="C183:F183"/>
    <mergeCell ref="C184:J184"/>
    <mergeCell ref="C187:J187"/>
    <mergeCell ref="D209:F209"/>
    <mergeCell ref="D207:F207"/>
    <mergeCell ref="D206:F206"/>
    <mergeCell ref="D208:F208"/>
    <mergeCell ref="D212:F212"/>
    <mergeCell ref="D211:F211"/>
  </mergeCells>
  <hyperlinks>
    <hyperlink ref="M29" r:id="rId1" xr:uid="{00000000-0004-0000-0300-000000000000}"/>
    <hyperlink ref="M37" r:id="rId2" xr:uid="{00000000-0004-0000-0300-000001000000}"/>
    <hyperlink ref="M41" r:id="rId3" xr:uid="{00000000-0004-0000-0300-000002000000}"/>
    <hyperlink ref="M62" r:id="rId4" xr:uid="{00000000-0004-0000-0300-000003000000}"/>
    <hyperlink ref="M70" r:id="rId5" xr:uid="{00000000-0004-0000-0300-000004000000}"/>
    <hyperlink ref="M89" r:id="rId6" xr:uid="{00000000-0004-0000-0300-000005000000}"/>
    <hyperlink ref="M92" r:id="rId7" xr:uid="{00000000-0004-0000-0300-000006000000}"/>
    <hyperlink ref="M99" r:id="rId8" xr:uid="{00000000-0004-0000-0300-000007000000}"/>
    <hyperlink ref="M103" r:id="rId9" xr:uid="{00000000-0004-0000-0300-000008000000}"/>
    <hyperlink ref="M105" r:id="rId10" xr:uid="{00000000-0004-0000-0300-000009000000}"/>
    <hyperlink ref="M107" r:id="rId11" xr:uid="{00000000-0004-0000-0300-00000A000000}"/>
    <hyperlink ref="M109" r:id="rId12" xr:uid="{00000000-0004-0000-0300-00000B000000}"/>
    <hyperlink ref="M111" r:id="rId13" xr:uid="{00000000-0004-0000-0300-00000C000000}"/>
    <hyperlink ref="M118" r:id="rId14" xr:uid="{00000000-0004-0000-0300-00000D000000}"/>
    <hyperlink ref="M124" r:id="rId15" xr:uid="{00000000-0004-0000-0300-00000E000000}"/>
    <hyperlink ref="M129" r:id="rId16" xr:uid="{00000000-0004-0000-0300-00000F000000}"/>
    <hyperlink ref="M130" r:id="rId17" xr:uid="{00000000-0004-0000-0300-000010000000}"/>
    <hyperlink ref="M131" r:id="rId18" xr:uid="{00000000-0004-0000-0300-000011000000}"/>
    <hyperlink ref="M134" r:id="rId19" xr:uid="{00000000-0004-0000-0300-000012000000}"/>
    <hyperlink ref="M137" r:id="rId20" xr:uid="{00000000-0004-0000-0300-000013000000}"/>
    <hyperlink ref="M140" r:id="rId21" xr:uid="{00000000-0004-0000-0300-000014000000}"/>
    <hyperlink ref="M141" r:id="rId22" xr:uid="{00000000-0004-0000-0300-000015000000}"/>
    <hyperlink ref="M142" r:id="rId23" xr:uid="{00000000-0004-0000-0300-000016000000}"/>
    <hyperlink ref="M146" r:id="rId24" xr:uid="{00000000-0004-0000-0300-000017000000}"/>
    <hyperlink ref="M147" r:id="rId25" xr:uid="{00000000-0004-0000-0300-000018000000}"/>
    <hyperlink ref="M148" r:id="rId26" xr:uid="{00000000-0004-0000-0300-000019000000}"/>
    <hyperlink ref="M151" r:id="rId27" xr:uid="{00000000-0004-0000-0300-00001A000000}"/>
    <hyperlink ref="M154" r:id="rId28" xr:uid="{00000000-0004-0000-0300-00001B000000}"/>
    <hyperlink ref="M155" r:id="rId29" xr:uid="{00000000-0004-0000-0300-00001C000000}"/>
    <hyperlink ref="M156" r:id="rId30" xr:uid="{00000000-0004-0000-0300-00001D000000}"/>
    <hyperlink ref="M157" r:id="rId31" xr:uid="{00000000-0004-0000-0300-00001E000000}"/>
    <hyperlink ref="M158" r:id="rId32" xr:uid="{00000000-0004-0000-0300-00001F000000}"/>
    <hyperlink ref="M159" r:id="rId33" xr:uid="{00000000-0004-0000-0300-000020000000}"/>
    <hyperlink ref="M160" r:id="rId34" xr:uid="{00000000-0004-0000-0300-000021000000}"/>
    <hyperlink ref="M163" r:id="rId35" xr:uid="{00000000-0004-0000-0300-000022000000}"/>
    <hyperlink ref="M164" r:id="rId36" xr:uid="{00000000-0004-0000-0300-000023000000}"/>
    <hyperlink ref="M165" r:id="rId37" xr:uid="{00000000-0004-0000-0300-000024000000}"/>
    <hyperlink ref="M168" r:id="rId38" xr:uid="{00000000-0004-0000-0300-000025000000}"/>
    <hyperlink ref="M170" r:id="rId39" xr:uid="{00000000-0004-0000-0300-000026000000}"/>
    <hyperlink ref="M169" r:id="rId40" xr:uid="{00000000-0004-0000-0300-000027000000}"/>
    <hyperlink ref="M175" r:id="rId41" xr:uid="{00000000-0004-0000-0300-000028000000}"/>
    <hyperlink ref="M177" r:id="rId42" xr:uid="{00000000-0004-0000-0300-000029000000}"/>
    <hyperlink ref="M179" r:id="rId43" xr:uid="{00000000-0004-0000-0300-00002A000000}"/>
    <hyperlink ref="M181" r:id="rId44" xr:uid="{00000000-0004-0000-0300-00002B000000}"/>
    <hyperlink ref="M198" r:id="rId45" xr:uid="{00000000-0004-0000-0300-00002C000000}"/>
  </hyperlinks>
  <pageMargins left="0.511811023622047" right="0.47244094488188998" top="0.4" bottom="0.4" header="0" footer="0"/>
  <pageSetup paperSize="9" scale="60" firstPageNumber="65" orientation="portrait" useFirstPageNumber="1" verticalDpi="300" r:id="rId46"/>
  <rowBreaks count="4" manualBreakCount="4">
    <brk id="60" max="12" man="1"/>
    <brk id="105" max="12" man="1"/>
    <brk id="149" max="12" man="1"/>
    <brk id="18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Q173"/>
  <sheetViews>
    <sheetView view="pageBreakPreview" zoomScaleNormal="100" zoomScaleSheetLayoutView="100" workbookViewId="0">
      <selection activeCell="H50" sqref="H50:I50"/>
    </sheetView>
  </sheetViews>
  <sheetFormatPr defaultColWidth="9.109375" defaultRowHeight="15" customHeight="1"/>
  <cols>
    <col min="1" max="1" width="3.6640625" style="2" customWidth="1"/>
    <col min="2" max="3" width="3.109375" style="2" customWidth="1"/>
    <col min="4" max="4" width="3.44140625" style="363" customWidth="1"/>
    <col min="5" max="5" width="3.6640625" style="2" customWidth="1"/>
    <col min="6" max="6" width="26.33203125" style="2" customWidth="1"/>
    <col min="7" max="7" width="3.109375" style="2" customWidth="1"/>
    <col min="8" max="8" width="2.5546875" style="2" customWidth="1"/>
    <col min="9" max="9" width="69.44140625" style="2" customWidth="1"/>
    <col min="10" max="10" width="8.5546875" style="2" customWidth="1"/>
    <col min="11" max="12" width="9.33203125" style="2" customWidth="1"/>
    <col min="13" max="13" width="7.44140625" style="510" customWidth="1"/>
    <col min="14" max="14" width="8.5546875" style="510" bestFit="1" customWidth="1"/>
    <col min="15" max="15" width="8.33203125" style="2" customWidth="1"/>
    <col min="16" max="17" width="11.44140625" style="2" bestFit="1" customWidth="1"/>
    <col min="18" max="16384" width="9.109375" style="2"/>
  </cols>
  <sheetData>
    <row r="1" spans="1:14" ht="15" customHeight="1">
      <c r="A1" s="1006" t="s">
        <v>207</v>
      </c>
      <c r="B1" s="1006"/>
      <c r="C1" s="1006"/>
      <c r="D1" s="1006"/>
      <c r="E1" s="1006"/>
      <c r="F1" s="1006"/>
      <c r="G1" s="1006"/>
      <c r="H1" s="1006"/>
      <c r="I1" s="1006"/>
      <c r="J1" s="1006"/>
      <c r="K1" s="1006"/>
      <c r="L1" s="1006"/>
      <c r="M1" s="1006"/>
      <c r="N1" s="1006"/>
    </row>
    <row r="2" spans="1:14" ht="15" customHeight="1">
      <c r="A2" s="1006" t="s">
        <v>228</v>
      </c>
      <c r="B2" s="1006"/>
      <c r="C2" s="1006"/>
      <c r="D2" s="1006"/>
      <c r="E2" s="1006"/>
      <c r="F2" s="1006"/>
      <c r="G2" s="1006"/>
      <c r="H2" s="1006"/>
      <c r="I2" s="1006"/>
      <c r="J2" s="1006"/>
      <c r="K2" s="1006"/>
      <c r="L2" s="1006"/>
      <c r="M2" s="1006"/>
      <c r="N2" s="1006"/>
    </row>
    <row r="3" spans="1:14" ht="13.2">
      <c r="A3" s="3"/>
      <c r="B3" s="3"/>
      <c r="C3" s="3"/>
      <c r="D3" s="304"/>
      <c r="E3" s="3"/>
      <c r="F3" s="3"/>
      <c r="G3" s="3"/>
      <c r="H3" s="3"/>
      <c r="I3" s="3"/>
      <c r="J3" s="3"/>
      <c r="K3" s="282"/>
      <c r="L3" s="3"/>
      <c r="M3" s="503"/>
      <c r="N3" s="503"/>
    </row>
    <row r="4" spans="1:14" ht="13.2">
      <c r="A4" s="283" t="s">
        <v>208</v>
      </c>
      <c r="B4" s="283"/>
      <c r="C4" s="284"/>
      <c r="D4" s="305"/>
      <c r="E4" s="285"/>
      <c r="F4" s="285"/>
      <c r="G4" s="285"/>
      <c r="H4" s="285"/>
      <c r="I4" s="284"/>
      <c r="J4" s="284"/>
      <c r="K4" s="286"/>
      <c r="L4" s="284"/>
      <c r="M4" s="503"/>
      <c r="N4" s="503"/>
    </row>
    <row r="5" spans="1:14" ht="13.2">
      <c r="A5" s="284"/>
      <c r="B5" s="284"/>
      <c r="C5" s="284" t="s">
        <v>209</v>
      </c>
      <c r="D5" s="305"/>
      <c r="E5" s="284"/>
      <c r="H5" s="284" t="s">
        <v>210</v>
      </c>
      <c r="I5" s="303" t="str">
        <f>PENDIDIKAN!F5</f>
        <v>Dr. Wilson Novarino, M.Si</v>
      </c>
      <c r="J5" s="303"/>
      <c r="K5" s="303"/>
      <c r="L5" s="303"/>
      <c r="M5" s="504"/>
      <c r="N5" s="504"/>
    </row>
    <row r="6" spans="1:14" ht="13.2">
      <c r="A6" s="284"/>
      <c r="B6" s="284"/>
      <c r="C6" s="284" t="s">
        <v>211</v>
      </c>
      <c r="D6" s="305"/>
      <c r="E6" s="284"/>
      <c r="H6" s="284" t="s">
        <v>210</v>
      </c>
      <c r="I6" s="396" t="str">
        <f>PENDIDIKAN!F6</f>
        <v>19711103 199802 1 001</v>
      </c>
      <c r="J6" s="303"/>
      <c r="K6" s="303"/>
      <c r="L6" s="303"/>
      <c r="M6" s="504"/>
      <c r="N6" s="504"/>
    </row>
    <row r="7" spans="1:14" ht="13.2">
      <c r="A7" s="284"/>
      <c r="B7" s="284"/>
      <c r="C7" s="284" t="s">
        <v>212</v>
      </c>
      <c r="D7" s="305"/>
      <c r="E7" s="284"/>
      <c r="H7" s="284" t="s">
        <v>210</v>
      </c>
      <c r="I7" s="396" t="str">
        <f>PENDIDIKAN!F7</f>
        <v>Penata Tk. I / III.d</v>
      </c>
      <c r="J7" s="303"/>
      <c r="K7" s="303"/>
      <c r="L7" s="303"/>
      <c r="M7" s="504"/>
      <c r="N7" s="504"/>
    </row>
    <row r="8" spans="1:14" ht="13.2">
      <c r="A8" s="284"/>
      <c r="B8" s="284"/>
      <c r="C8" s="284" t="s">
        <v>279</v>
      </c>
      <c r="D8" s="305"/>
      <c r="E8" s="284"/>
      <c r="H8" s="284" t="s">
        <v>210</v>
      </c>
      <c r="I8" s="396" t="str">
        <f>PENDIDIKAN!F8</f>
        <v xml:space="preserve">Ketua Jurusan Biologi </v>
      </c>
      <c r="J8" s="303"/>
      <c r="K8" s="303"/>
      <c r="L8" s="303"/>
      <c r="M8" s="504" t="s">
        <v>243</v>
      </c>
      <c r="N8" s="504"/>
    </row>
    <row r="9" spans="1:14" ht="13.2">
      <c r="A9" s="284"/>
      <c r="B9" s="284"/>
      <c r="C9" s="284" t="s">
        <v>214</v>
      </c>
      <c r="D9" s="305"/>
      <c r="E9" s="284"/>
      <c r="H9" s="284" t="s">
        <v>210</v>
      </c>
      <c r="I9" s="396" t="str">
        <f>PENDIDIKAN!F9</f>
        <v>Fakultas MIPA Universitas Andalas</v>
      </c>
      <c r="J9" s="303"/>
      <c r="K9" s="303"/>
      <c r="L9" s="303"/>
      <c r="M9" s="504"/>
      <c r="N9" s="504"/>
    </row>
    <row r="10" spans="1:14" ht="13.2">
      <c r="A10" s="284"/>
      <c r="B10" s="284"/>
      <c r="C10" s="284"/>
      <c r="D10" s="305"/>
      <c r="E10" s="284"/>
      <c r="H10" s="284"/>
      <c r="I10" s="303"/>
      <c r="J10" s="283"/>
      <c r="K10" s="283"/>
      <c r="L10" s="283"/>
      <c r="M10" s="503"/>
      <c r="N10" s="503"/>
    </row>
    <row r="11" spans="1:14" ht="13.2">
      <c r="A11" s="283" t="s">
        <v>215</v>
      </c>
      <c r="B11" s="283"/>
      <c r="C11" s="284"/>
      <c r="D11" s="305"/>
      <c r="E11" s="285"/>
      <c r="H11" s="285"/>
      <c r="I11" s="303"/>
      <c r="J11" s="284"/>
      <c r="K11" s="286"/>
      <c r="L11" s="284"/>
      <c r="M11" s="503"/>
      <c r="N11" s="503"/>
    </row>
    <row r="12" spans="1:14" ht="13.2">
      <c r="A12" s="284"/>
      <c r="B12" s="284"/>
      <c r="C12" s="284" t="s">
        <v>216</v>
      </c>
      <c r="D12" s="305"/>
      <c r="E12" s="284"/>
      <c r="H12" s="284" t="s">
        <v>210</v>
      </c>
      <c r="I12" s="303" t="str">
        <f>PENDIDIKAN!F12</f>
        <v>Dr. Aadrean, S.Si, M.Si</v>
      </c>
      <c r="J12" s="303"/>
      <c r="K12" s="303"/>
      <c r="L12" s="303"/>
      <c r="M12" s="503"/>
      <c r="N12" s="503"/>
    </row>
    <row r="13" spans="1:14" ht="13.2">
      <c r="A13" s="284"/>
      <c r="B13" s="284"/>
      <c r="C13" s="284" t="s">
        <v>217</v>
      </c>
      <c r="D13" s="305"/>
      <c r="E13" s="284"/>
      <c r="H13" s="284" t="s">
        <v>210</v>
      </c>
      <c r="I13" s="396" t="str">
        <f>PENDIDIKAN!F13</f>
        <v>19860204 201212 1 001</v>
      </c>
      <c r="J13" s="283"/>
      <c r="K13" s="283"/>
      <c r="L13" s="283"/>
      <c r="M13" s="503"/>
      <c r="N13" s="503"/>
    </row>
    <row r="14" spans="1:14" ht="13.2">
      <c r="A14" s="284"/>
      <c r="B14" s="284"/>
      <c r="C14" s="284" t="s">
        <v>212</v>
      </c>
      <c r="D14" s="305"/>
      <c r="E14" s="284"/>
      <c r="H14" s="284" t="s">
        <v>210</v>
      </c>
      <c r="I14" s="396" t="str">
        <f>PENDIDIKAN!F14</f>
        <v>Penata / III.c</v>
      </c>
      <c r="J14" s="283"/>
      <c r="K14" s="283"/>
      <c r="L14" s="283"/>
      <c r="M14" s="503"/>
      <c r="N14" s="503"/>
    </row>
    <row r="15" spans="1:14" ht="13.2">
      <c r="A15" s="284"/>
      <c r="B15" s="284"/>
      <c r="C15" s="284" t="s">
        <v>213</v>
      </c>
      <c r="D15" s="305"/>
      <c r="E15" s="284"/>
      <c r="H15" s="284" t="s">
        <v>210</v>
      </c>
      <c r="I15" s="396" t="str">
        <f>PENDIDIKAN!F15</f>
        <v>Lektor</v>
      </c>
      <c r="J15" s="283"/>
      <c r="K15" s="283"/>
      <c r="L15" s="283"/>
      <c r="M15" s="503"/>
      <c r="N15" s="503"/>
    </row>
    <row r="16" spans="1:14" ht="13.2">
      <c r="A16" s="284"/>
      <c r="B16" s="284"/>
      <c r="C16" s="284" t="s">
        <v>214</v>
      </c>
      <c r="D16" s="305"/>
      <c r="E16" s="284"/>
      <c r="H16" s="284" t="s">
        <v>210</v>
      </c>
      <c r="I16" s="396" t="str">
        <f>PENDIDIKAN!F16</f>
        <v>Fakultas MIPA Universitas Andalas</v>
      </c>
      <c r="J16" s="382"/>
      <c r="K16" s="382"/>
      <c r="L16" s="382"/>
      <c r="M16" s="505"/>
      <c r="N16" s="505"/>
    </row>
    <row r="17" spans="1:17" ht="13.2">
      <c r="A17" s="284"/>
      <c r="B17" s="284"/>
      <c r="C17" s="284"/>
      <c r="D17" s="305"/>
      <c r="E17" s="284"/>
      <c r="F17" s="284"/>
      <c r="G17" s="284"/>
      <c r="H17" s="284"/>
      <c r="I17" s="284"/>
      <c r="J17" s="284"/>
      <c r="K17" s="286"/>
      <c r="L17" s="284"/>
      <c r="M17" s="503"/>
      <c r="N17" s="503"/>
      <c r="P17" s="2" t="s">
        <v>573</v>
      </c>
    </row>
    <row r="18" spans="1:17" ht="13.2">
      <c r="A18" s="382" t="s">
        <v>229</v>
      </c>
      <c r="B18" s="382"/>
      <c r="C18" s="285"/>
      <c r="D18" s="305"/>
      <c r="E18" s="285"/>
      <c r="F18" s="285"/>
      <c r="G18" s="285"/>
      <c r="H18" s="285"/>
      <c r="I18" s="285"/>
      <c r="J18" s="285"/>
      <c r="K18" s="285"/>
      <c r="L18" s="285"/>
      <c r="M18" s="503"/>
      <c r="N18" s="503"/>
      <c r="P18" s="2">
        <f>35%*100</f>
        <v>35</v>
      </c>
    </row>
    <row r="19" spans="1:17" ht="8.25" customHeight="1">
      <c r="A19" s="287"/>
      <c r="B19" s="287"/>
      <c r="C19" s="288"/>
      <c r="D19" s="306"/>
      <c r="E19" s="288"/>
      <c r="F19" s="288"/>
      <c r="G19" s="288"/>
      <c r="H19" s="288"/>
      <c r="I19" s="288"/>
      <c r="J19" s="288"/>
      <c r="K19" s="289"/>
      <c r="L19" s="290"/>
      <c r="M19" s="503"/>
      <c r="N19" s="503"/>
    </row>
    <row r="20" spans="1:17" ht="36">
      <c r="A20" s="302" t="s">
        <v>497</v>
      </c>
      <c r="B20" s="1007" t="s">
        <v>223</v>
      </c>
      <c r="C20" s="1008"/>
      <c r="D20" s="1008"/>
      <c r="E20" s="1008"/>
      <c r="F20" s="1008"/>
      <c r="G20" s="1008"/>
      <c r="H20" s="1008"/>
      <c r="I20" s="1008"/>
      <c r="J20" s="399" t="s">
        <v>428</v>
      </c>
      <c r="K20" s="399" t="s">
        <v>224</v>
      </c>
      <c r="L20" s="399" t="s">
        <v>225</v>
      </c>
      <c r="M20" s="506" t="s">
        <v>226</v>
      </c>
      <c r="N20" s="506" t="s">
        <v>227</v>
      </c>
      <c r="P20" s="2" t="s">
        <v>542</v>
      </c>
      <c r="Q20" s="2" t="s">
        <v>543</v>
      </c>
    </row>
    <row r="21" spans="1:17" ht="13.2">
      <c r="A21" s="398">
        <v>1</v>
      </c>
      <c r="B21" s="1077">
        <v>2</v>
      </c>
      <c r="C21" s="1078"/>
      <c r="D21" s="1078"/>
      <c r="E21" s="1078"/>
      <c r="F21" s="1078"/>
      <c r="G21" s="1078"/>
      <c r="H21" s="1078"/>
      <c r="I21" s="1078"/>
      <c r="J21" s="398">
        <v>3</v>
      </c>
      <c r="K21" s="399">
        <v>4</v>
      </c>
      <c r="L21" s="398">
        <v>5</v>
      </c>
      <c r="M21" s="743">
        <v>6</v>
      </c>
      <c r="N21" s="743">
        <v>7</v>
      </c>
    </row>
    <row r="22" spans="1:17" ht="24.9" customHeight="1">
      <c r="A22" s="175" t="s">
        <v>8</v>
      </c>
      <c r="B22" s="917" t="s">
        <v>183</v>
      </c>
      <c r="C22" s="918"/>
      <c r="D22" s="918"/>
      <c r="E22" s="918"/>
      <c r="F22" s="918"/>
      <c r="G22" s="918"/>
      <c r="H22" s="918"/>
      <c r="I22" s="919"/>
      <c r="J22" s="153"/>
      <c r="K22" s="124"/>
      <c r="L22" s="115"/>
      <c r="M22" s="512"/>
      <c r="N22" s="703">
        <f>N23+N145+N147+N149+N156</f>
        <v>41.669999999999995</v>
      </c>
    </row>
    <row r="23" spans="1:17" s="65" customFormat="1" ht="18.75" customHeight="1">
      <c r="A23" s="307"/>
      <c r="B23" s="389" t="s">
        <v>10</v>
      </c>
      <c r="C23" s="1079" t="s">
        <v>429</v>
      </c>
      <c r="D23" s="1080"/>
      <c r="E23" s="1080"/>
      <c r="F23" s="1080"/>
      <c r="G23" s="1080"/>
      <c r="H23" s="1080"/>
      <c r="I23" s="1081"/>
      <c r="J23" s="390"/>
      <c r="K23" s="391"/>
      <c r="L23" s="392"/>
      <c r="M23" s="513"/>
      <c r="N23" s="704">
        <f>N24+N128+N144</f>
        <v>41.669999999999995</v>
      </c>
    </row>
    <row r="24" spans="1:17" s="65" customFormat="1" ht="18.75" customHeight="1">
      <c r="A24" s="307"/>
      <c r="B24" s="125"/>
      <c r="C24" s="393">
        <v>1</v>
      </c>
      <c r="D24" s="1082" t="s">
        <v>289</v>
      </c>
      <c r="E24" s="1083"/>
      <c r="F24" s="1083"/>
      <c r="G24" s="1083"/>
      <c r="H24" s="1083"/>
      <c r="I24" s="1084"/>
      <c r="J24" s="394"/>
      <c r="K24" s="345"/>
      <c r="L24" s="346"/>
      <c r="M24" s="514"/>
      <c r="N24" s="705">
        <f>N25+N28+N31</f>
        <v>41.669999999999995</v>
      </c>
    </row>
    <row r="25" spans="1:17" s="65" customFormat="1" ht="18.75" customHeight="1">
      <c r="A25" s="307"/>
      <c r="B25" s="125"/>
      <c r="C25" s="311"/>
      <c r="D25" s="312" t="s">
        <v>0</v>
      </c>
      <c r="E25" s="983" t="s">
        <v>430</v>
      </c>
      <c r="F25" s="984"/>
      <c r="G25" s="984"/>
      <c r="H25" s="984"/>
      <c r="I25" s="985"/>
      <c r="J25" s="313"/>
      <c r="K25" s="314"/>
      <c r="L25" s="315"/>
      <c r="M25" s="515"/>
      <c r="N25" s="822">
        <v>0</v>
      </c>
    </row>
    <row r="26" spans="1:17" s="66" customFormat="1" ht="18" customHeight="1">
      <c r="A26" s="316"/>
      <c r="B26" s="296"/>
      <c r="C26" s="311"/>
      <c r="D26" s="317"/>
      <c r="E26" s="295" t="s">
        <v>133</v>
      </c>
      <c r="F26" s="1074" t="s">
        <v>281</v>
      </c>
      <c r="G26" s="1074"/>
      <c r="H26" s="1074"/>
      <c r="I26" s="1074"/>
      <c r="J26" s="318"/>
      <c r="K26" s="319"/>
      <c r="L26" s="293"/>
      <c r="M26" s="516"/>
      <c r="N26" s="507"/>
    </row>
    <row r="27" spans="1:17" s="66" customFormat="1" ht="18" customHeight="1">
      <c r="A27" s="316"/>
      <c r="B27" s="296"/>
      <c r="C27" s="311"/>
      <c r="D27" s="317"/>
      <c r="E27" s="295" t="s">
        <v>135</v>
      </c>
      <c r="F27" s="1074" t="s">
        <v>134</v>
      </c>
      <c r="G27" s="1074"/>
      <c r="H27" s="1074"/>
      <c r="I27" s="1074"/>
      <c r="J27" s="318"/>
      <c r="K27" s="321"/>
      <c r="L27" s="293"/>
      <c r="M27" s="516"/>
      <c r="N27" s="507"/>
    </row>
    <row r="28" spans="1:17" s="65" customFormat="1" ht="27" customHeight="1">
      <c r="A28" s="307"/>
      <c r="B28" s="125"/>
      <c r="C28" s="311"/>
      <c r="D28" s="312" t="s">
        <v>21</v>
      </c>
      <c r="E28" s="983" t="s">
        <v>488</v>
      </c>
      <c r="F28" s="984"/>
      <c r="G28" s="984"/>
      <c r="H28" s="984"/>
      <c r="I28" s="985"/>
      <c r="J28" s="313"/>
      <c r="K28" s="314"/>
      <c r="L28" s="315"/>
      <c r="M28" s="515"/>
      <c r="N28" s="822">
        <v>0</v>
      </c>
    </row>
    <row r="29" spans="1:17" s="66" customFormat="1" ht="18" customHeight="1">
      <c r="A29" s="316"/>
      <c r="B29" s="296"/>
      <c r="C29" s="311"/>
      <c r="D29" s="317"/>
      <c r="E29" s="295" t="s">
        <v>133</v>
      </c>
      <c r="F29" s="1074" t="s">
        <v>136</v>
      </c>
      <c r="G29" s="1074"/>
      <c r="H29" s="1074"/>
      <c r="I29" s="1074"/>
      <c r="J29" s="318"/>
      <c r="K29" s="321"/>
      <c r="L29" s="293"/>
      <c r="M29" s="516"/>
      <c r="N29" s="507"/>
    </row>
    <row r="30" spans="1:17" s="66" customFormat="1" ht="18" customHeight="1">
      <c r="A30" s="316"/>
      <c r="B30" s="296"/>
      <c r="C30" s="311"/>
      <c r="D30" s="317"/>
      <c r="E30" s="295" t="s">
        <v>135</v>
      </c>
      <c r="F30" s="1074" t="s">
        <v>139</v>
      </c>
      <c r="G30" s="1074"/>
      <c r="H30" s="1074"/>
      <c r="I30" s="1074"/>
      <c r="J30" s="318"/>
      <c r="K30" s="321"/>
      <c r="L30" s="293"/>
      <c r="M30" s="516"/>
      <c r="N30" s="507"/>
    </row>
    <row r="31" spans="1:17" s="65" customFormat="1" ht="18.75" customHeight="1">
      <c r="A31" s="307"/>
      <c r="B31" s="296"/>
      <c r="C31" s="311"/>
      <c r="D31" s="312" t="s">
        <v>25</v>
      </c>
      <c r="E31" s="1085" t="s">
        <v>433</v>
      </c>
      <c r="F31" s="1085"/>
      <c r="G31" s="1085"/>
      <c r="H31" s="1085"/>
      <c r="I31" s="1085"/>
      <c r="J31" s="313"/>
      <c r="K31" s="314"/>
      <c r="L31" s="315"/>
      <c r="M31" s="517"/>
      <c r="N31" s="706">
        <f>N32+N74+N93+N110+N111+N112</f>
        <v>41.669999999999995</v>
      </c>
    </row>
    <row r="32" spans="1:17" s="66" customFormat="1" ht="18" customHeight="1">
      <c r="A32" s="316"/>
      <c r="B32" s="296"/>
      <c r="C32" s="322"/>
      <c r="D32" s="323"/>
      <c r="E32" s="295" t="s">
        <v>133</v>
      </c>
      <c r="F32" s="1074" t="s">
        <v>354</v>
      </c>
      <c r="G32" s="1074"/>
      <c r="H32" s="1074"/>
      <c r="I32" s="1074"/>
      <c r="J32" s="318"/>
      <c r="K32" s="321"/>
      <c r="L32" s="293"/>
      <c r="M32" s="516"/>
      <c r="N32" s="395">
        <f>SUM(N33:N73)</f>
        <v>34.25</v>
      </c>
    </row>
    <row r="33" spans="1:16" ht="30" customHeight="1">
      <c r="A33" s="142"/>
      <c r="B33" s="400"/>
      <c r="C33" s="144"/>
      <c r="D33" s="320"/>
      <c r="E33" s="1086" t="s">
        <v>283</v>
      </c>
      <c r="F33" s="378" t="s">
        <v>447</v>
      </c>
      <c r="G33" s="379" t="s">
        <v>210</v>
      </c>
      <c r="H33" s="1089" t="s">
        <v>673</v>
      </c>
      <c r="I33" s="1090"/>
      <c r="J33" s="1036">
        <v>2020</v>
      </c>
      <c r="K33" s="1036" t="s">
        <v>353</v>
      </c>
      <c r="L33" s="1036">
        <v>1</v>
      </c>
      <c r="M33" s="1056">
        <f>N33</f>
        <v>20.55</v>
      </c>
      <c r="N33" s="1059">
        <v>20.55</v>
      </c>
      <c r="O33" s="1073"/>
      <c r="P33" s="1075"/>
    </row>
    <row r="34" spans="1:16" ht="18" customHeight="1">
      <c r="A34" s="142"/>
      <c r="B34" s="400"/>
      <c r="C34" s="144"/>
      <c r="D34" s="320"/>
      <c r="E34" s="1087"/>
      <c r="F34" s="378" t="s">
        <v>432</v>
      </c>
      <c r="G34" s="379" t="s">
        <v>210</v>
      </c>
      <c r="H34" s="901" t="s">
        <v>676</v>
      </c>
      <c r="I34" s="902"/>
      <c r="J34" s="1037"/>
      <c r="K34" s="1037"/>
      <c r="L34" s="1037"/>
      <c r="M34" s="1057"/>
      <c r="N34" s="1060"/>
      <c r="O34" s="1073"/>
      <c r="P34" s="1075"/>
    </row>
    <row r="35" spans="1:16" ht="13.2">
      <c r="A35" s="142"/>
      <c r="B35" s="400"/>
      <c r="C35" s="144"/>
      <c r="D35" s="320"/>
      <c r="E35" s="1087"/>
      <c r="F35" s="378" t="s">
        <v>434</v>
      </c>
      <c r="G35" s="379" t="s">
        <v>210</v>
      </c>
      <c r="H35" s="901" t="s">
        <v>674</v>
      </c>
      <c r="I35" s="902"/>
      <c r="J35" s="1037"/>
      <c r="K35" s="1037"/>
      <c r="L35" s="1037"/>
      <c r="M35" s="1057"/>
      <c r="N35" s="1060"/>
      <c r="O35" s="1073"/>
      <c r="P35" s="1075"/>
    </row>
    <row r="36" spans="1:16" ht="13.2">
      <c r="A36" s="142"/>
      <c r="B36" s="400"/>
      <c r="C36" s="144"/>
      <c r="D36" s="320"/>
      <c r="E36" s="1087"/>
      <c r="F36" s="378" t="s">
        <v>435</v>
      </c>
      <c r="G36" s="379" t="s">
        <v>210</v>
      </c>
      <c r="H36" s="901">
        <v>45</v>
      </c>
      <c r="I36" s="902"/>
      <c r="J36" s="1037"/>
      <c r="K36" s="1037"/>
      <c r="L36" s="1037"/>
      <c r="M36" s="1057"/>
      <c r="N36" s="1060"/>
      <c r="O36" s="1073"/>
      <c r="P36" s="1075"/>
    </row>
    <row r="37" spans="1:16" ht="13.2">
      <c r="A37" s="142"/>
      <c r="B37" s="400"/>
      <c r="C37" s="144"/>
      <c r="D37" s="320"/>
      <c r="E37" s="1087"/>
      <c r="F37" s="378" t="s">
        <v>436</v>
      </c>
      <c r="G37" s="379" t="s">
        <v>210</v>
      </c>
      <c r="H37" s="901">
        <v>2</v>
      </c>
      <c r="I37" s="902"/>
      <c r="J37" s="1037"/>
      <c r="K37" s="1037"/>
      <c r="L37" s="1037"/>
      <c r="M37" s="1057"/>
      <c r="N37" s="1060"/>
      <c r="O37" s="1073"/>
      <c r="P37" s="1075"/>
    </row>
    <row r="38" spans="1:16" ht="13.2">
      <c r="A38" s="142"/>
      <c r="B38" s="400"/>
      <c r="C38" s="144"/>
      <c r="D38" s="320"/>
      <c r="E38" s="1087"/>
      <c r="F38" s="378" t="s">
        <v>437</v>
      </c>
      <c r="G38" s="379" t="s">
        <v>210</v>
      </c>
      <c r="H38" s="901">
        <v>2020</v>
      </c>
      <c r="I38" s="902"/>
      <c r="J38" s="1037"/>
      <c r="K38" s="1037"/>
      <c r="L38" s="1037"/>
      <c r="M38" s="1057"/>
      <c r="N38" s="1060"/>
      <c r="O38" s="1073"/>
      <c r="P38" s="1075"/>
    </row>
    <row r="39" spans="1:16" ht="13.2">
      <c r="A39" s="142"/>
      <c r="B39" s="400"/>
      <c r="C39" s="144"/>
      <c r="D39" s="320"/>
      <c r="E39" s="1087"/>
      <c r="F39" s="378" t="s">
        <v>438</v>
      </c>
      <c r="G39" s="379" t="s">
        <v>210</v>
      </c>
      <c r="H39" s="1076" t="s">
        <v>681</v>
      </c>
      <c r="I39" s="902"/>
      <c r="J39" s="1037"/>
      <c r="K39" s="1037"/>
      <c r="L39" s="1037"/>
      <c r="M39" s="1057"/>
      <c r="N39" s="1060"/>
      <c r="O39" s="1073"/>
      <c r="P39" s="1075"/>
    </row>
    <row r="40" spans="1:16" ht="13.2">
      <c r="A40" s="142"/>
      <c r="B40" s="400"/>
      <c r="C40" s="144"/>
      <c r="D40" s="320"/>
      <c r="E40" s="1087"/>
      <c r="F40" s="378" t="s">
        <v>439</v>
      </c>
      <c r="G40" s="379" t="s">
        <v>210</v>
      </c>
      <c r="H40" s="901" t="s">
        <v>682</v>
      </c>
      <c r="I40" s="902"/>
      <c r="J40" s="1037"/>
      <c r="K40" s="1037"/>
      <c r="L40" s="1037"/>
      <c r="M40" s="1057"/>
      <c r="N40" s="1060"/>
      <c r="O40" s="1073"/>
      <c r="P40" s="1075"/>
    </row>
    <row r="41" spans="1:16" ht="13.2">
      <c r="A41" s="142"/>
      <c r="B41" s="400"/>
      <c r="C41" s="144"/>
      <c r="D41" s="320"/>
      <c r="E41" s="1087"/>
      <c r="F41" s="378" t="s">
        <v>431</v>
      </c>
      <c r="G41" s="379" t="s">
        <v>210</v>
      </c>
      <c r="H41" s="901" t="s">
        <v>677</v>
      </c>
      <c r="I41" s="902"/>
      <c r="J41" s="1037"/>
      <c r="K41" s="1037"/>
      <c r="L41" s="1037"/>
      <c r="M41" s="1057"/>
      <c r="N41" s="1060"/>
      <c r="O41" s="1073"/>
      <c r="P41" s="1075"/>
    </row>
    <row r="42" spans="1:16" ht="13.2">
      <c r="A42" s="142"/>
      <c r="B42" s="400"/>
      <c r="C42" s="144"/>
      <c r="D42" s="320"/>
      <c r="E42" s="1087"/>
      <c r="F42" s="378" t="s">
        <v>440</v>
      </c>
      <c r="G42" s="379" t="s">
        <v>210</v>
      </c>
      <c r="H42" s="1072" t="s">
        <v>679</v>
      </c>
      <c r="I42" s="902"/>
      <c r="J42" s="1037"/>
      <c r="K42" s="1037"/>
      <c r="L42" s="1037"/>
      <c r="M42" s="1057"/>
      <c r="N42" s="1060"/>
      <c r="O42" s="1073"/>
      <c r="P42" s="1075"/>
    </row>
    <row r="43" spans="1:16" ht="42" customHeight="1">
      <c r="A43" s="142"/>
      <c r="B43" s="400"/>
      <c r="C43" s="144"/>
      <c r="D43" s="320"/>
      <c r="E43" s="1087"/>
      <c r="F43" s="378" t="s">
        <v>441</v>
      </c>
      <c r="G43" s="379" t="s">
        <v>210</v>
      </c>
      <c r="H43" s="1072" t="s">
        <v>680</v>
      </c>
      <c r="I43" s="902"/>
      <c r="J43" s="1037"/>
      <c r="K43" s="1037"/>
      <c r="L43" s="1037"/>
      <c r="M43" s="1057"/>
      <c r="N43" s="1060"/>
      <c r="O43" s="1073"/>
      <c r="P43" s="1075"/>
    </row>
    <row r="44" spans="1:16" ht="13.2">
      <c r="A44" s="142"/>
      <c r="B44" s="400"/>
      <c r="C44" s="144"/>
      <c r="D44" s="320"/>
      <c r="E44" s="1087"/>
      <c r="F44" s="840" t="s">
        <v>367</v>
      </c>
      <c r="G44" s="841" t="s">
        <v>210</v>
      </c>
      <c r="H44" s="1072" t="s">
        <v>847</v>
      </c>
      <c r="I44" s="1091"/>
      <c r="J44" s="1037"/>
      <c r="K44" s="1037"/>
      <c r="L44" s="1037"/>
      <c r="M44" s="1057"/>
      <c r="N44" s="1060"/>
      <c r="O44" s="1073"/>
      <c r="P44" s="1075"/>
    </row>
    <row r="45" spans="1:16" ht="13.2">
      <c r="A45" s="142"/>
      <c r="B45" s="611"/>
      <c r="C45" s="144"/>
      <c r="D45" s="320"/>
      <c r="E45" s="1087"/>
      <c r="F45" s="492" t="s">
        <v>496</v>
      </c>
      <c r="G45" s="612" t="s">
        <v>210</v>
      </c>
      <c r="H45" s="918" t="s">
        <v>678</v>
      </c>
      <c r="I45" s="919"/>
      <c r="J45" s="1037"/>
      <c r="K45" s="1037"/>
      <c r="L45" s="1037"/>
      <c r="M45" s="1057"/>
      <c r="N45" s="1060"/>
      <c r="O45" s="1073"/>
      <c r="P45" s="1075"/>
    </row>
    <row r="46" spans="1:16" ht="13.2">
      <c r="A46" s="142"/>
      <c r="B46" s="611"/>
      <c r="C46" s="144"/>
      <c r="D46" s="320"/>
      <c r="E46" s="1087"/>
      <c r="F46" s="492" t="s">
        <v>499</v>
      </c>
      <c r="G46" s="612" t="s">
        <v>210</v>
      </c>
      <c r="H46" s="918"/>
      <c r="I46" s="919"/>
      <c r="J46" s="1037"/>
      <c r="K46" s="1037"/>
      <c r="L46" s="1037"/>
      <c r="M46" s="1057"/>
      <c r="N46" s="1060"/>
      <c r="O46" s="1073"/>
      <c r="P46" s="1075"/>
    </row>
    <row r="47" spans="1:16" ht="30" customHeight="1">
      <c r="A47" s="142"/>
      <c r="B47" s="400"/>
      <c r="C47" s="144"/>
      <c r="D47" s="320"/>
      <c r="E47" s="1087"/>
      <c r="F47" s="378" t="s">
        <v>351</v>
      </c>
      <c r="G47" s="379" t="s">
        <v>210</v>
      </c>
      <c r="H47" s="1072" t="s">
        <v>849</v>
      </c>
      <c r="I47" s="902"/>
      <c r="J47" s="1037"/>
      <c r="K47" s="1037"/>
      <c r="L47" s="1037"/>
      <c r="M47" s="1057"/>
      <c r="N47" s="1060"/>
      <c r="O47" s="1073"/>
      <c r="P47" s="1075"/>
    </row>
    <row r="48" spans="1:16" ht="26.4">
      <c r="A48" s="142"/>
      <c r="B48" s="400"/>
      <c r="C48" s="144"/>
      <c r="D48" s="320"/>
      <c r="E48" s="1087"/>
      <c r="F48" s="378" t="s">
        <v>498</v>
      </c>
      <c r="G48" s="379" t="s">
        <v>210</v>
      </c>
      <c r="H48" s="1072" t="s">
        <v>776</v>
      </c>
      <c r="I48" s="902"/>
      <c r="J48" s="1037"/>
      <c r="K48" s="1037"/>
      <c r="L48" s="1037"/>
      <c r="M48" s="1057"/>
      <c r="N48" s="1060"/>
      <c r="O48" s="1073"/>
      <c r="P48" s="1075"/>
    </row>
    <row r="49" spans="1:16" ht="30" customHeight="1">
      <c r="A49" s="142"/>
      <c r="B49" s="400"/>
      <c r="C49" s="144"/>
      <c r="D49" s="320"/>
      <c r="E49" s="1087"/>
      <c r="F49" s="378" t="s">
        <v>443</v>
      </c>
      <c r="G49" s="379" t="s">
        <v>210</v>
      </c>
      <c r="H49" s="1072" t="s">
        <v>675</v>
      </c>
      <c r="I49" s="902"/>
      <c r="J49" s="1037"/>
      <c r="K49" s="1037"/>
      <c r="L49" s="1037"/>
      <c r="M49" s="1057"/>
      <c r="N49" s="1060"/>
      <c r="O49" s="1073"/>
      <c r="P49" s="1075"/>
    </row>
    <row r="50" spans="1:16" ht="26.4">
      <c r="A50" s="142"/>
      <c r="B50" s="400"/>
      <c r="C50" s="144"/>
      <c r="D50" s="320"/>
      <c r="E50" s="1087"/>
      <c r="F50" s="378" t="s">
        <v>444</v>
      </c>
      <c r="G50" s="379" t="s">
        <v>210</v>
      </c>
      <c r="H50" s="901"/>
      <c r="I50" s="902"/>
      <c r="J50" s="1037"/>
      <c r="K50" s="1037"/>
      <c r="L50" s="1037"/>
      <c r="M50" s="1057"/>
      <c r="N50" s="1060"/>
      <c r="O50" s="1073"/>
      <c r="P50" s="1075"/>
    </row>
    <row r="51" spans="1:16" ht="13.2">
      <c r="A51" s="142"/>
      <c r="B51" s="400"/>
      <c r="C51" s="144"/>
      <c r="D51" s="320"/>
      <c r="E51" s="1087"/>
      <c r="F51" s="744" t="s">
        <v>445</v>
      </c>
      <c r="G51" s="379" t="s">
        <v>210</v>
      </c>
      <c r="H51" s="901" t="s">
        <v>857</v>
      </c>
      <c r="I51" s="902"/>
      <c r="J51" s="1037"/>
      <c r="K51" s="1037"/>
      <c r="L51" s="1037"/>
      <c r="M51" s="1057"/>
      <c r="N51" s="1060"/>
      <c r="O51" s="1073"/>
      <c r="P51" s="1075"/>
    </row>
    <row r="52" spans="1:16" ht="13.2">
      <c r="A52" s="142"/>
      <c r="B52" s="491"/>
      <c r="C52" s="144"/>
      <c r="D52" s="320"/>
      <c r="E52" s="1088"/>
      <c r="F52" s="378" t="s">
        <v>446</v>
      </c>
      <c r="G52" s="379" t="s">
        <v>210</v>
      </c>
      <c r="H52" s="901"/>
      <c r="I52" s="902"/>
      <c r="J52" s="1041"/>
      <c r="K52" s="1041"/>
      <c r="L52" s="1041"/>
      <c r="M52" s="1058"/>
      <c r="N52" s="1061"/>
      <c r="O52" s="1073"/>
      <c r="P52" s="1075"/>
    </row>
    <row r="53" spans="1:16" ht="9.9" customHeight="1">
      <c r="A53" s="142"/>
      <c r="B53" s="619"/>
      <c r="C53" s="144"/>
      <c r="D53" s="320"/>
      <c r="E53" s="615"/>
      <c r="F53" s="613"/>
      <c r="G53" s="613"/>
      <c r="H53" s="613"/>
      <c r="I53" s="613"/>
      <c r="J53" s="613"/>
      <c r="K53" s="613"/>
      <c r="L53" s="613"/>
      <c r="M53" s="613"/>
      <c r="N53" s="614"/>
    </row>
    <row r="54" spans="1:16" ht="42" customHeight="1">
      <c r="A54" s="142"/>
      <c r="B54" s="400"/>
      <c r="C54" s="144"/>
      <c r="D54" s="320"/>
      <c r="E54" s="1086" t="s">
        <v>284</v>
      </c>
      <c r="F54" s="378" t="s">
        <v>447</v>
      </c>
      <c r="G54" s="379" t="s">
        <v>210</v>
      </c>
      <c r="H54" s="1089" t="s">
        <v>686</v>
      </c>
      <c r="I54" s="1090"/>
      <c r="J54" s="1036">
        <v>2021</v>
      </c>
      <c r="K54" s="1036" t="s">
        <v>353</v>
      </c>
      <c r="L54" s="1036">
        <v>1</v>
      </c>
      <c r="M54" s="1056">
        <f>N54</f>
        <v>13.7</v>
      </c>
      <c r="N54" s="1059">
        <v>13.7</v>
      </c>
      <c r="O54" s="1073"/>
      <c r="P54" s="1075"/>
    </row>
    <row r="55" spans="1:16" ht="18" customHeight="1">
      <c r="A55" s="142"/>
      <c r="B55" s="400"/>
      <c r="C55" s="144"/>
      <c r="D55" s="320"/>
      <c r="E55" s="1087"/>
      <c r="F55" s="378" t="s">
        <v>432</v>
      </c>
      <c r="G55" s="379" t="s">
        <v>210</v>
      </c>
      <c r="H55" s="901" t="s">
        <v>746</v>
      </c>
      <c r="I55" s="902"/>
      <c r="J55" s="1037"/>
      <c r="K55" s="1037"/>
      <c r="L55" s="1037"/>
      <c r="M55" s="1057"/>
      <c r="N55" s="1060"/>
      <c r="O55" s="1073"/>
      <c r="P55" s="1075"/>
    </row>
    <row r="56" spans="1:16" ht="13.2">
      <c r="A56" s="142"/>
      <c r="B56" s="400"/>
      <c r="C56" s="144"/>
      <c r="D56" s="320"/>
      <c r="E56" s="1087"/>
      <c r="F56" s="378" t="s">
        <v>434</v>
      </c>
      <c r="G56" s="379" t="s">
        <v>210</v>
      </c>
      <c r="H56" s="901" t="s">
        <v>683</v>
      </c>
      <c r="I56" s="902"/>
      <c r="J56" s="1037"/>
      <c r="K56" s="1037"/>
      <c r="L56" s="1037"/>
      <c r="M56" s="1057"/>
      <c r="N56" s="1060"/>
      <c r="O56" s="1073"/>
      <c r="P56" s="1075"/>
    </row>
    <row r="57" spans="1:16" ht="13.2">
      <c r="A57" s="142"/>
      <c r="B57" s="400"/>
      <c r="C57" s="144"/>
      <c r="D57" s="320"/>
      <c r="E57" s="1087"/>
      <c r="F57" s="378" t="s">
        <v>435</v>
      </c>
      <c r="G57" s="379" t="s">
        <v>210</v>
      </c>
      <c r="H57" s="901">
        <v>38</v>
      </c>
      <c r="I57" s="902"/>
      <c r="J57" s="1037"/>
      <c r="K57" s="1037"/>
      <c r="L57" s="1037"/>
      <c r="M57" s="1057"/>
      <c r="N57" s="1060"/>
      <c r="O57" s="1073"/>
      <c r="P57" s="1075"/>
    </row>
    <row r="58" spans="1:16" ht="13.2">
      <c r="A58" s="142"/>
      <c r="B58" s="400"/>
      <c r="C58" s="144"/>
      <c r="D58" s="320"/>
      <c r="E58" s="1087"/>
      <c r="F58" s="378" t="s">
        <v>436</v>
      </c>
      <c r="G58" s="379" t="s">
        <v>210</v>
      </c>
      <c r="H58" s="901">
        <v>2</v>
      </c>
      <c r="I58" s="902"/>
      <c r="J58" s="1037"/>
      <c r="K58" s="1037"/>
      <c r="L58" s="1037"/>
      <c r="M58" s="1057"/>
      <c r="N58" s="1060"/>
      <c r="O58" s="1073"/>
      <c r="P58" s="1075"/>
    </row>
    <row r="59" spans="1:16" ht="13.2">
      <c r="A59" s="142"/>
      <c r="B59" s="400"/>
      <c r="C59" s="144"/>
      <c r="D59" s="320"/>
      <c r="E59" s="1087"/>
      <c r="F59" s="378" t="s">
        <v>437</v>
      </c>
      <c r="G59" s="379" t="s">
        <v>210</v>
      </c>
      <c r="H59" s="901">
        <v>2021</v>
      </c>
      <c r="I59" s="902"/>
      <c r="J59" s="1037"/>
      <c r="K59" s="1037"/>
      <c r="L59" s="1037"/>
      <c r="M59" s="1057"/>
      <c r="N59" s="1060"/>
      <c r="O59" s="1073"/>
      <c r="P59" s="1075"/>
    </row>
    <row r="60" spans="1:16" ht="13.2">
      <c r="A60" s="142"/>
      <c r="B60" s="400"/>
      <c r="C60" s="144"/>
      <c r="D60" s="320"/>
      <c r="E60" s="1087"/>
      <c r="F60" s="378" t="s">
        <v>438</v>
      </c>
      <c r="G60" s="379" t="s">
        <v>210</v>
      </c>
      <c r="H60" s="1076" t="s">
        <v>684</v>
      </c>
      <c r="I60" s="902"/>
      <c r="J60" s="1037"/>
      <c r="K60" s="1037"/>
      <c r="L60" s="1037"/>
      <c r="M60" s="1057"/>
      <c r="N60" s="1060"/>
      <c r="O60" s="1073"/>
      <c r="P60" s="1075"/>
    </row>
    <row r="61" spans="1:16" ht="13.2">
      <c r="A61" s="142"/>
      <c r="B61" s="400"/>
      <c r="C61" s="144"/>
      <c r="D61" s="320"/>
      <c r="E61" s="1087"/>
      <c r="F61" s="378" t="s">
        <v>439</v>
      </c>
      <c r="G61" s="379" t="s">
        <v>210</v>
      </c>
      <c r="H61" s="901" t="s">
        <v>524</v>
      </c>
      <c r="I61" s="902"/>
      <c r="J61" s="1037"/>
      <c r="K61" s="1037"/>
      <c r="L61" s="1037"/>
      <c r="M61" s="1057"/>
      <c r="N61" s="1060"/>
      <c r="O61" s="1073"/>
      <c r="P61" s="1075"/>
    </row>
    <row r="62" spans="1:16" ht="13.2">
      <c r="A62" s="142"/>
      <c r="B62" s="400"/>
      <c r="C62" s="144"/>
      <c r="D62" s="320"/>
      <c r="E62" s="1087"/>
      <c r="F62" s="378" t="s">
        <v>431</v>
      </c>
      <c r="G62" s="379" t="s">
        <v>210</v>
      </c>
      <c r="H62" s="901" t="s">
        <v>683</v>
      </c>
      <c r="I62" s="902"/>
      <c r="J62" s="1037"/>
      <c r="K62" s="1037"/>
      <c r="L62" s="1037"/>
      <c r="M62" s="1057"/>
      <c r="N62" s="1060"/>
      <c r="O62" s="1073"/>
      <c r="P62" s="1075"/>
    </row>
    <row r="63" spans="1:16" ht="13.2">
      <c r="A63" s="142"/>
      <c r="B63" s="400"/>
      <c r="C63" s="144"/>
      <c r="D63" s="320"/>
      <c r="E63" s="1087"/>
      <c r="F63" s="378" t="s">
        <v>440</v>
      </c>
      <c r="G63" s="379" t="s">
        <v>210</v>
      </c>
      <c r="H63" s="1072"/>
      <c r="I63" s="902"/>
      <c r="J63" s="1037"/>
      <c r="K63" s="1037"/>
      <c r="L63" s="1037"/>
      <c r="M63" s="1057"/>
      <c r="N63" s="1060"/>
      <c r="O63" s="1073"/>
      <c r="P63" s="1075"/>
    </row>
    <row r="64" spans="1:16" ht="13.2">
      <c r="A64" s="142"/>
      <c r="B64" s="400"/>
      <c r="C64" s="144"/>
      <c r="D64" s="320"/>
      <c r="E64" s="1087"/>
      <c r="F64" s="378" t="s">
        <v>441</v>
      </c>
      <c r="G64" s="379" t="s">
        <v>210</v>
      </c>
      <c r="H64" s="1072" t="s">
        <v>687</v>
      </c>
      <c r="I64" s="902"/>
      <c r="J64" s="1037"/>
      <c r="K64" s="1037"/>
      <c r="L64" s="1037"/>
      <c r="M64" s="1057"/>
      <c r="N64" s="1060"/>
      <c r="O64" s="1073"/>
      <c r="P64" s="1075"/>
    </row>
    <row r="65" spans="1:16" ht="13.2">
      <c r="A65" s="142"/>
      <c r="B65" s="400"/>
      <c r="C65" s="144"/>
      <c r="D65" s="320"/>
      <c r="E65" s="1087"/>
      <c r="F65" s="378" t="s">
        <v>367</v>
      </c>
      <c r="G65" s="379" t="s">
        <v>210</v>
      </c>
      <c r="H65" s="1072" t="s">
        <v>688</v>
      </c>
      <c r="I65" s="902"/>
      <c r="J65" s="1037"/>
      <c r="K65" s="1037"/>
      <c r="L65" s="1037"/>
      <c r="M65" s="1057"/>
      <c r="N65" s="1060"/>
      <c r="O65" s="1073"/>
      <c r="P65" s="1075"/>
    </row>
    <row r="66" spans="1:16" ht="13.2">
      <c r="A66" s="142"/>
      <c r="B66" s="611"/>
      <c r="C66" s="144"/>
      <c r="D66" s="320"/>
      <c r="E66" s="1087"/>
      <c r="F66" s="492" t="s">
        <v>496</v>
      </c>
      <c r="G66" s="612" t="s">
        <v>210</v>
      </c>
      <c r="H66" s="918" t="s">
        <v>689</v>
      </c>
      <c r="I66" s="919"/>
      <c r="J66" s="1037"/>
      <c r="K66" s="1037"/>
      <c r="L66" s="1037"/>
      <c r="M66" s="1057"/>
      <c r="N66" s="1060"/>
      <c r="O66" s="1073"/>
      <c r="P66" s="1075"/>
    </row>
    <row r="67" spans="1:16" ht="13.2">
      <c r="A67" s="142"/>
      <c r="B67" s="611"/>
      <c r="C67" s="144"/>
      <c r="D67" s="320"/>
      <c r="E67" s="1087"/>
      <c r="F67" s="492" t="s">
        <v>499</v>
      </c>
      <c r="G67" s="612" t="s">
        <v>210</v>
      </c>
      <c r="H67" s="1092"/>
      <c r="I67" s="919"/>
      <c r="J67" s="1037"/>
      <c r="K67" s="1037"/>
      <c r="L67" s="1037"/>
      <c r="M67" s="1057"/>
      <c r="N67" s="1060"/>
      <c r="O67" s="1073"/>
      <c r="P67" s="1075"/>
    </row>
    <row r="68" spans="1:16" ht="30" customHeight="1">
      <c r="A68" s="142"/>
      <c r="B68" s="400"/>
      <c r="C68" s="144"/>
      <c r="D68" s="320"/>
      <c r="E68" s="1087"/>
      <c r="F68" s="378" t="s">
        <v>351</v>
      </c>
      <c r="G68" s="379" t="s">
        <v>210</v>
      </c>
      <c r="H68" s="1072" t="s">
        <v>850</v>
      </c>
      <c r="I68" s="902"/>
      <c r="J68" s="1037"/>
      <c r="K68" s="1037"/>
      <c r="L68" s="1037"/>
      <c r="M68" s="1057"/>
      <c r="N68" s="1060"/>
      <c r="O68" s="1073"/>
      <c r="P68" s="1075"/>
    </row>
    <row r="69" spans="1:16" ht="26.4">
      <c r="A69" s="142"/>
      <c r="B69" s="400"/>
      <c r="C69" s="144"/>
      <c r="D69" s="320"/>
      <c r="E69" s="1087"/>
      <c r="F69" s="378" t="s">
        <v>498</v>
      </c>
      <c r="G69" s="379" t="s">
        <v>210</v>
      </c>
      <c r="H69" s="1072" t="s">
        <v>777</v>
      </c>
      <c r="I69" s="902"/>
      <c r="J69" s="1037"/>
      <c r="K69" s="1037"/>
      <c r="L69" s="1037"/>
      <c r="M69" s="1057"/>
      <c r="N69" s="1060"/>
      <c r="O69" s="1073"/>
      <c r="P69" s="1075"/>
    </row>
    <row r="70" spans="1:16" ht="30" customHeight="1">
      <c r="A70" s="142"/>
      <c r="B70" s="400"/>
      <c r="C70" s="144"/>
      <c r="D70" s="320"/>
      <c r="E70" s="1087"/>
      <c r="F70" s="810" t="s">
        <v>443</v>
      </c>
      <c r="G70" s="811" t="s">
        <v>210</v>
      </c>
      <c r="H70" s="1072" t="s">
        <v>685</v>
      </c>
      <c r="I70" s="902"/>
      <c r="J70" s="1037"/>
      <c r="K70" s="1037"/>
      <c r="L70" s="1037"/>
      <c r="M70" s="1057"/>
      <c r="N70" s="1060"/>
      <c r="O70" s="1073"/>
      <c r="P70" s="1075"/>
    </row>
    <row r="71" spans="1:16" ht="26.4">
      <c r="A71" s="142"/>
      <c r="B71" s="400"/>
      <c r="C71" s="144"/>
      <c r="D71" s="320"/>
      <c r="E71" s="1087"/>
      <c r="F71" s="378" t="s">
        <v>444</v>
      </c>
      <c r="G71" s="379" t="s">
        <v>210</v>
      </c>
      <c r="H71" s="1072"/>
      <c r="I71" s="902"/>
      <c r="J71" s="1037"/>
      <c r="K71" s="1037"/>
      <c r="L71" s="1037"/>
      <c r="M71" s="1057"/>
      <c r="N71" s="1060"/>
      <c r="O71" s="1073"/>
      <c r="P71" s="1075"/>
    </row>
    <row r="72" spans="1:16" ht="13.2">
      <c r="A72" s="142"/>
      <c r="B72" s="400"/>
      <c r="C72" s="144"/>
      <c r="D72" s="320"/>
      <c r="E72" s="1087"/>
      <c r="F72" s="744" t="s">
        <v>445</v>
      </c>
      <c r="G72" s="379" t="s">
        <v>210</v>
      </c>
      <c r="H72" s="901" t="s">
        <v>448</v>
      </c>
      <c r="I72" s="902"/>
      <c r="J72" s="1037"/>
      <c r="K72" s="1037"/>
      <c r="L72" s="1037"/>
      <c r="M72" s="1057"/>
      <c r="N72" s="1060"/>
      <c r="O72" s="1073"/>
      <c r="P72" s="1075"/>
    </row>
    <row r="73" spans="1:16" ht="13.2">
      <c r="A73" s="142"/>
      <c r="B73" s="491"/>
      <c r="C73" s="144"/>
      <c r="D73" s="320"/>
      <c r="E73" s="1088"/>
      <c r="F73" s="378" t="s">
        <v>446</v>
      </c>
      <c r="G73" s="379" t="s">
        <v>210</v>
      </c>
      <c r="H73" s="901"/>
      <c r="I73" s="902"/>
      <c r="J73" s="1041"/>
      <c r="K73" s="1041"/>
      <c r="L73" s="1041"/>
      <c r="M73" s="1058"/>
      <c r="N73" s="1061"/>
      <c r="O73" s="1073"/>
      <c r="P73" s="1075"/>
    </row>
    <row r="74" spans="1:16" s="66" customFormat="1" ht="15.9" customHeight="1">
      <c r="A74" s="316"/>
      <c r="B74" s="296"/>
      <c r="C74" s="322"/>
      <c r="D74" s="323"/>
      <c r="E74" s="295" t="s">
        <v>135</v>
      </c>
      <c r="F74" s="996" t="s">
        <v>355</v>
      </c>
      <c r="G74" s="997"/>
      <c r="H74" s="997"/>
      <c r="I74" s="998"/>
      <c r="J74" s="318"/>
      <c r="K74" s="321"/>
      <c r="L74" s="293"/>
      <c r="M74" s="516"/>
      <c r="N74" s="395">
        <f>SUM(N75:N92)</f>
        <v>1.47</v>
      </c>
    </row>
    <row r="75" spans="1:16" ht="29.1" customHeight="1">
      <c r="A75" s="142"/>
      <c r="B75" s="380"/>
      <c r="C75" s="144"/>
      <c r="D75" s="320"/>
      <c r="E75" s="1086" t="s">
        <v>283</v>
      </c>
      <c r="F75" s="378" t="s">
        <v>447</v>
      </c>
      <c r="G75" s="379" t="s">
        <v>210</v>
      </c>
      <c r="H75" s="1089" t="s">
        <v>690</v>
      </c>
      <c r="I75" s="1090"/>
      <c r="J75" s="1036">
        <v>2019</v>
      </c>
      <c r="K75" s="1036" t="s">
        <v>353</v>
      </c>
      <c r="L75" s="1036">
        <v>1</v>
      </c>
      <c r="M75" s="1056">
        <f>N75</f>
        <v>1.47</v>
      </c>
      <c r="N75" s="1059">
        <v>1.47</v>
      </c>
      <c r="O75" s="1055"/>
      <c r="P75" s="1054"/>
    </row>
    <row r="76" spans="1:16" ht="29.1" customHeight="1">
      <c r="A76" s="142"/>
      <c r="B76" s="380"/>
      <c r="C76" s="144"/>
      <c r="D76" s="320"/>
      <c r="E76" s="1087"/>
      <c r="F76" s="378" t="s">
        <v>432</v>
      </c>
      <c r="G76" s="379" t="s">
        <v>210</v>
      </c>
      <c r="H76" s="901" t="s">
        <v>696</v>
      </c>
      <c r="I76" s="902"/>
      <c r="J76" s="1037"/>
      <c r="K76" s="1037"/>
      <c r="L76" s="1037"/>
      <c r="M76" s="1057"/>
      <c r="N76" s="1060"/>
      <c r="O76" s="1055"/>
      <c r="P76" s="1054"/>
    </row>
    <row r="77" spans="1:16" ht="13.2">
      <c r="A77" s="142"/>
      <c r="B77" s="380"/>
      <c r="C77" s="144"/>
      <c r="D77" s="320"/>
      <c r="E77" s="1087"/>
      <c r="F77" s="378" t="s">
        <v>434</v>
      </c>
      <c r="G77" s="379" t="s">
        <v>210</v>
      </c>
      <c r="H77" s="901" t="s">
        <v>691</v>
      </c>
      <c r="I77" s="902"/>
      <c r="J77" s="1037"/>
      <c r="K77" s="1037"/>
      <c r="L77" s="1037"/>
      <c r="M77" s="1057"/>
      <c r="N77" s="1060"/>
      <c r="O77" s="1055"/>
      <c r="P77" s="1054"/>
    </row>
    <row r="78" spans="1:16" ht="13.2">
      <c r="A78" s="142"/>
      <c r="B78" s="380"/>
      <c r="C78" s="144"/>
      <c r="D78" s="320"/>
      <c r="E78" s="1087"/>
      <c r="F78" s="378" t="s">
        <v>435</v>
      </c>
      <c r="G78" s="379" t="s">
        <v>210</v>
      </c>
      <c r="H78" s="901">
        <v>32</v>
      </c>
      <c r="I78" s="902"/>
      <c r="J78" s="1037"/>
      <c r="K78" s="1037"/>
      <c r="L78" s="1037"/>
      <c r="M78" s="1057"/>
      <c r="N78" s="1060"/>
      <c r="O78" s="1055"/>
      <c r="P78" s="1054"/>
    </row>
    <row r="79" spans="1:16" ht="13.2">
      <c r="A79" s="142"/>
      <c r="B79" s="380"/>
      <c r="C79" s="144"/>
      <c r="D79" s="320"/>
      <c r="E79" s="1087"/>
      <c r="F79" s="378" t="s">
        <v>436</v>
      </c>
      <c r="G79" s="379" t="s">
        <v>210</v>
      </c>
      <c r="H79" s="901"/>
      <c r="I79" s="902"/>
      <c r="J79" s="1037"/>
      <c r="K79" s="1037"/>
      <c r="L79" s="1037"/>
      <c r="M79" s="1057"/>
      <c r="N79" s="1060"/>
      <c r="O79" s="1055"/>
      <c r="P79" s="1054"/>
    </row>
    <row r="80" spans="1:16" ht="13.2">
      <c r="A80" s="142"/>
      <c r="B80" s="380"/>
      <c r="C80" s="144"/>
      <c r="D80" s="320"/>
      <c r="E80" s="1087"/>
      <c r="F80" s="378" t="s">
        <v>437</v>
      </c>
      <c r="G80" s="379" t="s">
        <v>210</v>
      </c>
      <c r="H80" s="901">
        <v>2019</v>
      </c>
      <c r="I80" s="902"/>
      <c r="J80" s="1037"/>
      <c r="K80" s="1037"/>
      <c r="L80" s="1037"/>
      <c r="M80" s="1057"/>
      <c r="N80" s="1060"/>
      <c r="O80" s="1055"/>
      <c r="P80" s="1054"/>
    </row>
    <row r="81" spans="1:16" ht="13.2">
      <c r="A81" s="142"/>
      <c r="B81" s="380"/>
      <c r="C81" s="144"/>
      <c r="D81" s="320"/>
      <c r="E81" s="1087"/>
      <c r="F81" s="378" t="s">
        <v>438</v>
      </c>
      <c r="G81" s="379" t="s">
        <v>210</v>
      </c>
      <c r="H81" s="1076" t="s">
        <v>692</v>
      </c>
      <c r="I81" s="902"/>
      <c r="J81" s="1037"/>
      <c r="K81" s="1037"/>
      <c r="L81" s="1037"/>
      <c r="M81" s="1057"/>
      <c r="N81" s="1060"/>
      <c r="O81" s="1055"/>
      <c r="P81" s="1054"/>
    </row>
    <row r="82" spans="1:16" ht="13.2">
      <c r="A82" s="142"/>
      <c r="B82" s="380"/>
      <c r="C82" s="144"/>
      <c r="D82" s="320"/>
      <c r="E82" s="1087"/>
      <c r="F82" s="378" t="s">
        <v>439</v>
      </c>
      <c r="G82" s="379" t="s">
        <v>210</v>
      </c>
      <c r="H82" s="901" t="s">
        <v>695</v>
      </c>
      <c r="I82" s="902"/>
      <c r="J82" s="1037"/>
      <c r="K82" s="1037"/>
      <c r="L82" s="1037"/>
      <c r="M82" s="1057"/>
      <c r="N82" s="1060"/>
      <c r="O82" s="1055"/>
      <c r="P82" s="1054"/>
    </row>
    <row r="83" spans="1:16" ht="13.2">
      <c r="A83" s="142"/>
      <c r="B83" s="380"/>
      <c r="C83" s="144"/>
      <c r="D83" s="320"/>
      <c r="E83" s="1087"/>
      <c r="F83" s="378" t="s">
        <v>431</v>
      </c>
      <c r="G83" s="379" t="s">
        <v>210</v>
      </c>
      <c r="H83" s="901" t="s">
        <v>694</v>
      </c>
      <c r="I83" s="902"/>
      <c r="J83" s="1037"/>
      <c r="K83" s="1037"/>
      <c r="L83" s="1037"/>
      <c r="M83" s="1057"/>
      <c r="N83" s="1060"/>
      <c r="O83" s="1055"/>
      <c r="P83" s="1054"/>
    </row>
    <row r="84" spans="1:16" ht="13.2">
      <c r="A84" s="142"/>
      <c r="B84" s="380"/>
      <c r="C84" s="144"/>
      <c r="D84" s="320"/>
      <c r="E84" s="1087"/>
      <c r="F84" s="378" t="s">
        <v>440</v>
      </c>
      <c r="G84" s="379" t="s">
        <v>210</v>
      </c>
      <c r="H84" s="1072"/>
      <c r="I84" s="902"/>
      <c r="J84" s="1037"/>
      <c r="K84" s="1037"/>
      <c r="L84" s="1037"/>
      <c r="M84" s="1057"/>
      <c r="N84" s="1060"/>
      <c r="O84" s="1055"/>
      <c r="P84" s="1054"/>
    </row>
    <row r="85" spans="1:16" ht="13.2">
      <c r="A85" s="142"/>
      <c r="B85" s="380"/>
      <c r="C85" s="144"/>
      <c r="D85" s="320"/>
      <c r="E85" s="1087"/>
      <c r="F85" s="378" t="s">
        <v>441</v>
      </c>
      <c r="G85" s="379" t="s">
        <v>210</v>
      </c>
      <c r="H85" s="1072" t="s">
        <v>693</v>
      </c>
      <c r="I85" s="902"/>
      <c r="J85" s="1037"/>
      <c r="K85" s="1037"/>
      <c r="L85" s="1037"/>
      <c r="M85" s="1057"/>
      <c r="N85" s="1060"/>
      <c r="O85" s="1055"/>
      <c r="P85" s="1054"/>
    </row>
    <row r="86" spans="1:16" ht="13.2">
      <c r="A86" s="142"/>
      <c r="B86" s="380"/>
      <c r="C86" s="144"/>
      <c r="D86" s="320"/>
      <c r="E86" s="1087"/>
      <c r="F86" s="840" t="s">
        <v>367</v>
      </c>
      <c r="G86" s="841" t="s">
        <v>210</v>
      </c>
      <c r="H86" s="1072" t="s">
        <v>848</v>
      </c>
      <c r="I86" s="1091"/>
      <c r="J86" s="1037"/>
      <c r="K86" s="1037"/>
      <c r="L86" s="1037"/>
      <c r="M86" s="1057"/>
      <c r="N86" s="1060"/>
      <c r="O86" s="1055"/>
      <c r="P86" s="1054"/>
    </row>
    <row r="87" spans="1:16" ht="29.1" customHeight="1">
      <c r="A87" s="142"/>
      <c r="B87" s="380"/>
      <c r="C87" s="144"/>
      <c r="D87" s="320"/>
      <c r="E87" s="1087"/>
      <c r="F87" s="378" t="s">
        <v>351</v>
      </c>
      <c r="G87" s="379" t="s">
        <v>210</v>
      </c>
      <c r="H87" s="1072" t="s">
        <v>851</v>
      </c>
      <c r="I87" s="902"/>
      <c r="J87" s="1037"/>
      <c r="K87" s="1037"/>
      <c r="L87" s="1037"/>
      <c r="M87" s="1057"/>
      <c r="N87" s="1060"/>
      <c r="O87" s="1055"/>
      <c r="P87" s="1054"/>
    </row>
    <row r="88" spans="1:16" ht="29.1" customHeight="1">
      <c r="A88" s="142"/>
      <c r="B88" s="380"/>
      <c r="C88" s="144"/>
      <c r="D88" s="320"/>
      <c r="E88" s="1087"/>
      <c r="F88" s="378" t="s">
        <v>442</v>
      </c>
      <c r="G88" s="379" t="s">
        <v>210</v>
      </c>
      <c r="H88" s="1072" t="s">
        <v>778</v>
      </c>
      <c r="I88" s="902"/>
      <c r="J88" s="1037"/>
      <c r="K88" s="1037"/>
      <c r="L88" s="1037"/>
      <c r="M88" s="1057"/>
      <c r="N88" s="1060"/>
      <c r="O88" s="1055"/>
      <c r="P88" s="1054"/>
    </row>
    <row r="89" spans="1:16" ht="13.2">
      <c r="A89" s="142"/>
      <c r="B89" s="380"/>
      <c r="C89" s="144"/>
      <c r="D89" s="320"/>
      <c r="E89" s="1087"/>
      <c r="F89" s="489" t="s">
        <v>443</v>
      </c>
      <c r="G89" s="490" t="s">
        <v>210</v>
      </c>
      <c r="H89" s="1072"/>
      <c r="I89" s="902"/>
      <c r="J89" s="1037"/>
      <c r="K89" s="1037"/>
      <c r="L89" s="1037"/>
      <c r="M89" s="1057"/>
      <c r="N89" s="1060"/>
      <c r="O89" s="1055"/>
      <c r="P89" s="1054"/>
    </row>
    <row r="90" spans="1:16" ht="26.4">
      <c r="A90" s="142"/>
      <c r="B90" s="380"/>
      <c r="C90" s="144"/>
      <c r="D90" s="320"/>
      <c r="E90" s="1087"/>
      <c r="F90" s="378" t="s">
        <v>444</v>
      </c>
      <c r="G90" s="379" t="s">
        <v>210</v>
      </c>
      <c r="H90" s="901"/>
      <c r="I90" s="902"/>
      <c r="J90" s="1037"/>
      <c r="K90" s="1037"/>
      <c r="L90" s="1037"/>
      <c r="M90" s="1057"/>
      <c r="N90" s="1060"/>
      <c r="O90" s="1055"/>
      <c r="P90" s="1054"/>
    </row>
    <row r="91" spans="1:16" ht="13.2">
      <c r="A91" s="142"/>
      <c r="B91" s="380"/>
      <c r="C91" s="144"/>
      <c r="D91" s="320"/>
      <c r="E91" s="1087"/>
      <c r="F91" s="744" t="s">
        <v>445</v>
      </c>
      <c r="G91" s="379" t="s">
        <v>210</v>
      </c>
      <c r="H91" s="901" t="s">
        <v>448</v>
      </c>
      <c r="I91" s="902"/>
      <c r="J91" s="1037"/>
      <c r="K91" s="1037"/>
      <c r="L91" s="1037"/>
      <c r="M91" s="1057"/>
      <c r="N91" s="1060"/>
      <c r="O91" s="1055"/>
      <c r="P91" s="1054"/>
    </row>
    <row r="92" spans="1:16" ht="13.2">
      <c r="A92" s="142"/>
      <c r="B92" s="380"/>
      <c r="C92" s="144"/>
      <c r="D92" s="320"/>
      <c r="E92" s="1088"/>
      <c r="F92" s="378" t="s">
        <v>446</v>
      </c>
      <c r="G92" s="379" t="s">
        <v>210</v>
      </c>
      <c r="H92" s="901"/>
      <c r="I92" s="902"/>
      <c r="J92" s="1041"/>
      <c r="K92" s="1041"/>
      <c r="L92" s="1041"/>
      <c r="M92" s="1058"/>
      <c r="N92" s="1061"/>
      <c r="O92" s="1055"/>
      <c r="P92" s="1054"/>
    </row>
    <row r="93" spans="1:16" s="66" customFormat="1" ht="15.9" customHeight="1">
      <c r="A93" s="316"/>
      <c r="B93" s="296"/>
      <c r="C93" s="322"/>
      <c r="D93" s="323"/>
      <c r="E93" s="295" t="s">
        <v>137</v>
      </c>
      <c r="F93" s="996" t="s">
        <v>449</v>
      </c>
      <c r="G93" s="997"/>
      <c r="H93" s="997"/>
      <c r="I93" s="998"/>
      <c r="J93" s="318"/>
      <c r="K93" s="321"/>
      <c r="L93" s="293"/>
      <c r="M93" s="516"/>
      <c r="N93" s="395">
        <f>N94</f>
        <v>4.76</v>
      </c>
    </row>
    <row r="94" spans="1:16" ht="36" customHeight="1">
      <c r="A94" s="142"/>
      <c r="B94" s="809"/>
      <c r="C94" s="144"/>
      <c r="D94" s="320"/>
      <c r="E94" s="1062" t="s">
        <v>283</v>
      </c>
      <c r="F94" s="808" t="s">
        <v>447</v>
      </c>
      <c r="G94" s="807" t="s">
        <v>210</v>
      </c>
      <c r="H94" s="918" t="s">
        <v>747</v>
      </c>
      <c r="I94" s="919"/>
      <c r="J94" s="1065">
        <v>2020</v>
      </c>
      <c r="K94" s="1068" t="s">
        <v>353</v>
      </c>
      <c r="L94" s="1068">
        <v>1</v>
      </c>
      <c r="M94" s="1069">
        <f>N94</f>
        <v>4.76</v>
      </c>
      <c r="N94" s="1070">
        <v>4.76</v>
      </c>
      <c r="O94" s="1055"/>
      <c r="P94" s="1054"/>
    </row>
    <row r="95" spans="1:16" ht="13.2">
      <c r="A95" s="142"/>
      <c r="B95" s="809"/>
      <c r="C95" s="144"/>
      <c r="D95" s="320"/>
      <c r="E95" s="1063"/>
      <c r="F95" s="808" t="s">
        <v>432</v>
      </c>
      <c r="G95" s="807" t="s">
        <v>210</v>
      </c>
      <c r="H95" s="901" t="s">
        <v>697</v>
      </c>
      <c r="I95" s="902"/>
      <c r="J95" s="1066"/>
      <c r="K95" s="1068"/>
      <c r="L95" s="1068"/>
      <c r="M95" s="1069"/>
      <c r="N95" s="1070"/>
      <c r="O95" s="1055"/>
      <c r="P95" s="1054"/>
    </row>
    <row r="96" spans="1:16" ht="13.2">
      <c r="A96" s="142"/>
      <c r="B96" s="809"/>
      <c r="C96" s="144"/>
      <c r="D96" s="320"/>
      <c r="E96" s="1063"/>
      <c r="F96" s="808" t="s">
        <v>434</v>
      </c>
      <c r="G96" s="807" t="s">
        <v>210</v>
      </c>
      <c r="H96" s="901" t="s">
        <v>529</v>
      </c>
      <c r="I96" s="902"/>
      <c r="J96" s="1066"/>
      <c r="K96" s="1068"/>
      <c r="L96" s="1068"/>
      <c r="M96" s="1069"/>
      <c r="N96" s="1070"/>
      <c r="O96" s="1055"/>
      <c r="P96" s="1054"/>
    </row>
    <row r="97" spans="1:16" ht="13.2">
      <c r="A97" s="142"/>
      <c r="B97" s="809"/>
      <c r="C97" s="144"/>
      <c r="D97" s="320"/>
      <c r="E97" s="1063"/>
      <c r="F97" s="808" t="s">
        <v>435</v>
      </c>
      <c r="G97" s="807" t="s">
        <v>210</v>
      </c>
      <c r="H97" s="901">
        <v>8</v>
      </c>
      <c r="I97" s="902"/>
      <c r="J97" s="1066"/>
      <c r="K97" s="1068"/>
      <c r="L97" s="1068"/>
      <c r="M97" s="1069"/>
      <c r="N97" s="1070"/>
      <c r="O97" s="1055"/>
      <c r="P97" s="1054"/>
    </row>
    <row r="98" spans="1:16" ht="13.2">
      <c r="A98" s="142"/>
      <c r="B98" s="809"/>
      <c r="C98" s="144"/>
      <c r="D98" s="320"/>
      <c r="E98" s="1063"/>
      <c r="F98" s="808" t="s">
        <v>436</v>
      </c>
      <c r="G98" s="807" t="s">
        <v>210</v>
      </c>
      <c r="H98" s="901">
        <v>2</v>
      </c>
      <c r="I98" s="902"/>
      <c r="J98" s="1066"/>
      <c r="K98" s="1068"/>
      <c r="L98" s="1068"/>
      <c r="M98" s="1069"/>
      <c r="N98" s="1070"/>
      <c r="O98" s="1055"/>
      <c r="P98" s="1054"/>
    </row>
    <row r="99" spans="1:16" ht="13.2">
      <c r="A99" s="142"/>
      <c r="B99" s="809"/>
      <c r="C99" s="144"/>
      <c r="D99" s="320"/>
      <c r="E99" s="1063"/>
      <c r="F99" s="808" t="s">
        <v>437</v>
      </c>
      <c r="G99" s="807" t="s">
        <v>210</v>
      </c>
      <c r="H99" s="901">
        <v>2020</v>
      </c>
      <c r="I99" s="902"/>
      <c r="J99" s="1066"/>
      <c r="K99" s="1068"/>
      <c r="L99" s="1068"/>
      <c r="M99" s="1069"/>
      <c r="N99" s="1070"/>
      <c r="O99" s="1055"/>
      <c r="P99" s="1054"/>
    </row>
    <row r="100" spans="1:16" ht="13.2">
      <c r="A100" s="142"/>
      <c r="B100" s="809"/>
      <c r="C100" s="144"/>
      <c r="D100" s="320"/>
      <c r="E100" s="1063"/>
      <c r="F100" s="808" t="s">
        <v>438</v>
      </c>
      <c r="G100" s="807" t="s">
        <v>210</v>
      </c>
      <c r="H100" s="901" t="s">
        <v>699</v>
      </c>
      <c r="I100" s="902"/>
      <c r="J100" s="1066"/>
      <c r="K100" s="1068"/>
      <c r="L100" s="1068"/>
      <c r="M100" s="1069"/>
      <c r="N100" s="1070"/>
      <c r="O100" s="1055"/>
      <c r="P100" s="1054"/>
    </row>
    <row r="101" spans="1:16" ht="13.2">
      <c r="A101" s="142"/>
      <c r="B101" s="809"/>
      <c r="C101" s="144"/>
      <c r="D101" s="320"/>
      <c r="E101" s="1063"/>
      <c r="F101" s="808" t="s">
        <v>439</v>
      </c>
      <c r="G101" s="807" t="s">
        <v>210</v>
      </c>
      <c r="H101" s="901" t="s">
        <v>700</v>
      </c>
      <c r="I101" s="902"/>
      <c r="J101" s="1066"/>
      <c r="K101" s="1068"/>
      <c r="L101" s="1068"/>
      <c r="M101" s="1069"/>
      <c r="N101" s="1070"/>
      <c r="O101" s="1055"/>
      <c r="P101" s="1054"/>
    </row>
    <row r="102" spans="1:16" ht="13.2">
      <c r="A102" s="142"/>
      <c r="B102" s="809"/>
      <c r="C102" s="144"/>
      <c r="D102" s="320"/>
      <c r="E102" s="1063"/>
      <c r="F102" s="808" t="s">
        <v>431</v>
      </c>
      <c r="G102" s="807" t="s">
        <v>210</v>
      </c>
      <c r="H102" s="901" t="s">
        <v>705</v>
      </c>
      <c r="I102" s="902"/>
      <c r="J102" s="1066"/>
      <c r="K102" s="1068"/>
      <c r="L102" s="1068"/>
      <c r="M102" s="1069"/>
      <c r="N102" s="1070"/>
      <c r="O102" s="1055"/>
      <c r="P102" s="1054"/>
    </row>
    <row r="103" spans="1:16" ht="13.2">
      <c r="A103" s="142"/>
      <c r="B103" s="809"/>
      <c r="C103" s="144"/>
      <c r="D103" s="320"/>
      <c r="E103" s="1063"/>
      <c r="F103" s="808" t="s">
        <v>440</v>
      </c>
      <c r="G103" s="807" t="s">
        <v>210</v>
      </c>
      <c r="H103" s="1072" t="s">
        <v>698</v>
      </c>
      <c r="I103" s="902"/>
      <c r="J103" s="1066"/>
      <c r="K103" s="1068"/>
      <c r="L103" s="1068"/>
      <c r="M103" s="1069"/>
      <c r="N103" s="1070"/>
      <c r="O103" s="1055"/>
      <c r="P103" s="1054"/>
    </row>
    <row r="104" spans="1:16" ht="25.5" customHeight="1">
      <c r="A104" s="142"/>
      <c r="B104" s="809"/>
      <c r="C104" s="144"/>
      <c r="D104" s="320"/>
      <c r="E104" s="1063"/>
      <c r="F104" s="808" t="s">
        <v>441</v>
      </c>
      <c r="G104" s="807" t="s">
        <v>210</v>
      </c>
      <c r="H104" s="1072" t="s">
        <v>703</v>
      </c>
      <c r="I104" s="902"/>
      <c r="J104" s="1066"/>
      <c r="K104" s="1068"/>
      <c r="L104" s="1068"/>
      <c r="M104" s="1069"/>
      <c r="N104" s="1070"/>
      <c r="O104" s="1055"/>
      <c r="P104" s="1054"/>
    </row>
    <row r="105" spans="1:16" ht="29.1" customHeight="1">
      <c r="A105" s="142"/>
      <c r="B105" s="809"/>
      <c r="C105" s="144"/>
      <c r="D105" s="320"/>
      <c r="E105" s="1063"/>
      <c r="F105" s="808" t="s">
        <v>367</v>
      </c>
      <c r="G105" s="807" t="s">
        <v>210</v>
      </c>
      <c r="H105" s="1072" t="s">
        <v>704</v>
      </c>
      <c r="I105" s="902"/>
      <c r="J105" s="1066"/>
      <c r="K105" s="1068"/>
      <c r="L105" s="1068"/>
      <c r="M105" s="1069"/>
      <c r="N105" s="1070"/>
      <c r="O105" s="1055"/>
      <c r="P105" s="1054"/>
    </row>
    <row r="106" spans="1:16" ht="29.25" customHeight="1">
      <c r="A106" s="142"/>
      <c r="B106" s="809"/>
      <c r="C106" s="144"/>
      <c r="D106" s="320"/>
      <c r="E106" s="1063"/>
      <c r="F106" s="808" t="s">
        <v>351</v>
      </c>
      <c r="G106" s="807" t="s">
        <v>210</v>
      </c>
      <c r="H106" s="1072" t="s">
        <v>852</v>
      </c>
      <c r="I106" s="902"/>
      <c r="J106" s="1066"/>
      <c r="K106" s="1068"/>
      <c r="L106" s="1068"/>
      <c r="M106" s="1069"/>
      <c r="N106" s="1070"/>
      <c r="O106" s="1055"/>
      <c r="P106" s="1054"/>
    </row>
    <row r="107" spans="1:16" ht="13.2">
      <c r="A107" s="142"/>
      <c r="B107" s="809"/>
      <c r="C107" s="144"/>
      <c r="D107" s="320"/>
      <c r="E107" s="1063"/>
      <c r="F107" s="744" t="s">
        <v>445</v>
      </c>
      <c r="G107" s="807" t="s">
        <v>210</v>
      </c>
      <c r="H107" s="901" t="s">
        <v>448</v>
      </c>
      <c r="I107" s="902"/>
      <c r="J107" s="1066"/>
      <c r="K107" s="1068"/>
      <c r="L107" s="1068"/>
      <c r="M107" s="1069"/>
      <c r="N107" s="1070"/>
      <c r="O107" s="1055"/>
      <c r="P107" s="1054"/>
    </row>
    <row r="108" spans="1:16" ht="13.2">
      <c r="A108" s="142"/>
      <c r="B108" s="809"/>
      <c r="C108" s="144"/>
      <c r="D108" s="320"/>
      <c r="E108" s="1063"/>
      <c r="F108" s="1071" t="s">
        <v>446</v>
      </c>
      <c r="G108" s="807" t="s">
        <v>210</v>
      </c>
      <c r="H108" s="901" t="s">
        <v>701</v>
      </c>
      <c r="I108" s="902"/>
      <c r="J108" s="1066"/>
      <c r="K108" s="1068"/>
      <c r="L108" s="1068"/>
      <c r="M108" s="1069"/>
      <c r="N108" s="1070"/>
      <c r="O108" s="1055"/>
      <c r="P108" s="1054"/>
    </row>
    <row r="109" spans="1:16" ht="18" customHeight="1">
      <c r="A109" s="142"/>
      <c r="B109" s="809"/>
      <c r="C109" s="144"/>
      <c r="D109" s="320"/>
      <c r="E109" s="1064"/>
      <c r="F109" s="973"/>
      <c r="G109" s="807" t="s">
        <v>210</v>
      </c>
      <c r="H109" s="1072" t="s">
        <v>702</v>
      </c>
      <c r="I109" s="902"/>
      <c r="J109" s="1067"/>
      <c r="K109" s="1068"/>
      <c r="L109" s="1068"/>
      <c r="M109" s="1069"/>
      <c r="N109" s="1070"/>
    </row>
    <row r="110" spans="1:16" s="66" customFormat="1" ht="15.9" customHeight="1">
      <c r="A110" s="316"/>
      <c r="B110" s="296"/>
      <c r="C110" s="322"/>
      <c r="D110" s="323"/>
      <c r="E110" s="295" t="s">
        <v>286</v>
      </c>
      <c r="F110" s="1074" t="s">
        <v>450</v>
      </c>
      <c r="G110" s="1074"/>
      <c r="H110" s="1074"/>
      <c r="I110" s="1074"/>
      <c r="J110" s="318"/>
      <c r="K110" s="321"/>
      <c r="L110" s="293"/>
      <c r="M110" s="516"/>
      <c r="N110" s="507">
        <v>0</v>
      </c>
    </row>
    <row r="111" spans="1:16" s="66" customFormat="1" ht="15.9" customHeight="1">
      <c r="A111" s="316"/>
      <c r="B111" s="296"/>
      <c r="C111" s="322"/>
      <c r="D111" s="323"/>
      <c r="E111" s="295" t="s">
        <v>287</v>
      </c>
      <c r="F111" s="1074" t="s">
        <v>451</v>
      </c>
      <c r="G111" s="1074"/>
      <c r="H111" s="1074"/>
      <c r="I111" s="1074"/>
      <c r="J111" s="318"/>
      <c r="K111" s="321"/>
      <c r="L111" s="293"/>
      <c r="M111" s="516"/>
      <c r="N111" s="507">
        <v>0</v>
      </c>
    </row>
    <row r="112" spans="1:16" s="66" customFormat="1" ht="15.9" customHeight="1">
      <c r="A112" s="316"/>
      <c r="B112" s="296"/>
      <c r="C112" s="322"/>
      <c r="D112" s="323"/>
      <c r="E112" s="403" t="s">
        <v>288</v>
      </c>
      <c r="F112" s="1074" t="s">
        <v>493</v>
      </c>
      <c r="G112" s="1074"/>
      <c r="H112" s="1074"/>
      <c r="I112" s="1074"/>
      <c r="J112" s="318"/>
      <c r="K112" s="321"/>
      <c r="L112" s="293"/>
      <c r="M112" s="516"/>
      <c r="N112" s="395">
        <f>SUM(N113:N127)</f>
        <v>1.19</v>
      </c>
    </row>
    <row r="113" spans="1:16" ht="29.1" customHeight="1">
      <c r="A113" s="142"/>
      <c r="B113" s="380"/>
      <c r="C113" s="144"/>
      <c r="D113" s="320"/>
      <c r="E113" s="1086" t="s">
        <v>283</v>
      </c>
      <c r="F113" s="378" t="s">
        <v>447</v>
      </c>
      <c r="G113" s="379" t="s">
        <v>210</v>
      </c>
      <c r="H113" s="918" t="s">
        <v>709</v>
      </c>
      <c r="I113" s="919"/>
      <c r="J113" s="1036">
        <v>2020</v>
      </c>
      <c r="K113" s="1036" t="s">
        <v>353</v>
      </c>
      <c r="L113" s="1036">
        <v>1</v>
      </c>
      <c r="M113" s="1056">
        <f>N113</f>
        <v>1.19</v>
      </c>
      <c r="N113" s="1059">
        <v>1.19</v>
      </c>
      <c r="O113" s="1073"/>
      <c r="P113" s="1054"/>
    </row>
    <row r="114" spans="1:16" ht="13.2">
      <c r="A114" s="142"/>
      <c r="B114" s="380"/>
      <c r="C114" s="144"/>
      <c r="D114" s="320"/>
      <c r="E114" s="1087"/>
      <c r="F114" s="378" t="s">
        <v>432</v>
      </c>
      <c r="G114" s="379" t="s">
        <v>210</v>
      </c>
      <c r="H114" s="901" t="s">
        <v>773</v>
      </c>
      <c r="I114" s="902"/>
      <c r="J114" s="1037"/>
      <c r="K114" s="1037"/>
      <c r="L114" s="1037"/>
      <c r="M114" s="1057"/>
      <c r="N114" s="1060"/>
      <c r="O114" s="1073"/>
      <c r="P114" s="1054"/>
    </row>
    <row r="115" spans="1:16" ht="13.2">
      <c r="A115" s="142"/>
      <c r="B115" s="380"/>
      <c r="C115" s="144"/>
      <c r="D115" s="320"/>
      <c r="E115" s="1087"/>
      <c r="F115" s="378" t="s">
        <v>434</v>
      </c>
      <c r="G115" s="379" t="s">
        <v>210</v>
      </c>
      <c r="H115" s="901" t="s">
        <v>706</v>
      </c>
      <c r="I115" s="902"/>
      <c r="J115" s="1037"/>
      <c r="K115" s="1037"/>
      <c r="L115" s="1037"/>
      <c r="M115" s="1057"/>
      <c r="N115" s="1060"/>
      <c r="O115" s="1073"/>
      <c r="P115" s="1054"/>
    </row>
    <row r="116" spans="1:16" ht="13.2">
      <c r="A116" s="142"/>
      <c r="B116" s="380"/>
      <c r="C116" s="144"/>
      <c r="D116" s="320"/>
      <c r="E116" s="1087"/>
      <c r="F116" s="378" t="s">
        <v>435</v>
      </c>
      <c r="G116" s="379" t="s">
        <v>210</v>
      </c>
      <c r="H116" s="901">
        <v>2</v>
      </c>
      <c r="I116" s="902"/>
      <c r="J116" s="1037"/>
      <c r="K116" s="1037"/>
      <c r="L116" s="1037"/>
      <c r="M116" s="1057"/>
      <c r="N116" s="1060"/>
      <c r="O116" s="1073"/>
      <c r="P116" s="1054"/>
    </row>
    <row r="117" spans="1:16" ht="13.2">
      <c r="A117" s="142"/>
      <c r="B117" s="380"/>
      <c r="C117" s="144"/>
      <c r="D117" s="320"/>
      <c r="E117" s="1087"/>
      <c r="F117" s="378" t="s">
        <v>436</v>
      </c>
      <c r="G117" s="379" t="s">
        <v>210</v>
      </c>
      <c r="H117" s="901">
        <v>2</v>
      </c>
      <c r="I117" s="902"/>
      <c r="J117" s="1037"/>
      <c r="K117" s="1037"/>
      <c r="L117" s="1037"/>
      <c r="M117" s="1057"/>
      <c r="N117" s="1060"/>
      <c r="O117" s="1073"/>
      <c r="P117" s="1054"/>
    </row>
    <row r="118" spans="1:16" ht="13.2">
      <c r="A118" s="142"/>
      <c r="B118" s="380"/>
      <c r="C118" s="144"/>
      <c r="D118" s="320"/>
      <c r="E118" s="1087"/>
      <c r="F118" s="378" t="s">
        <v>437</v>
      </c>
      <c r="G118" s="379" t="s">
        <v>210</v>
      </c>
      <c r="H118" s="901">
        <v>2020</v>
      </c>
      <c r="I118" s="902"/>
      <c r="J118" s="1037"/>
      <c r="K118" s="1037"/>
      <c r="L118" s="1037"/>
      <c r="M118" s="1057"/>
      <c r="N118" s="1060"/>
      <c r="O118" s="1073"/>
      <c r="P118" s="1054"/>
    </row>
    <row r="119" spans="1:16" ht="13.2">
      <c r="A119" s="142"/>
      <c r="B119" s="380"/>
      <c r="C119" s="144"/>
      <c r="D119" s="320"/>
      <c r="E119" s="1087"/>
      <c r="F119" s="378" t="s">
        <v>438</v>
      </c>
      <c r="G119" s="379" t="s">
        <v>210</v>
      </c>
      <c r="H119" s="901" t="s">
        <v>707</v>
      </c>
      <c r="I119" s="902"/>
      <c r="J119" s="1037"/>
      <c r="K119" s="1037"/>
      <c r="L119" s="1037"/>
      <c r="M119" s="1057"/>
      <c r="N119" s="1060"/>
      <c r="O119" s="1073"/>
      <c r="P119" s="1054"/>
    </row>
    <row r="120" spans="1:16" ht="13.2">
      <c r="A120" s="142"/>
      <c r="B120" s="380"/>
      <c r="C120" s="144"/>
      <c r="D120" s="320"/>
      <c r="E120" s="1087"/>
      <c r="F120" s="378" t="s">
        <v>439</v>
      </c>
      <c r="G120" s="379" t="s">
        <v>210</v>
      </c>
      <c r="H120" s="901" t="s">
        <v>708</v>
      </c>
      <c r="I120" s="902"/>
      <c r="J120" s="1037"/>
      <c r="K120" s="1037"/>
      <c r="L120" s="1037"/>
      <c r="M120" s="1057"/>
      <c r="N120" s="1060"/>
      <c r="O120" s="1073"/>
      <c r="P120" s="1054"/>
    </row>
    <row r="121" spans="1:16" ht="13.2">
      <c r="A121" s="142"/>
      <c r="B121" s="380"/>
      <c r="C121" s="144"/>
      <c r="D121" s="320"/>
      <c r="E121" s="1087"/>
      <c r="F121" s="378" t="s">
        <v>431</v>
      </c>
      <c r="G121" s="379" t="s">
        <v>210</v>
      </c>
      <c r="H121" s="901" t="s">
        <v>712</v>
      </c>
      <c r="I121" s="902"/>
      <c r="J121" s="1037"/>
      <c r="K121" s="1037"/>
      <c r="L121" s="1037"/>
      <c r="M121" s="1057"/>
      <c r="N121" s="1060"/>
      <c r="O121" s="1073"/>
      <c r="P121" s="1054"/>
    </row>
    <row r="122" spans="1:16" ht="13.2">
      <c r="A122" s="142"/>
      <c r="B122" s="380"/>
      <c r="C122" s="144"/>
      <c r="D122" s="320"/>
      <c r="E122" s="1087"/>
      <c r="F122" s="378" t="s">
        <v>440</v>
      </c>
      <c r="G122" s="379" t="s">
        <v>210</v>
      </c>
      <c r="H122" s="901"/>
      <c r="I122" s="902"/>
      <c r="J122" s="1037"/>
      <c r="K122" s="1037"/>
      <c r="L122" s="1037"/>
      <c r="M122" s="1057"/>
      <c r="N122" s="1060"/>
      <c r="O122" s="1073"/>
      <c r="P122" s="1054"/>
    </row>
    <row r="123" spans="1:16" ht="13.2">
      <c r="A123" s="142"/>
      <c r="B123" s="380"/>
      <c r="C123" s="144"/>
      <c r="D123" s="320"/>
      <c r="E123" s="1087"/>
      <c r="F123" s="378" t="s">
        <v>441</v>
      </c>
      <c r="G123" s="379" t="s">
        <v>210</v>
      </c>
      <c r="H123" s="1072" t="s">
        <v>711</v>
      </c>
      <c r="I123" s="902"/>
      <c r="J123" s="1037"/>
      <c r="K123" s="1037"/>
      <c r="L123" s="1037"/>
      <c r="M123" s="1057"/>
      <c r="N123" s="1060"/>
      <c r="O123" s="1073"/>
      <c r="P123" s="1054"/>
    </row>
    <row r="124" spans="1:16" ht="29.1" customHeight="1">
      <c r="A124" s="142"/>
      <c r="B124" s="380"/>
      <c r="C124" s="144"/>
      <c r="D124" s="320"/>
      <c r="E124" s="1087"/>
      <c r="F124" s="378" t="s">
        <v>367</v>
      </c>
      <c r="G124" s="379" t="s">
        <v>210</v>
      </c>
      <c r="H124" s="1072" t="s">
        <v>710</v>
      </c>
      <c r="I124" s="902"/>
      <c r="J124" s="1037"/>
      <c r="K124" s="1037"/>
      <c r="L124" s="1037"/>
      <c r="M124" s="1057"/>
      <c r="N124" s="1060"/>
      <c r="O124" s="1073"/>
      <c r="P124" s="1054"/>
    </row>
    <row r="125" spans="1:16" ht="29.1" customHeight="1">
      <c r="A125" s="142"/>
      <c r="B125" s="380"/>
      <c r="C125" s="144"/>
      <c r="D125" s="320"/>
      <c r="E125" s="1087"/>
      <c r="F125" s="378" t="s">
        <v>351</v>
      </c>
      <c r="G125" s="379" t="s">
        <v>210</v>
      </c>
      <c r="H125" s="1072" t="s">
        <v>853</v>
      </c>
      <c r="I125" s="902"/>
      <c r="J125" s="1037"/>
      <c r="K125" s="1037"/>
      <c r="L125" s="1037"/>
      <c r="M125" s="1057"/>
      <c r="N125" s="1060"/>
      <c r="O125" s="1073"/>
      <c r="P125" s="1054"/>
    </row>
    <row r="126" spans="1:16" ht="13.2">
      <c r="A126" s="142"/>
      <c r="B126" s="380"/>
      <c r="C126" s="144"/>
      <c r="D126" s="320"/>
      <c r="E126" s="1087"/>
      <c r="F126" s="744" t="s">
        <v>445</v>
      </c>
      <c r="G126" s="379" t="s">
        <v>210</v>
      </c>
      <c r="H126" s="901" t="s">
        <v>448</v>
      </c>
      <c r="I126" s="902"/>
      <c r="J126" s="1037"/>
      <c r="K126" s="1037"/>
      <c r="L126" s="1037"/>
      <c r="M126" s="1057"/>
      <c r="N126" s="1060"/>
      <c r="O126" s="1073"/>
      <c r="P126" s="1054"/>
    </row>
    <row r="127" spans="1:16" ht="13.2">
      <c r="A127" s="142"/>
      <c r="B127" s="380"/>
      <c r="C127" s="144"/>
      <c r="D127" s="320"/>
      <c r="E127" s="1088"/>
      <c r="F127" s="378" t="s">
        <v>446</v>
      </c>
      <c r="G127" s="379" t="s">
        <v>210</v>
      </c>
      <c r="H127" s="901"/>
      <c r="I127" s="902"/>
      <c r="J127" s="1041"/>
      <c r="K127" s="1041"/>
      <c r="L127" s="1041"/>
      <c r="M127" s="1058"/>
      <c r="N127" s="1061"/>
      <c r="O127" s="1073"/>
      <c r="P127" s="1054"/>
    </row>
    <row r="128" spans="1:16" s="66" customFormat="1" ht="30.75" customHeight="1">
      <c r="A128" s="324"/>
      <c r="B128" s="296"/>
      <c r="C128" s="325" t="s">
        <v>22</v>
      </c>
      <c r="D128" s="1093" t="s">
        <v>290</v>
      </c>
      <c r="E128" s="1094"/>
      <c r="F128" s="1094"/>
      <c r="G128" s="1094"/>
      <c r="H128" s="1094"/>
      <c r="I128" s="1095"/>
      <c r="J128" s="326"/>
      <c r="K128" s="327"/>
      <c r="L128" s="327"/>
      <c r="M128" s="518"/>
      <c r="N128" s="823">
        <f>N129+N134+N137+N140+N143</f>
        <v>0</v>
      </c>
    </row>
    <row r="129" spans="1:14" s="65" customFormat="1" ht="15" customHeight="1">
      <c r="A129" s="324"/>
      <c r="B129" s="296"/>
      <c r="C129" s="322"/>
      <c r="D129" s="328" t="s">
        <v>0</v>
      </c>
      <c r="E129" s="983" t="s">
        <v>452</v>
      </c>
      <c r="F129" s="984"/>
      <c r="G129" s="984"/>
      <c r="H129" s="984"/>
      <c r="I129" s="985"/>
      <c r="J129" s="313"/>
      <c r="K129" s="329"/>
      <c r="L129" s="329"/>
      <c r="M129" s="519"/>
      <c r="N129" s="824">
        <f>N130+N131+N132+N133</f>
        <v>0</v>
      </c>
    </row>
    <row r="130" spans="1:14" s="65" customFormat="1" ht="15" customHeight="1">
      <c r="A130" s="324"/>
      <c r="B130" s="296"/>
      <c r="C130" s="322"/>
      <c r="D130" s="323"/>
      <c r="E130" s="294" t="s">
        <v>133</v>
      </c>
      <c r="F130" s="330" t="s">
        <v>453</v>
      </c>
      <c r="G130" s="331"/>
      <c r="H130" s="331"/>
      <c r="I130" s="332"/>
      <c r="J130" s="330"/>
      <c r="K130" s="333"/>
      <c r="L130" s="333"/>
      <c r="M130" s="520"/>
      <c r="N130" s="825">
        <v>0</v>
      </c>
    </row>
    <row r="131" spans="1:14" s="65" customFormat="1" ht="15" customHeight="1">
      <c r="A131" s="324"/>
      <c r="B131" s="296"/>
      <c r="C131" s="322"/>
      <c r="D131" s="323"/>
      <c r="E131" s="294" t="s">
        <v>135</v>
      </c>
      <c r="F131" s="330" t="s">
        <v>454</v>
      </c>
      <c r="G131" s="331"/>
      <c r="H131" s="331"/>
      <c r="I131" s="332"/>
      <c r="J131" s="330"/>
      <c r="K131" s="333"/>
      <c r="L131" s="333"/>
      <c r="M131" s="520"/>
      <c r="N131" s="825">
        <v>0</v>
      </c>
    </row>
    <row r="132" spans="1:14" s="65" customFormat="1" ht="15" customHeight="1">
      <c r="A132" s="324"/>
      <c r="B132" s="296"/>
      <c r="C132" s="322"/>
      <c r="D132" s="323"/>
      <c r="E132" s="294" t="s">
        <v>137</v>
      </c>
      <c r="F132" s="330" t="s">
        <v>136</v>
      </c>
      <c r="G132" s="331"/>
      <c r="H132" s="331"/>
      <c r="I132" s="332"/>
      <c r="J132" s="330"/>
      <c r="K132" s="333"/>
      <c r="L132" s="333"/>
      <c r="M132" s="520"/>
      <c r="N132" s="825">
        <v>0</v>
      </c>
    </row>
    <row r="133" spans="1:14" s="66" customFormat="1" ht="15" customHeight="1">
      <c r="A133" s="324"/>
      <c r="B133" s="296"/>
      <c r="C133" s="334"/>
      <c r="D133" s="335"/>
      <c r="E133" s="321" t="s">
        <v>286</v>
      </c>
      <c r="F133" s="337" t="s">
        <v>139</v>
      </c>
      <c r="G133" s="338"/>
      <c r="H133" s="338"/>
      <c r="I133" s="339"/>
      <c r="J133" s="340"/>
      <c r="K133" s="294"/>
      <c r="L133" s="293"/>
      <c r="M133" s="520"/>
      <c r="N133" s="825">
        <v>0</v>
      </c>
    </row>
    <row r="134" spans="1:14" s="65" customFormat="1" ht="15" customHeight="1">
      <c r="A134" s="324"/>
      <c r="B134" s="296"/>
      <c r="C134" s="322"/>
      <c r="D134" s="328" t="s">
        <v>21</v>
      </c>
      <c r="E134" s="1096" t="s">
        <v>292</v>
      </c>
      <c r="F134" s="1097"/>
      <c r="G134" s="1097"/>
      <c r="H134" s="1097"/>
      <c r="I134" s="1098"/>
      <c r="J134" s="401"/>
      <c r="K134" s="402"/>
      <c r="L134" s="402"/>
      <c r="M134" s="522"/>
      <c r="N134" s="826">
        <f>N135+N136</f>
        <v>0</v>
      </c>
    </row>
    <row r="135" spans="1:14" s="65" customFormat="1" ht="15" customHeight="1">
      <c r="A135" s="324"/>
      <c r="B135" s="296"/>
      <c r="C135" s="322"/>
      <c r="D135" s="323"/>
      <c r="E135" s="294" t="s">
        <v>133</v>
      </c>
      <c r="F135" s="330" t="s">
        <v>455</v>
      </c>
      <c r="G135" s="331"/>
      <c r="H135" s="331"/>
      <c r="I135" s="332"/>
      <c r="J135" s="330"/>
      <c r="K135" s="333"/>
      <c r="L135" s="333"/>
      <c r="M135" s="520"/>
      <c r="N135" s="825">
        <v>0</v>
      </c>
    </row>
    <row r="136" spans="1:14" s="65" customFormat="1" ht="15" customHeight="1">
      <c r="A136" s="324"/>
      <c r="B136" s="296"/>
      <c r="C136" s="334"/>
      <c r="D136" s="335"/>
      <c r="E136" s="336" t="s">
        <v>135</v>
      </c>
      <c r="F136" s="337" t="s">
        <v>139</v>
      </c>
      <c r="G136" s="338"/>
      <c r="H136" s="338"/>
      <c r="I136" s="332"/>
      <c r="J136" s="340"/>
      <c r="K136" s="294"/>
      <c r="L136" s="293"/>
      <c r="M136" s="521"/>
      <c r="N136" s="825">
        <v>0</v>
      </c>
    </row>
    <row r="137" spans="1:14" ht="27.9" customHeight="1">
      <c r="A137" s="146"/>
      <c r="B137" s="380"/>
      <c r="C137" s="186"/>
      <c r="D137" s="291" t="s">
        <v>25</v>
      </c>
      <c r="E137" s="983" t="s">
        <v>293</v>
      </c>
      <c r="F137" s="984"/>
      <c r="G137" s="984"/>
      <c r="H137" s="984"/>
      <c r="I137" s="985"/>
      <c r="J137" s="313"/>
      <c r="K137" s="329"/>
      <c r="L137" s="329"/>
      <c r="M137" s="519"/>
      <c r="N137" s="824">
        <f>N138+N139</f>
        <v>0</v>
      </c>
    </row>
    <row r="138" spans="1:14" s="65" customFormat="1" ht="13.2">
      <c r="A138" s="324"/>
      <c r="B138" s="296"/>
      <c r="C138" s="322"/>
      <c r="D138" s="323"/>
      <c r="E138" s="294" t="s">
        <v>133</v>
      </c>
      <c r="F138" s="330" t="s">
        <v>136</v>
      </c>
      <c r="G138" s="331"/>
      <c r="H138" s="331"/>
      <c r="I138" s="332"/>
      <c r="J138" s="330"/>
      <c r="K138" s="333"/>
      <c r="L138" s="333"/>
      <c r="M138" s="520"/>
      <c r="N138" s="825">
        <v>0</v>
      </c>
    </row>
    <row r="139" spans="1:14" s="65" customFormat="1" ht="13.2">
      <c r="A139" s="324"/>
      <c r="B139" s="296"/>
      <c r="C139" s="334"/>
      <c r="D139" s="335"/>
      <c r="E139" s="336" t="s">
        <v>135</v>
      </c>
      <c r="F139" s="337" t="s">
        <v>139</v>
      </c>
      <c r="G139" s="338"/>
      <c r="H139" s="338"/>
      <c r="I139" s="332"/>
      <c r="J139" s="340"/>
      <c r="K139" s="294"/>
      <c r="L139" s="293"/>
      <c r="M139" s="521"/>
      <c r="N139" s="825">
        <v>0</v>
      </c>
    </row>
    <row r="140" spans="1:14" s="65" customFormat="1" ht="27.9" customHeight="1">
      <c r="A140" s="324"/>
      <c r="B140" s="296"/>
      <c r="C140" s="322"/>
      <c r="D140" s="291" t="s">
        <v>91</v>
      </c>
      <c r="E140" s="983" t="s">
        <v>294</v>
      </c>
      <c r="F140" s="984"/>
      <c r="G140" s="984"/>
      <c r="H140" s="984"/>
      <c r="I140" s="985"/>
      <c r="J140" s="313"/>
      <c r="K140" s="329"/>
      <c r="L140" s="329"/>
      <c r="M140" s="519"/>
      <c r="N140" s="824">
        <f>N141+N142</f>
        <v>0</v>
      </c>
    </row>
    <row r="141" spans="1:14" s="65" customFormat="1" ht="13.2">
      <c r="A141" s="324"/>
      <c r="B141" s="296"/>
      <c r="C141" s="322"/>
      <c r="D141" s="323"/>
      <c r="E141" s="294" t="s">
        <v>133</v>
      </c>
      <c r="F141" s="330" t="s">
        <v>136</v>
      </c>
      <c r="G141" s="331"/>
      <c r="H141" s="331"/>
      <c r="I141" s="332"/>
      <c r="J141" s="330"/>
      <c r="K141" s="333"/>
      <c r="L141" s="333"/>
      <c r="M141" s="520"/>
      <c r="N141" s="825">
        <v>0</v>
      </c>
    </row>
    <row r="142" spans="1:14" s="65" customFormat="1" ht="13.2">
      <c r="A142" s="324"/>
      <c r="B142" s="296"/>
      <c r="C142" s="334"/>
      <c r="D142" s="335"/>
      <c r="E142" s="336" t="s">
        <v>135</v>
      </c>
      <c r="F142" s="337" t="s">
        <v>139</v>
      </c>
      <c r="G142" s="338"/>
      <c r="H142" s="338"/>
      <c r="I142" s="332"/>
      <c r="J142" s="340"/>
      <c r="K142" s="294"/>
      <c r="L142" s="293"/>
      <c r="M142" s="521"/>
      <c r="N142" s="825">
        <v>0</v>
      </c>
    </row>
    <row r="143" spans="1:14" s="65" customFormat="1" ht="15.75" customHeight="1">
      <c r="A143" s="307"/>
      <c r="B143" s="296"/>
      <c r="C143" s="341"/>
      <c r="D143" s="342" t="s">
        <v>405</v>
      </c>
      <c r="E143" s="1099" t="s">
        <v>456</v>
      </c>
      <c r="F143" s="1099"/>
      <c r="G143" s="1099"/>
      <c r="H143" s="1099"/>
      <c r="I143" s="1099"/>
      <c r="J143" s="313"/>
      <c r="K143" s="314"/>
      <c r="L143" s="315"/>
      <c r="M143" s="515"/>
      <c r="N143" s="827">
        <v>0</v>
      </c>
    </row>
    <row r="144" spans="1:14" s="66" customFormat="1" ht="27.9" customHeight="1">
      <c r="A144" s="316"/>
      <c r="B144" s="296"/>
      <c r="C144" s="343" t="s">
        <v>28</v>
      </c>
      <c r="D144" s="1100" t="s">
        <v>457</v>
      </c>
      <c r="E144" s="1101"/>
      <c r="F144" s="1101"/>
      <c r="G144" s="1101"/>
      <c r="H144" s="1101"/>
      <c r="I144" s="1102"/>
      <c r="J144" s="344"/>
      <c r="K144" s="345"/>
      <c r="L144" s="346"/>
      <c r="M144" s="523"/>
      <c r="N144" s="828">
        <v>0</v>
      </c>
    </row>
    <row r="145" spans="1:14" s="65" customFormat="1" ht="13.2">
      <c r="A145" s="307"/>
      <c r="B145" s="347" t="s">
        <v>9</v>
      </c>
      <c r="C145" s="1103" t="s">
        <v>297</v>
      </c>
      <c r="D145" s="1104"/>
      <c r="E145" s="1104"/>
      <c r="F145" s="1104"/>
      <c r="G145" s="1104"/>
      <c r="H145" s="1104"/>
      <c r="I145" s="1105"/>
      <c r="J145" s="308"/>
      <c r="K145" s="309"/>
      <c r="L145" s="310"/>
      <c r="M145" s="524"/>
      <c r="N145" s="829">
        <v>0</v>
      </c>
    </row>
    <row r="146" spans="1:14" ht="15" customHeight="1">
      <c r="A146" s="142"/>
      <c r="B146" s="383"/>
      <c r="C146" s="138"/>
      <c r="D146" s="983" t="s">
        <v>138</v>
      </c>
      <c r="E146" s="984"/>
      <c r="F146" s="984"/>
      <c r="G146" s="984"/>
      <c r="H146" s="984"/>
      <c r="I146" s="985"/>
      <c r="J146" s="348"/>
      <c r="K146" s="349"/>
      <c r="L146" s="292"/>
      <c r="M146" s="525"/>
      <c r="N146" s="830"/>
    </row>
    <row r="147" spans="1:14" s="65" customFormat="1" ht="13.2">
      <c r="A147" s="307"/>
      <c r="B147" s="347" t="s">
        <v>11</v>
      </c>
      <c r="C147" s="1106" t="s">
        <v>298</v>
      </c>
      <c r="D147" s="1107"/>
      <c r="E147" s="1107"/>
      <c r="F147" s="1107"/>
      <c r="G147" s="1107"/>
      <c r="H147" s="1107"/>
      <c r="I147" s="1108"/>
      <c r="J147" s="308"/>
      <c r="K147" s="309"/>
      <c r="L147" s="310"/>
      <c r="M147" s="524"/>
      <c r="N147" s="829">
        <v>0</v>
      </c>
    </row>
    <row r="148" spans="1:14" ht="15" customHeight="1">
      <c r="A148" s="142"/>
      <c r="B148" s="380"/>
      <c r="C148" s="350"/>
      <c r="D148" s="983" t="s">
        <v>138</v>
      </c>
      <c r="E148" s="984"/>
      <c r="F148" s="984"/>
      <c r="G148" s="984"/>
      <c r="H148" s="984"/>
      <c r="I148" s="985"/>
      <c r="J148" s="348"/>
      <c r="K148" s="349"/>
      <c r="L148" s="292"/>
      <c r="M148" s="525"/>
      <c r="N148" s="830"/>
    </row>
    <row r="149" spans="1:14" s="65" customFormat="1" ht="27.9" customHeight="1">
      <c r="A149" s="307"/>
      <c r="B149" s="347" t="s">
        <v>13</v>
      </c>
      <c r="C149" s="1106" t="s">
        <v>458</v>
      </c>
      <c r="D149" s="1107"/>
      <c r="E149" s="1107"/>
      <c r="F149" s="1107"/>
      <c r="G149" s="1107"/>
      <c r="H149" s="1107"/>
      <c r="I149" s="1108"/>
      <c r="J149" s="351"/>
      <c r="K149" s="309"/>
      <c r="L149" s="310"/>
      <c r="M149" s="524"/>
      <c r="N149" s="829">
        <f>N150+N151+N152+N153+N154+N155</f>
        <v>0</v>
      </c>
    </row>
    <row r="150" spans="1:14" ht="15" customHeight="1">
      <c r="A150" s="142"/>
      <c r="B150" s="380"/>
      <c r="C150" s="352">
        <v>1</v>
      </c>
      <c r="D150" s="983" t="s">
        <v>459</v>
      </c>
      <c r="E150" s="984"/>
      <c r="F150" s="984"/>
      <c r="G150" s="984"/>
      <c r="H150" s="984"/>
      <c r="I150" s="985"/>
      <c r="J150" s="313"/>
      <c r="K150" s="314"/>
      <c r="L150" s="315"/>
      <c r="M150" s="515"/>
      <c r="N150" s="827">
        <v>0</v>
      </c>
    </row>
    <row r="151" spans="1:14" ht="13.2">
      <c r="A151" s="142"/>
      <c r="B151" s="380"/>
      <c r="C151" s="352">
        <v>2</v>
      </c>
      <c r="D151" s="983" t="s">
        <v>460</v>
      </c>
      <c r="E151" s="984"/>
      <c r="F151" s="984"/>
      <c r="G151" s="984"/>
      <c r="H151" s="984"/>
      <c r="I151" s="985"/>
      <c r="J151" s="313"/>
      <c r="K151" s="314"/>
      <c r="L151" s="315"/>
      <c r="M151" s="515"/>
      <c r="N151" s="827">
        <v>0</v>
      </c>
    </row>
    <row r="152" spans="1:14" ht="13.2">
      <c r="A152" s="142"/>
      <c r="B152" s="380"/>
      <c r="C152" s="352">
        <v>3</v>
      </c>
      <c r="D152" s="983" t="s">
        <v>461</v>
      </c>
      <c r="E152" s="984"/>
      <c r="F152" s="984"/>
      <c r="G152" s="984"/>
      <c r="H152" s="984"/>
      <c r="I152" s="985"/>
      <c r="J152" s="313"/>
      <c r="K152" s="314"/>
      <c r="L152" s="315"/>
      <c r="M152" s="515"/>
      <c r="N152" s="827">
        <v>0</v>
      </c>
    </row>
    <row r="153" spans="1:14" ht="13.2">
      <c r="A153" s="142"/>
      <c r="B153" s="380"/>
      <c r="C153" s="352">
        <v>4</v>
      </c>
      <c r="D153" s="983" t="s">
        <v>462</v>
      </c>
      <c r="E153" s="984"/>
      <c r="F153" s="984"/>
      <c r="G153" s="984"/>
      <c r="H153" s="984"/>
      <c r="I153" s="985"/>
      <c r="J153" s="313"/>
      <c r="K153" s="314"/>
      <c r="L153" s="315"/>
      <c r="M153" s="515"/>
      <c r="N153" s="827">
        <v>0</v>
      </c>
    </row>
    <row r="154" spans="1:14" ht="27.9" customHeight="1">
      <c r="A154" s="142"/>
      <c r="B154" s="380"/>
      <c r="C154" s="352">
        <v>5</v>
      </c>
      <c r="D154" s="983" t="s">
        <v>463</v>
      </c>
      <c r="E154" s="984"/>
      <c r="F154" s="984"/>
      <c r="G154" s="984"/>
      <c r="H154" s="984"/>
      <c r="I154" s="985"/>
      <c r="J154" s="313"/>
      <c r="K154" s="314"/>
      <c r="L154" s="315"/>
      <c r="M154" s="515"/>
      <c r="N154" s="827">
        <v>0</v>
      </c>
    </row>
    <row r="155" spans="1:14" ht="27.9" customHeight="1">
      <c r="A155" s="142"/>
      <c r="B155" s="380"/>
      <c r="C155" s="352">
        <v>6</v>
      </c>
      <c r="D155" s="983" t="s">
        <v>464</v>
      </c>
      <c r="E155" s="984"/>
      <c r="F155" s="984"/>
      <c r="G155" s="984"/>
      <c r="H155" s="984"/>
      <c r="I155" s="985"/>
      <c r="J155" s="313"/>
      <c r="K155" s="314"/>
      <c r="L155" s="315"/>
      <c r="M155" s="515"/>
      <c r="N155" s="827">
        <v>0</v>
      </c>
    </row>
    <row r="156" spans="1:14" s="65" customFormat="1" ht="27.9" customHeight="1">
      <c r="A156" s="307"/>
      <c r="B156" s="347" t="s">
        <v>94</v>
      </c>
      <c r="C156" s="1106" t="s">
        <v>465</v>
      </c>
      <c r="D156" s="1107"/>
      <c r="E156" s="1107"/>
      <c r="F156" s="1107"/>
      <c r="G156" s="1107"/>
      <c r="H156" s="1107"/>
      <c r="I156" s="1108"/>
      <c r="J156" s="351"/>
      <c r="K156" s="309"/>
      <c r="L156" s="310"/>
      <c r="M156" s="524"/>
      <c r="N156" s="829">
        <f>N157+N158+N159</f>
        <v>0</v>
      </c>
    </row>
    <row r="157" spans="1:14" s="65" customFormat="1" ht="15" customHeight="1">
      <c r="A157" s="307"/>
      <c r="B157" s="296"/>
      <c r="C157" s="352">
        <v>1</v>
      </c>
      <c r="D157" s="983" t="s">
        <v>140</v>
      </c>
      <c r="E157" s="984"/>
      <c r="F157" s="984"/>
      <c r="G157" s="984"/>
      <c r="H157" s="984"/>
      <c r="I157" s="985"/>
      <c r="J157" s="313"/>
      <c r="K157" s="314"/>
      <c r="L157" s="315"/>
      <c r="M157" s="515"/>
      <c r="N157" s="827">
        <v>0</v>
      </c>
    </row>
    <row r="158" spans="1:14" s="65" customFormat="1" ht="15" customHeight="1">
      <c r="A158" s="307"/>
      <c r="B158" s="296"/>
      <c r="C158" s="352">
        <v>2</v>
      </c>
      <c r="D158" s="983" t="s">
        <v>141</v>
      </c>
      <c r="E158" s="984"/>
      <c r="F158" s="984"/>
      <c r="G158" s="984"/>
      <c r="H158" s="984"/>
      <c r="I158" s="985"/>
      <c r="J158" s="313"/>
      <c r="K158" s="314"/>
      <c r="L158" s="315"/>
      <c r="M158" s="515"/>
      <c r="N158" s="827">
        <v>0</v>
      </c>
    </row>
    <row r="159" spans="1:14" s="65" customFormat="1" ht="15" customHeight="1">
      <c r="A159" s="307"/>
      <c r="B159" s="296"/>
      <c r="C159" s="52">
        <v>3</v>
      </c>
      <c r="D159" s="1096" t="s">
        <v>142</v>
      </c>
      <c r="E159" s="1097"/>
      <c r="F159" s="1097"/>
      <c r="G159" s="1097"/>
      <c r="H159" s="1097"/>
      <c r="I159" s="1098"/>
      <c r="J159" s="353"/>
      <c r="K159" s="314"/>
      <c r="L159" s="315"/>
      <c r="M159" s="515"/>
      <c r="N159" s="827">
        <v>0</v>
      </c>
    </row>
    <row r="160" spans="1:14" ht="21" customHeight="1">
      <c r="A160" s="354"/>
      <c r="B160" s="383"/>
      <c r="C160" s="355"/>
      <c r="D160" s="356"/>
      <c r="E160" s="377"/>
      <c r="F160" s="377"/>
      <c r="G160" s="377"/>
      <c r="H160" s="377"/>
      <c r="I160" s="377"/>
      <c r="J160" s="357"/>
      <c r="K160" s="297"/>
      <c r="L160" s="358"/>
      <c r="M160" s="512"/>
      <c r="N160" s="509"/>
    </row>
    <row r="161" spans="1:14" ht="18.75" customHeight="1">
      <c r="A161" s="359"/>
      <c r="B161" s="182"/>
      <c r="C161" s="999" t="s">
        <v>221</v>
      </c>
      <c r="D161" s="1000"/>
      <c r="E161" s="1000"/>
      <c r="F161" s="1000"/>
      <c r="G161" s="1000"/>
      <c r="H161" s="1000"/>
      <c r="I161" s="1000"/>
      <c r="J161" s="1000"/>
      <c r="K161" s="1000"/>
      <c r="L161" s="1001"/>
      <c r="M161" s="300"/>
      <c r="N161" s="702">
        <f>N22</f>
        <v>41.669999999999995</v>
      </c>
    </row>
    <row r="162" spans="1:14" ht="15" customHeight="1">
      <c r="A162" s="113"/>
      <c r="B162" s="113"/>
      <c r="C162" s="381"/>
      <c r="D162" s="360"/>
      <c r="E162" s="381"/>
      <c r="F162" s="381"/>
      <c r="G162" s="381"/>
      <c r="H162" s="381"/>
      <c r="I162" s="381"/>
      <c r="J162" s="381"/>
      <c r="K162" s="381"/>
      <c r="L162" s="381"/>
      <c r="M162" s="361"/>
      <c r="N162" s="361"/>
    </row>
    <row r="163" spans="1:14" ht="15" customHeight="1">
      <c r="A163" s="3" t="s">
        <v>302</v>
      </c>
      <c r="B163" s="3"/>
      <c r="C163" s="301"/>
      <c r="D163" s="362"/>
      <c r="E163" s="301"/>
      <c r="F163" s="3"/>
      <c r="G163" s="3"/>
      <c r="H163" s="3"/>
      <c r="I163" s="3"/>
      <c r="J163" s="281"/>
      <c r="K163" s="282"/>
      <c r="L163" s="281"/>
      <c r="M163" s="503"/>
      <c r="N163" s="503"/>
    </row>
    <row r="164" spans="1:14" ht="15" customHeight="1">
      <c r="A164" s="3"/>
      <c r="B164" s="3"/>
      <c r="C164" s="301"/>
      <c r="D164" s="362"/>
      <c r="E164" s="301"/>
      <c r="F164" s="3"/>
      <c r="G164" s="3"/>
      <c r="H164" s="3"/>
      <c r="I164" s="3"/>
      <c r="J164" s="3"/>
      <c r="K164" s="282"/>
      <c r="L164" s="3"/>
      <c r="M164" s="503"/>
      <c r="N164" s="503"/>
    </row>
    <row r="165" spans="1:14" ht="15" customHeight="1">
      <c r="A165" s="3"/>
      <c r="B165" s="3"/>
      <c r="C165" s="301"/>
      <c r="D165" s="362"/>
      <c r="E165" s="301"/>
      <c r="F165" s="3"/>
      <c r="G165" s="3"/>
      <c r="H165" s="3"/>
      <c r="I165" s="3"/>
      <c r="J165" s="2" t="str">
        <f>PENDIDIKAN!J217</f>
        <v>Padang, 30 September 2021</v>
      </c>
      <c r="K165" s="282"/>
    </row>
    <row r="166" spans="1:14" ht="15" customHeight="1">
      <c r="A166" s="3"/>
      <c r="B166" s="3"/>
      <c r="C166" s="301"/>
      <c r="D166" s="362"/>
      <c r="E166" s="301"/>
      <c r="F166" s="3"/>
      <c r="G166" s="3"/>
      <c r="H166" s="3"/>
      <c r="I166" s="3"/>
      <c r="J166" s="2" t="str">
        <f>PENDIDIKAN!J218</f>
        <v>Ketua Jurusan Biologi</v>
      </c>
      <c r="K166" s="282"/>
      <c r="N166" s="511"/>
    </row>
    <row r="167" spans="1:14" ht="15" customHeight="1">
      <c r="A167" s="3"/>
      <c r="B167" s="3"/>
      <c r="C167" s="301"/>
      <c r="D167" s="362"/>
      <c r="E167" s="301"/>
      <c r="F167" s="3"/>
      <c r="G167" s="3"/>
      <c r="H167" s="3"/>
      <c r="I167" s="3"/>
      <c r="J167" s="2" t="str">
        <f>PENDIDIKAN!J219</f>
        <v>Fakultas MIPA Univesitas Andalas</v>
      </c>
      <c r="K167" s="282"/>
    </row>
    <row r="168" spans="1:14" ht="15" customHeight="1">
      <c r="A168" s="3"/>
      <c r="B168" s="3"/>
      <c r="C168" s="301"/>
      <c r="D168" s="362"/>
      <c r="E168" s="301"/>
      <c r="F168" s="3"/>
      <c r="G168" s="3"/>
      <c r="H168" s="3"/>
      <c r="I168" s="3"/>
      <c r="K168" s="282"/>
    </row>
    <row r="169" spans="1:14" ht="15" customHeight="1">
      <c r="A169" s="3"/>
      <c r="B169" s="3"/>
      <c r="C169" s="301"/>
      <c r="D169" s="362"/>
      <c r="E169" s="301"/>
      <c r="F169" s="3"/>
      <c r="G169" s="3"/>
      <c r="H169" s="3"/>
      <c r="I169" s="3"/>
      <c r="K169" s="282"/>
    </row>
    <row r="170" spans="1:14" ht="15" customHeight="1">
      <c r="A170" s="3"/>
      <c r="B170" s="3"/>
      <c r="C170" s="301"/>
      <c r="D170" s="362"/>
      <c r="E170" s="301"/>
      <c r="F170" s="3"/>
      <c r="G170" s="3"/>
      <c r="H170" s="3"/>
      <c r="I170" s="3"/>
      <c r="K170" s="282"/>
    </row>
    <row r="171" spans="1:14" ht="15" customHeight="1">
      <c r="A171" s="3"/>
      <c r="B171" s="3"/>
      <c r="C171" s="301"/>
      <c r="D171" s="362"/>
      <c r="E171" s="301"/>
      <c r="F171" s="3"/>
      <c r="G171" s="3"/>
      <c r="H171" s="3"/>
      <c r="I171" s="3"/>
      <c r="K171" s="282"/>
    </row>
    <row r="172" spans="1:14" ht="15" customHeight="1">
      <c r="A172" s="3"/>
      <c r="B172" s="3"/>
      <c r="C172" s="301"/>
      <c r="D172" s="362"/>
      <c r="E172" s="301"/>
      <c r="F172" s="3"/>
      <c r="G172" s="3"/>
      <c r="H172" s="3"/>
      <c r="I172" s="3"/>
      <c r="J172" s="526" t="str">
        <f>PENDIDIKAN!J224</f>
        <v>Dr. Wilson Novarino, M.Si</v>
      </c>
      <c r="K172" s="282"/>
    </row>
    <row r="173" spans="1:14" ht="15" customHeight="1">
      <c r="A173" s="3"/>
      <c r="B173" s="3"/>
      <c r="C173" s="301"/>
      <c r="D173" s="362"/>
      <c r="E173" s="301"/>
      <c r="F173" s="3"/>
      <c r="G173" s="3"/>
      <c r="H173" s="3"/>
      <c r="I173" s="3"/>
      <c r="J173" s="2" t="str">
        <f>PENDIDIKAN!J225</f>
        <v>NIP. 19711103 199802 1 001</v>
      </c>
      <c r="K173" s="282"/>
    </row>
  </sheetData>
  <mergeCells count="173">
    <mergeCell ref="D128:I128"/>
    <mergeCell ref="E129:I129"/>
    <mergeCell ref="D157:I157"/>
    <mergeCell ref="E134:I134"/>
    <mergeCell ref="D158:I158"/>
    <mergeCell ref="C161:L161"/>
    <mergeCell ref="D159:I159"/>
    <mergeCell ref="E137:I137"/>
    <mergeCell ref="E140:I140"/>
    <mergeCell ref="E143:I143"/>
    <mergeCell ref="D144:I144"/>
    <mergeCell ref="C145:I145"/>
    <mergeCell ref="D146:I146"/>
    <mergeCell ref="C147:I147"/>
    <mergeCell ref="D148:I148"/>
    <mergeCell ref="C149:I149"/>
    <mergeCell ref="D150:I150"/>
    <mergeCell ref="D151:I151"/>
    <mergeCell ref="D152:I152"/>
    <mergeCell ref="D153:I153"/>
    <mergeCell ref="D154:I154"/>
    <mergeCell ref="D155:I155"/>
    <mergeCell ref="C156:I156"/>
    <mergeCell ref="J33:J52"/>
    <mergeCell ref="K33:K52"/>
    <mergeCell ref="L33:L52"/>
    <mergeCell ref="M33:M52"/>
    <mergeCell ref="N33:N52"/>
    <mergeCell ref="H51:I51"/>
    <mergeCell ref="J54:J73"/>
    <mergeCell ref="K54:K73"/>
    <mergeCell ref="L54:L73"/>
    <mergeCell ref="H61:I61"/>
    <mergeCell ref="H62:I62"/>
    <mergeCell ref="H63:I63"/>
    <mergeCell ref="H64:I64"/>
    <mergeCell ref="H65:I65"/>
    <mergeCell ref="H55:I55"/>
    <mergeCell ref="H71:I71"/>
    <mergeCell ref="H72:I72"/>
    <mergeCell ref="H68:I68"/>
    <mergeCell ref="H57:I57"/>
    <mergeCell ref="H58:I58"/>
    <mergeCell ref="H67:I67"/>
    <mergeCell ref="H66:I66"/>
    <mergeCell ref="N54:N73"/>
    <mergeCell ref="M54:M73"/>
    <mergeCell ref="E75:E92"/>
    <mergeCell ref="H75:I75"/>
    <mergeCell ref="F112:I112"/>
    <mergeCell ref="E113:E127"/>
    <mergeCell ref="H113:I113"/>
    <mergeCell ref="J113:J127"/>
    <mergeCell ref="K113:K127"/>
    <mergeCell ref="H84:I84"/>
    <mergeCell ref="H76:I76"/>
    <mergeCell ref="H90:I90"/>
    <mergeCell ref="H105:I105"/>
    <mergeCell ref="H91:I91"/>
    <mergeCell ref="H103:I103"/>
    <mergeCell ref="H102:I102"/>
    <mergeCell ref="H94:I94"/>
    <mergeCell ref="H97:I97"/>
    <mergeCell ref="H98:I98"/>
    <mergeCell ref="H109:I109"/>
    <mergeCell ref="H108:I108"/>
    <mergeCell ref="H107:I107"/>
    <mergeCell ref="H92:I92"/>
    <mergeCell ref="H81:I81"/>
    <mergeCell ref="H86:I86"/>
    <mergeCell ref="H87:I87"/>
    <mergeCell ref="E31:I31"/>
    <mergeCell ref="F32:I32"/>
    <mergeCell ref="E28:I28"/>
    <mergeCell ref="F29:I29"/>
    <mergeCell ref="E54:E73"/>
    <mergeCell ref="H54:I54"/>
    <mergeCell ref="H70:I70"/>
    <mergeCell ref="H56:I56"/>
    <mergeCell ref="H69:I69"/>
    <mergeCell ref="H44:I44"/>
    <mergeCell ref="H33:I33"/>
    <mergeCell ref="H34:I34"/>
    <mergeCell ref="H43:I43"/>
    <mergeCell ref="H48:I48"/>
    <mergeCell ref="H49:I49"/>
    <mergeCell ref="H50:I50"/>
    <mergeCell ref="H73:I73"/>
    <mergeCell ref="H59:I59"/>
    <mergeCell ref="H60:I60"/>
    <mergeCell ref="E33:E52"/>
    <mergeCell ref="A1:N1"/>
    <mergeCell ref="A2:N2"/>
    <mergeCell ref="B20:I20"/>
    <mergeCell ref="B21:I21"/>
    <mergeCell ref="B22:I22"/>
    <mergeCell ref="C23:I23"/>
    <mergeCell ref="F27:I27"/>
    <mergeCell ref="F30:I30"/>
    <mergeCell ref="D24:I24"/>
    <mergeCell ref="E25:I25"/>
    <mergeCell ref="F26:I26"/>
    <mergeCell ref="P54:P73"/>
    <mergeCell ref="O33:O52"/>
    <mergeCell ref="P33:P52"/>
    <mergeCell ref="H52:I52"/>
    <mergeCell ref="H47:I47"/>
    <mergeCell ref="H46:I46"/>
    <mergeCell ref="H45:I45"/>
    <mergeCell ref="H116:I116"/>
    <mergeCell ref="H115:I115"/>
    <mergeCell ref="L113:L127"/>
    <mergeCell ref="M113:M127"/>
    <mergeCell ref="N113:N127"/>
    <mergeCell ref="H114:I114"/>
    <mergeCell ref="H100:I100"/>
    <mergeCell ref="H35:I35"/>
    <mergeCell ref="H36:I36"/>
    <mergeCell ref="H37:I37"/>
    <mergeCell ref="H38:I38"/>
    <mergeCell ref="H39:I39"/>
    <mergeCell ref="H40:I40"/>
    <mergeCell ref="H41:I41"/>
    <mergeCell ref="H42:I42"/>
    <mergeCell ref="F74:I74"/>
    <mergeCell ref="H85:I85"/>
    <mergeCell ref="H118:I118"/>
    <mergeCell ref="H119:I119"/>
    <mergeCell ref="H117:I117"/>
    <mergeCell ref="O54:O73"/>
    <mergeCell ref="H77:I77"/>
    <mergeCell ref="H78:I78"/>
    <mergeCell ref="H79:I79"/>
    <mergeCell ref="H80:I80"/>
    <mergeCell ref="O113:O127"/>
    <mergeCell ref="H127:I127"/>
    <mergeCell ref="H104:I104"/>
    <mergeCell ref="H106:I106"/>
    <mergeCell ref="H89:I89"/>
    <mergeCell ref="F111:I111"/>
    <mergeCell ref="H126:I126"/>
    <mergeCell ref="H125:I125"/>
    <mergeCell ref="F93:I93"/>
    <mergeCell ref="F110:I110"/>
    <mergeCell ref="H122:I122"/>
    <mergeCell ref="H123:I123"/>
    <mergeCell ref="H124:I124"/>
    <mergeCell ref="H96:I96"/>
    <mergeCell ref="H99:I99"/>
    <mergeCell ref="P113:P127"/>
    <mergeCell ref="J75:J92"/>
    <mergeCell ref="O75:O92"/>
    <mergeCell ref="P75:P92"/>
    <mergeCell ref="K75:K92"/>
    <mergeCell ref="L75:L92"/>
    <mergeCell ref="M75:M92"/>
    <mergeCell ref="N75:N92"/>
    <mergeCell ref="E94:E109"/>
    <mergeCell ref="J94:J109"/>
    <mergeCell ref="K94:K109"/>
    <mergeCell ref="L94:L109"/>
    <mergeCell ref="M94:M109"/>
    <mergeCell ref="N94:N109"/>
    <mergeCell ref="O94:O108"/>
    <mergeCell ref="P94:P108"/>
    <mergeCell ref="H95:I95"/>
    <mergeCell ref="H101:I101"/>
    <mergeCell ref="F108:F109"/>
    <mergeCell ref="H82:I82"/>
    <mergeCell ref="H83:I83"/>
    <mergeCell ref="H88:I88"/>
    <mergeCell ref="H120:I120"/>
    <mergeCell ref="H121:I121"/>
  </mergeCells>
  <hyperlinks>
    <hyperlink ref="H64" r:id="rId1" xr:uid="{00000000-0004-0000-0400-000000000000}"/>
    <hyperlink ref="H65" r:id="rId2" xr:uid="{00000000-0004-0000-0400-000001000000}"/>
    <hyperlink ref="H49" r:id="rId3" xr:uid="{00000000-0004-0000-0400-000002000000}"/>
    <hyperlink ref="H42" r:id="rId4" xr:uid="{00000000-0004-0000-0400-000003000000}"/>
    <hyperlink ref="H43" r:id="rId5" xr:uid="{00000000-0004-0000-0400-000004000000}"/>
    <hyperlink ref="H70" r:id="rId6" xr:uid="{00000000-0004-0000-0400-000005000000}"/>
    <hyperlink ref="H85" r:id="rId7" xr:uid="{00000000-0004-0000-0400-000006000000}"/>
    <hyperlink ref="H103" r:id="rId8" xr:uid="{00000000-0004-0000-0400-000007000000}"/>
    <hyperlink ref="H104" r:id="rId9" xr:uid="{00000000-0004-0000-0400-000008000000}"/>
    <hyperlink ref="H105" r:id="rId10" xr:uid="{00000000-0004-0000-0400-000009000000}"/>
    <hyperlink ref="H109" r:id="rId11" xr:uid="{00000000-0004-0000-0400-00000A000000}"/>
    <hyperlink ref="H124" r:id="rId12" xr:uid="{00000000-0004-0000-0400-00000B000000}"/>
    <hyperlink ref="H123" r:id="rId13" xr:uid="{00000000-0004-0000-0400-00000C000000}"/>
    <hyperlink ref="H48" r:id="rId14" xr:uid="{00000000-0004-0000-0400-00000D000000}"/>
    <hyperlink ref="H69" r:id="rId15" xr:uid="{00000000-0004-0000-0400-00000E000000}"/>
    <hyperlink ref="H88" r:id="rId16" xr:uid="{00000000-0004-0000-0400-00000F000000}"/>
    <hyperlink ref="H44" r:id="rId17" xr:uid="{00000000-0004-0000-0400-000010000000}"/>
    <hyperlink ref="H86" r:id="rId18" xr:uid="{00000000-0004-0000-0400-000011000000}"/>
    <hyperlink ref="H47" r:id="rId19" xr:uid="{00000000-0004-0000-0400-000012000000}"/>
    <hyperlink ref="H68" r:id="rId20" xr:uid="{00000000-0004-0000-0400-000013000000}"/>
    <hyperlink ref="H87" r:id="rId21" xr:uid="{00000000-0004-0000-0400-000014000000}"/>
    <hyperlink ref="H106" r:id="rId22" xr:uid="{00000000-0004-0000-0400-000015000000}"/>
    <hyperlink ref="H125" r:id="rId23" xr:uid="{00000000-0004-0000-0400-000016000000}"/>
  </hyperlinks>
  <pageMargins left="0.4" right="0.3" top="0.3" bottom="0.3" header="0" footer="0"/>
  <pageSetup paperSize="9" scale="60" firstPageNumber="59" fitToHeight="0" orientation="portrait" useFirstPageNumber="1" horizontalDpi="300" verticalDpi="300" r:id="rId24"/>
  <rowBreaks count="2" manualBreakCount="2">
    <brk id="73" max="13" man="1"/>
    <brk id="14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O68"/>
  <sheetViews>
    <sheetView view="pageBreakPreview" topLeftCell="A44" zoomScale="70" zoomScaleNormal="100" zoomScaleSheetLayoutView="70" workbookViewId="0">
      <selection activeCell="O57" sqref="O57"/>
    </sheetView>
  </sheetViews>
  <sheetFormatPr defaultColWidth="9.109375" defaultRowHeight="15" customHeight="1"/>
  <cols>
    <col min="1" max="1" width="4.44140625" style="498" customWidth="1"/>
    <col min="2" max="2" width="3.33203125" style="498" customWidth="1"/>
    <col min="3" max="3" width="3.109375" style="498" customWidth="1"/>
    <col min="4" max="4" width="3.44140625" style="498" customWidth="1"/>
    <col min="5" max="5" width="26" style="498" customWidth="1"/>
    <col min="6" max="6" width="1.88671875" style="498" customWidth="1"/>
    <col min="7" max="7" width="18.109375" style="498" customWidth="1"/>
    <col min="8" max="8" width="12.5546875" style="498" customWidth="1"/>
    <col min="9" max="9" width="11.6640625" style="498" customWidth="1"/>
    <col min="10" max="10" width="11.33203125" style="498" customWidth="1"/>
    <col min="11" max="11" width="8.33203125" style="498" customWidth="1"/>
    <col min="12" max="12" width="9.5546875" style="498" customWidth="1"/>
    <col min="13" max="13" width="16.5546875" style="498" customWidth="1"/>
    <col min="14" max="14" width="24.5546875" style="498" customWidth="1"/>
    <col min="15" max="16384" width="9.109375" style="498"/>
  </cols>
  <sheetData>
    <row r="1" spans="1:14" ht="15" customHeight="1">
      <c r="A1" s="1006" t="s">
        <v>207</v>
      </c>
      <c r="B1" s="1006"/>
      <c r="C1" s="1006"/>
      <c r="D1" s="1006"/>
      <c r="E1" s="1006"/>
      <c r="F1" s="1006"/>
      <c r="G1" s="1006"/>
      <c r="H1" s="1006"/>
      <c r="I1" s="1006"/>
      <c r="J1" s="1006"/>
      <c r="K1" s="1006"/>
      <c r="L1" s="1006"/>
      <c r="M1" s="1006"/>
      <c r="N1" s="538"/>
    </row>
    <row r="2" spans="1:14" ht="15" customHeight="1">
      <c r="A2" s="1006" t="s">
        <v>231</v>
      </c>
      <c r="B2" s="1006"/>
      <c r="C2" s="1006"/>
      <c r="D2" s="1006"/>
      <c r="E2" s="1006"/>
      <c r="F2" s="1006"/>
      <c r="G2" s="1006"/>
      <c r="H2" s="1006"/>
      <c r="I2" s="1006"/>
      <c r="J2" s="1006"/>
      <c r="K2" s="1006"/>
      <c r="L2" s="1006"/>
      <c r="M2" s="1006"/>
      <c r="N2" s="538"/>
    </row>
    <row r="3" spans="1:14" ht="15" customHeight="1">
      <c r="A3" s="284"/>
      <c r="B3" s="284"/>
      <c r="C3" s="284"/>
      <c r="D3" s="284"/>
      <c r="E3" s="284"/>
      <c r="F3" s="284"/>
      <c r="G3" s="284"/>
      <c r="H3" s="284"/>
      <c r="I3" s="286"/>
      <c r="J3" s="284"/>
      <c r="K3" s="493"/>
      <c r="L3" s="493"/>
      <c r="M3" s="284"/>
      <c r="N3" s="284"/>
    </row>
    <row r="4" spans="1:14" ht="13.2">
      <c r="A4" s="283" t="s">
        <v>208</v>
      </c>
      <c r="B4" s="283"/>
      <c r="C4" s="284"/>
      <c r="D4" s="285"/>
      <c r="E4" s="285"/>
      <c r="F4" s="285"/>
      <c r="G4" s="284"/>
      <c r="H4" s="284"/>
      <c r="I4" s="286"/>
      <c r="J4" s="284"/>
      <c r="K4" s="493"/>
      <c r="L4" s="493"/>
      <c r="M4" s="284"/>
      <c r="N4" s="284"/>
    </row>
    <row r="5" spans="1:14" ht="15" customHeight="1">
      <c r="A5" s="284"/>
      <c r="B5" s="284"/>
      <c r="C5" s="284" t="s">
        <v>209</v>
      </c>
      <c r="D5" s="284"/>
      <c r="E5" s="284"/>
      <c r="F5" s="284" t="s">
        <v>210</v>
      </c>
      <c r="G5" s="1126" t="str">
        <f>PENDIDIKAN!F5</f>
        <v>Dr. Wilson Novarino, M.Si</v>
      </c>
      <c r="H5" s="1126"/>
      <c r="I5" s="1126"/>
      <c r="J5" s="1126"/>
      <c r="K5" s="493"/>
      <c r="L5" s="493"/>
      <c r="M5" s="284"/>
      <c r="N5" s="284"/>
    </row>
    <row r="6" spans="1:14" ht="15" customHeight="1">
      <c r="A6" s="284"/>
      <c r="B6" s="284"/>
      <c r="C6" s="284" t="s">
        <v>211</v>
      </c>
      <c r="D6" s="284"/>
      <c r="E6" s="284"/>
      <c r="F6" s="284" t="s">
        <v>210</v>
      </c>
      <c r="G6" s="1126" t="str">
        <f>PENDIDIKAN!F6</f>
        <v>19711103 199802 1 001</v>
      </c>
      <c r="H6" s="1126"/>
      <c r="I6" s="1126"/>
      <c r="J6" s="1126"/>
      <c r="K6" s="493"/>
      <c r="L6" s="493"/>
      <c r="M6" s="284"/>
      <c r="N6" s="284"/>
    </row>
    <row r="7" spans="1:14" ht="13.2">
      <c r="A7" s="284"/>
      <c r="B7" s="284"/>
      <c r="C7" s="284" t="s">
        <v>212</v>
      </c>
      <c r="D7" s="284"/>
      <c r="E7" s="284"/>
      <c r="F7" s="284" t="s">
        <v>210</v>
      </c>
      <c r="G7" s="1126" t="str">
        <f>PENDIDIKAN!F7</f>
        <v>Penata Tk. I / III.d</v>
      </c>
      <c r="H7" s="1126"/>
      <c r="I7" s="1126"/>
      <c r="J7" s="1126"/>
      <c r="K7" s="81"/>
      <c r="L7" s="81"/>
      <c r="M7" s="91" t="s">
        <v>243</v>
      </c>
      <c r="N7" s="91"/>
    </row>
    <row r="8" spans="1:14" ht="13.2">
      <c r="A8" s="284"/>
      <c r="B8" s="284"/>
      <c r="C8" s="284" t="s">
        <v>279</v>
      </c>
      <c r="D8" s="284"/>
      <c r="E8" s="284"/>
      <c r="F8" s="284" t="s">
        <v>210</v>
      </c>
      <c r="G8" s="967" t="str">
        <f>PENDIDIKAN!F8</f>
        <v xml:space="preserve">Ketua Jurusan Biologi </v>
      </c>
      <c r="H8" s="967"/>
      <c r="I8" s="967"/>
      <c r="J8" s="967"/>
      <c r="K8" s="967"/>
      <c r="L8" s="967"/>
      <c r="M8" s="967"/>
      <c r="N8" s="86"/>
    </row>
    <row r="9" spans="1:14" ht="13.2">
      <c r="A9" s="284"/>
      <c r="B9" s="284"/>
      <c r="C9" s="284" t="s">
        <v>214</v>
      </c>
      <c r="D9" s="284"/>
      <c r="E9" s="284"/>
      <c r="F9" s="284" t="s">
        <v>210</v>
      </c>
      <c r="G9" s="992" t="str">
        <f>PENDIDIKAN!F9</f>
        <v>Fakultas MIPA Universitas Andalas</v>
      </c>
      <c r="H9" s="992"/>
      <c r="I9" s="992"/>
      <c r="J9" s="992"/>
      <c r="K9" s="493"/>
      <c r="L9" s="493"/>
      <c r="M9" s="284"/>
      <c r="N9" s="284"/>
    </row>
    <row r="10" spans="1:14" ht="13.2">
      <c r="A10" s="284"/>
      <c r="B10" s="284"/>
      <c r="C10" s="284"/>
      <c r="D10" s="284"/>
      <c r="E10" s="284"/>
      <c r="F10" s="284"/>
      <c r="G10" s="540"/>
      <c r="H10" s="540"/>
      <c r="I10" s="540"/>
      <c r="J10" s="540"/>
      <c r="K10" s="493"/>
      <c r="L10" s="493"/>
      <c r="M10" s="284"/>
      <c r="N10" s="284"/>
    </row>
    <row r="11" spans="1:14" ht="13.2">
      <c r="A11" s="283" t="s">
        <v>215</v>
      </c>
      <c r="B11" s="283"/>
      <c r="C11" s="284"/>
      <c r="D11" s="285"/>
      <c r="E11" s="285"/>
      <c r="F11" s="285"/>
      <c r="G11" s="284"/>
      <c r="H11" s="284"/>
      <c r="I11" s="286"/>
      <c r="J11" s="284"/>
      <c r="K11" s="493"/>
      <c r="L11" s="493"/>
      <c r="M11" s="284"/>
      <c r="N11" s="284"/>
    </row>
    <row r="12" spans="1:14" ht="13.2">
      <c r="A12" s="284"/>
      <c r="B12" s="284"/>
      <c r="C12" s="284" t="s">
        <v>216</v>
      </c>
      <c r="D12" s="284"/>
      <c r="E12" s="284"/>
      <c r="F12" s="284" t="s">
        <v>210</v>
      </c>
      <c r="G12" s="1126" t="str">
        <f>PENDIDIKAN!F12</f>
        <v>Dr. Aadrean, S.Si, M.Si</v>
      </c>
      <c r="H12" s="1126"/>
      <c r="I12" s="1126"/>
      <c r="J12" s="1126"/>
      <c r="K12" s="493"/>
      <c r="L12" s="493"/>
      <c r="M12" s="284"/>
      <c r="N12" s="284"/>
    </row>
    <row r="13" spans="1:14" ht="13.2">
      <c r="A13" s="284"/>
      <c r="B13" s="284"/>
      <c r="C13" s="284" t="s">
        <v>217</v>
      </c>
      <c r="D13" s="284"/>
      <c r="E13" s="284"/>
      <c r="F13" s="284" t="s">
        <v>210</v>
      </c>
      <c r="G13" s="1126" t="str">
        <f>PENDIDIKAN!F13</f>
        <v>19860204 201212 1 001</v>
      </c>
      <c r="H13" s="1126"/>
      <c r="I13" s="1126"/>
      <c r="J13" s="1126"/>
      <c r="K13" s="493"/>
      <c r="L13" s="493"/>
      <c r="M13" s="284"/>
      <c r="N13" s="284"/>
    </row>
    <row r="14" spans="1:14" ht="13.2">
      <c r="A14" s="284"/>
      <c r="B14" s="284"/>
      <c r="C14" s="284" t="s">
        <v>212</v>
      </c>
      <c r="D14" s="284"/>
      <c r="E14" s="284"/>
      <c r="F14" s="284" t="s">
        <v>210</v>
      </c>
      <c r="G14" s="1126" t="str">
        <f>PENDIDIKAN!F14</f>
        <v>Penata / III.c</v>
      </c>
      <c r="H14" s="1126"/>
      <c r="I14" s="1126"/>
      <c r="J14" s="1126"/>
      <c r="K14" s="81"/>
      <c r="L14" s="81"/>
      <c r="M14" s="91"/>
      <c r="N14" s="91"/>
    </row>
    <row r="15" spans="1:14" ht="13.2">
      <c r="A15" s="284"/>
      <c r="B15" s="284"/>
      <c r="C15" s="284" t="s">
        <v>279</v>
      </c>
      <c r="D15" s="284"/>
      <c r="E15" s="284"/>
      <c r="F15" s="284" t="s">
        <v>210</v>
      </c>
      <c r="G15" s="967" t="str">
        <f>PENDIDIKAN!F15</f>
        <v>Lektor</v>
      </c>
      <c r="H15" s="967"/>
      <c r="I15" s="967"/>
      <c r="J15" s="967"/>
      <c r="K15" s="967"/>
      <c r="L15" s="967"/>
      <c r="M15" s="967"/>
      <c r="N15" s="86"/>
    </row>
    <row r="16" spans="1:14" ht="13.2">
      <c r="A16" s="284"/>
      <c r="B16" s="284"/>
      <c r="C16" s="284" t="s">
        <v>214</v>
      </c>
      <c r="D16" s="284"/>
      <c r="E16" s="284"/>
      <c r="F16" s="284" t="s">
        <v>210</v>
      </c>
      <c r="G16" s="992" t="str">
        <f>PENDIDIKAN!F16</f>
        <v>Fakultas MIPA Universitas Andalas</v>
      </c>
      <c r="H16" s="992"/>
      <c r="I16" s="992"/>
      <c r="J16" s="992"/>
      <c r="K16" s="493"/>
      <c r="L16" s="493"/>
      <c r="M16" s="284"/>
      <c r="N16" s="284"/>
    </row>
    <row r="17" spans="1:15" ht="15" customHeight="1">
      <c r="A17" s="284"/>
      <c r="B17" s="284"/>
      <c r="C17" s="284"/>
      <c r="D17" s="284"/>
      <c r="E17" s="284"/>
      <c r="F17" s="284"/>
      <c r="G17" s="284"/>
      <c r="H17" s="284"/>
      <c r="I17" s="286"/>
      <c r="J17" s="284"/>
      <c r="K17" s="493"/>
      <c r="L17" s="493"/>
      <c r="M17" s="284"/>
      <c r="N17" s="284"/>
    </row>
    <row r="18" spans="1:15" ht="15" customHeight="1">
      <c r="A18" s="1109" t="s">
        <v>232</v>
      </c>
      <c r="B18" s="1109"/>
      <c r="C18" s="1109"/>
      <c r="D18" s="1109"/>
      <c r="E18" s="1109"/>
      <c r="F18" s="1109"/>
      <c r="G18" s="1109"/>
      <c r="H18" s="1109"/>
      <c r="I18" s="1109"/>
      <c r="J18" s="1109"/>
      <c r="K18" s="1109"/>
      <c r="L18" s="1109"/>
      <c r="M18" s="1109"/>
      <c r="N18" s="564"/>
    </row>
    <row r="19" spans="1:15" ht="15" customHeight="1">
      <c r="A19" s="539"/>
      <c r="B19" s="539"/>
      <c r="C19" s="288"/>
      <c r="D19" s="288"/>
      <c r="E19" s="288"/>
      <c r="F19" s="288"/>
      <c r="G19" s="288"/>
      <c r="H19" s="288"/>
      <c r="I19" s="289"/>
      <c r="J19" s="290"/>
      <c r="K19" s="493"/>
      <c r="L19" s="493"/>
      <c r="M19" s="284"/>
      <c r="N19" s="284"/>
    </row>
    <row r="20" spans="1:15" ht="45.75" customHeight="1">
      <c r="A20" s="302" t="s">
        <v>218</v>
      </c>
      <c r="B20" s="1007" t="s">
        <v>223</v>
      </c>
      <c r="C20" s="1008"/>
      <c r="D20" s="1008"/>
      <c r="E20" s="1008"/>
      <c r="F20" s="1008"/>
      <c r="G20" s="1008"/>
      <c r="H20" s="302" t="s">
        <v>219</v>
      </c>
      <c r="I20" s="302" t="s">
        <v>224</v>
      </c>
      <c r="J20" s="302" t="s">
        <v>225</v>
      </c>
      <c r="K20" s="302" t="s">
        <v>226</v>
      </c>
      <c r="L20" s="302" t="s">
        <v>227</v>
      </c>
      <c r="M20" s="302" t="s">
        <v>220</v>
      </c>
      <c r="N20" s="544" t="s">
        <v>352</v>
      </c>
      <c r="O20" s="1202" t="s">
        <v>863</v>
      </c>
    </row>
    <row r="21" spans="1:15" ht="13.2">
      <c r="A21" s="545">
        <v>1</v>
      </c>
      <c r="B21" s="1009">
        <v>2</v>
      </c>
      <c r="C21" s="1010"/>
      <c r="D21" s="1010"/>
      <c r="E21" s="1010"/>
      <c r="F21" s="1010"/>
      <c r="G21" s="1010"/>
      <c r="H21" s="545">
        <v>3</v>
      </c>
      <c r="I21" s="302">
        <v>4</v>
      </c>
      <c r="J21" s="545">
        <v>5</v>
      </c>
      <c r="K21" s="545">
        <v>6</v>
      </c>
      <c r="L21" s="545">
        <v>7</v>
      </c>
      <c r="M21" s="545">
        <v>8</v>
      </c>
      <c r="N21" s="352">
        <v>9</v>
      </c>
      <c r="O21" s="553">
        <v>10</v>
      </c>
    </row>
    <row r="22" spans="1:15" ht="33" customHeight="1">
      <c r="A22" s="175" t="s">
        <v>12</v>
      </c>
      <c r="B22" s="917" t="s">
        <v>185</v>
      </c>
      <c r="C22" s="918"/>
      <c r="D22" s="918"/>
      <c r="E22" s="918"/>
      <c r="F22" s="918"/>
      <c r="G22" s="919"/>
      <c r="H22" s="164"/>
      <c r="I22" s="145"/>
      <c r="J22" s="187"/>
      <c r="K22" s="195"/>
      <c r="L22" s="546">
        <f>L23+L25+L27+L43+L47+L51</f>
        <v>7</v>
      </c>
      <c r="M22" s="547"/>
      <c r="N22" s="548"/>
    </row>
    <row r="23" spans="1:15" ht="20.100000000000001" customHeight="1">
      <c r="A23" s="549"/>
      <c r="B23" s="299" t="s">
        <v>10</v>
      </c>
      <c r="C23" s="917" t="s">
        <v>235</v>
      </c>
      <c r="D23" s="918"/>
      <c r="E23" s="918"/>
      <c r="F23" s="918"/>
      <c r="G23" s="919"/>
      <c r="H23" s="164"/>
      <c r="I23" s="145"/>
      <c r="J23" s="187"/>
      <c r="K23" s="195"/>
      <c r="L23" s="550">
        <v>0</v>
      </c>
      <c r="M23" s="547"/>
      <c r="N23" s="548"/>
    </row>
    <row r="24" spans="1:15" ht="57.75" customHeight="1">
      <c r="A24" s="549"/>
      <c r="B24" s="543"/>
      <c r="C24" s="531"/>
      <c r="D24" s="976" t="s">
        <v>482</v>
      </c>
      <c r="E24" s="977"/>
      <c r="F24" s="977"/>
      <c r="G24" s="978"/>
      <c r="H24" s="164"/>
      <c r="I24" s="145" t="s">
        <v>483</v>
      </c>
      <c r="J24" s="187"/>
      <c r="K24" s="195"/>
      <c r="L24" s="195"/>
      <c r="M24" s="547"/>
      <c r="N24" s="548"/>
    </row>
    <row r="25" spans="1:15" ht="28.95" customHeight="1">
      <c r="A25" s="549"/>
      <c r="B25" s="551" t="s">
        <v>9</v>
      </c>
      <c r="C25" s="1117" t="s">
        <v>491</v>
      </c>
      <c r="D25" s="1118"/>
      <c r="E25" s="1118"/>
      <c r="F25" s="1118"/>
      <c r="G25" s="1119"/>
      <c r="H25" s="161"/>
      <c r="I25" s="541"/>
      <c r="J25" s="178"/>
      <c r="K25" s="552"/>
      <c r="L25" s="550">
        <v>0</v>
      </c>
      <c r="M25" s="553"/>
      <c r="N25" s="554"/>
    </row>
    <row r="26" spans="1:15" ht="45.75" customHeight="1">
      <c r="A26" s="549"/>
      <c r="B26" s="543"/>
      <c r="C26" s="531"/>
      <c r="D26" s="911" t="s">
        <v>481</v>
      </c>
      <c r="E26" s="912"/>
      <c r="F26" s="912"/>
      <c r="G26" s="913"/>
      <c r="H26" s="164"/>
      <c r="I26" s="145"/>
      <c r="J26" s="187"/>
      <c r="K26" s="195"/>
      <c r="L26" s="195"/>
      <c r="M26" s="547"/>
      <c r="N26" s="548"/>
    </row>
    <row r="27" spans="1:15" s="82" customFormat="1" ht="29.4" customHeight="1">
      <c r="A27" s="555"/>
      <c r="B27" s="556" t="s">
        <v>11</v>
      </c>
      <c r="C27" s="1110" t="s">
        <v>480</v>
      </c>
      <c r="D27" s="1111"/>
      <c r="E27" s="1111"/>
      <c r="F27" s="1111"/>
      <c r="G27" s="1112"/>
      <c r="H27" s="557"/>
      <c r="I27" s="532"/>
      <c r="J27" s="528"/>
      <c r="K27" s="151"/>
      <c r="L27" s="103">
        <f>(L32+L28)</f>
        <v>6</v>
      </c>
      <c r="M27" s="548"/>
      <c r="N27" s="548"/>
    </row>
    <row r="28" spans="1:15" ht="20.100000000000001" customHeight="1">
      <c r="A28" s="549"/>
      <c r="B28" s="542"/>
      <c r="C28" s="145" t="s">
        <v>133</v>
      </c>
      <c r="D28" s="907" t="s">
        <v>148</v>
      </c>
      <c r="E28" s="908"/>
      <c r="F28" s="908"/>
      <c r="G28" s="909"/>
      <c r="H28" s="164"/>
      <c r="I28" s="145"/>
      <c r="J28" s="187"/>
      <c r="K28" s="195"/>
      <c r="L28" s="550">
        <f>SUM(L29:L31)</f>
        <v>0</v>
      </c>
      <c r="M28" s="547"/>
      <c r="N28" s="548"/>
    </row>
    <row r="29" spans="1:15" ht="20.100000000000001" customHeight="1">
      <c r="A29" s="549"/>
      <c r="B29" s="542"/>
      <c r="C29" s="194"/>
      <c r="D29" s="145" t="s">
        <v>283</v>
      </c>
      <c r="E29" s="529" t="s">
        <v>477</v>
      </c>
      <c r="F29" s="558"/>
      <c r="G29" s="559"/>
      <c r="H29" s="164"/>
      <c r="I29" s="145"/>
      <c r="J29" s="187"/>
      <c r="K29" s="195"/>
      <c r="L29" s="195"/>
      <c r="M29" s="547"/>
      <c r="N29" s="548"/>
    </row>
    <row r="30" spans="1:15" ht="20.100000000000001" customHeight="1">
      <c r="A30" s="549"/>
      <c r="B30" s="542"/>
      <c r="C30" s="194"/>
      <c r="D30" s="145" t="s">
        <v>284</v>
      </c>
      <c r="E30" s="537" t="s">
        <v>478</v>
      </c>
      <c r="F30" s="357"/>
      <c r="G30" s="560"/>
      <c r="H30" s="164"/>
      <c r="I30" s="145"/>
      <c r="J30" s="187"/>
      <c r="K30" s="195"/>
      <c r="L30" s="195"/>
      <c r="M30" s="547"/>
      <c r="N30" s="548"/>
    </row>
    <row r="31" spans="1:15" ht="20.100000000000001" customHeight="1">
      <c r="A31" s="549"/>
      <c r="B31" s="542"/>
      <c r="C31" s="197"/>
      <c r="D31" s="543" t="s">
        <v>285</v>
      </c>
      <c r="E31" s="529" t="s">
        <v>479</v>
      </c>
      <c r="F31" s="357"/>
      <c r="G31" s="560"/>
      <c r="H31" s="164"/>
      <c r="I31" s="145"/>
      <c r="J31" s="187"/>
      <c r="K31" s="195"/>
      <c r="L31" s="195"/>
      <c r="M31" s="547"/>
      <c r="N31" s="548"/>
    </row>
    <row r="32" spans="1:15" s="284" customFormat="1" ht="26.25" customHeight="1">
      <c r="A32" s="561"/>
      <c r="B32" s="542"/>
      <c r="C32" s="562" t="s">
        <v>135</v>
      </c>
      <c r="D32" s="906" t="s">
        <v>236</v>
      </c>
      <c r="E32" s="901"/>
      <c r="F32" s="901"/>
      <c r="G32" s="902"/>
      <c r="H32" s="164"/>
      <c r="I32" s="145"/>
      <c r="J32" s="187"/>
      <c r="K32" s="195"/>
      <c r="L32" s="546">
        <f>SUM(L33:L41)</f>
        <v>6</v>
      </c>
      <c r="M32" s="195"/>
      <c r="N32" s="151"/>
    </row>
    <row r="33" spans="1:15" ht="20.100000000000001" customHeight="1">
      <c r="A33" s="549"/>
      <c r="B33" s="542"/>
      <c r="C33" s="196"/>
      <c r="D33" s="145" t="s">
        <v>283</v>
      </c>
      <c r="E33" s="529" t="s">
        <v>477</v>
      </c>
      <c r="F33" s="558"/>
      <c r="G33" s="559"/>
      <c r="H33" s="164"/>
      <c r="I33" s="145"/>
      <c r="J33" s="187"/>
      <c r="K33" s="195"/>
      <c r="L33" s="195"/>
      <c r="M33" s="547"/>
      <c r="N33" s="548"/>
    </row>
    <row r="34" spans="1:15" ht="20.100000000000001" customHeight="1">
      <c r="A34" s="549"/>
      <c r="B34" s="542"/>
      <c r="C34" s="196"/>
      <c r="D34" s="145" t="s">
        <v>284</v>
      </c>
      <c r="E34" s="537" t="s">
        <v>478</v>
      </c>
      <c r="F34" s="357"/>
      <c r="G34" s="560"/>
      <c r="H34" s="164"/>
      <c r="I34" s="145"/>
      <c r="J34" s="187"/>
      <c r="K34" s="195"/>
      <c r="L34" s="195"/>
      <c r="M34" s="547"/>
      <c r="N34" s="548"/>
    </row>
    <row r="35" spans="1:15" ht="20.100000000000001" customHeight="1">
      <c r="A35" s="549"/>
      <c r="B35" s="542"/>
      <c r="C35" s="197"/>
      <c r="D35" s="543" t="s">
        <v>285</v>
      </c>
      <c r="E35" s="529" t="s">
        <v>479</v>
      </c>
      <c r="F35" s="357"/>
      <c r="G35" s="560"/>
      <c r="H35" s="164"/>
      <c r="I35" s="145"/>
      <c r="J35" s="187"/>
      <c r="K35" s="195"/>
      <c r="L35" s="195"/>
      <c r="M35" s="547"/>
      <c r="N35" s="548"/>
    </row>
    <row r="36" spans="1:15" ht="47.25" customHeight="1">
      <c r="A36" s="549"/>
      <c r="B36" s="815"/>
      <c r="C36" s="197"/>
      <c r="D36" s="156">
        <v>1</v>
      </c>
      <c r="E36" s="911" t="s">
        <v>748</v>
      </c>
      <c r="F36" s="912"/>
      <c r="G36" s="913"/>
      <c r="H36" s="819">
        <v>2019</v>
      </c>
      <c r="I36" s="156" t="s">
        <v>311</v>
      </c>
      <c r="J36" s="566">
        <v>1</v>
      </c>
      <c r="K36" s="566">
        <v>1</v>
      </c>
      <c r="L36" s="566">
        <f>SUM(J36*K36)</f>
        <v>1</v>
      </c>
      <c r="M36" s="820" t="s">
        <v>360</v>
      </c>
      <c r="N36" s="834" t="s">
        <v>779</v>
      </c>
      <c r="O36" s="498">
        <v>1</v>
      </c>
    </row>
    <row r="37" spans="1:15" ht="48" customHeight="1">
      <c r="A37" s="549"/>
      <c r="B37" s="815"/>
      <c r="C37" s="197"/>
      <c r="D37" s="156">
        <v>2</v>
      </c>
      <c r="E37" s="911" t="s">
        <v>749</v>
      </c>
      <c r="F37" s="912"/>
      <c r="G37" s="913"/>
      <c r="H37" s="819">
        <v>2020</v>
      </c>
      <c r="I37" s="156" t="s">
        <v>311</v>
      </c>
      <c r="J37" s="566">
        <v>1</v>
      </c>
      <c r="K37" s="566">
        <v>1</v>
      </c>
      <c r="L37" s="566">
        <f t="shared" ref="L37:L41" si="0">SUM(J37*K37)</f>
        <v>1</v>
      </c>
      <c r="M37" s="820" t="s">
        <v>360</v>
      </c>
      <c r="N37" s="834" t="s">
        <v>780</v>
      </c>
      <c r="O37" s="498">
        <v>1</v>
      </c>
    </row>
    <row r="38" spans="1:15" ht="78" customHeight="1">
      <c r="A38" s="549"/>
      <c r="B38" s="815"/>
      <c r="C38" s="197"/>
      <c r="D38" s="156">
        <v>3</v>
      </c>
      <c r="E38" s="911" t="s">
        <v>783</v>
      </c>
      <c r="F38" s="912"/>
      <c r="G38" s="913"/>
      <c r="H38" s="819">
        <v>2020</v>
      </c>
      <c r="I38" s="156" t="s">
        <v>311</v>
      </c>
      <c r="J38" s="566">
        <v>1</v>
      </c>
      <c r="K38" s="566">
        <v>1</v>
      </c>
      <c r="L38" s="566">
        <f t="shared" si="0"/>
        <v>1</v>
      </c>
      <c r="M38" s="820" t="s">
        <v>360</v>
      </c>
      <c r="N38" s="834" t="s">
        <v>781</v>
      </c>
      <c r="O38" s="498">
        <v>1</v>
      </c>
    </row>
    <row r="39" spans="1:15" ht="63" customHeight="1">
      <c r="A39" s="549"/>
      <c r="B39" s="842"/>
      <c r="C39" s="197"/>
      <c r="D39" s="156">
        <v>4</v>
      </c>
      <c r="E39" s="911" t="s">
        <v>784</v>
      </c>
      <c r="F39" s="912"/>
      <c r="G39" s="913"/>
      <c r="H39" s="819">
        <v>2021</v>
      </c>
      <c r="I39" s="156" t="s">
        <v>311</v>
      </c>
      <c r="J39" s="566">
        <v>1</v>
      </c>
      <c r="K39" s="566">
        <v>1</v>
      </c>
      <c r="L39" s="566">
        <f t="shared" ref="L39" si="1">SUM(J39*K39)</f>
        <v>1</v>
      </c>
      <c r="M39" s="820" t="s">
        <v>360</v>
      </c>
      <c r="N39" s="834" t="s">
        <v>782</v>
      </c>
      <c r="O39" s="498">
        <v>1</v>
      </c>
    </row>
    <row r="40" spans="1:15" ht="78" customHeight="1">
      <c r="A40" s="549"/>
      <c r="B40" s="842"/>
      <c r="C40" s="197"/>
      <c r="D40" s="156">
        <v>5</v>
      </c>
      <c r="E40" s="911" t="s">
        <v>859</v>
      </c>
      <c r="F40" s="912"/>
      <c r="G40" s="913"/>
      <c r="H40" s="819">
        <v>2021</v>
      </c>
      <c r="I40" s="156" t="s">
        <v>311</v>
      </c>
      <c r="J40" s="566">
        <v>1</v>
      </c>
      <c r="K40" s="566">
        <v>1</v>
      </c>
      <c r="L40" s="566">
        <f t="shared" ref="L40" si="2">SUM(J40*K40)</f>
        <v>1</v>
      </c>
      <c r="M40" s="820" t="s">
        <v>360</v>
      </c>
      <c r="N40" s="834" t="s">
        <v>861</v>
      </c>
      <c r="O40" s="498">
        <v>1</v>
      </c>
    </row>
    <row r="41" spans="1:15" ht="75.75" customHeight="1">
      <c r="A41" s="549"/>
      <c r="B41" s="815"/>
      <c r="C41" s="197"/>
      <c r="D41" s="156">
        <v>6</v>
      </c>
      <c r="E41" s="911" t="s">
        <v>860</v>
      </c>
      <c r="F41" s="912"/>
      <c r="G41" s="913"/>
      <c r="H41" s="819">
        <v>2021</v>
      </c>
      <c r="I41" s="156" t="s">
        <v>311</v>
      </c>
      <c r="J41" s="566">
        <v>1</v>
      </c>
      <c r="K41" s="566">
        <v>1</v>
      </c>
      <c r="L41" s="566">
        <f t="shared" si="0"/>
        <v>1</v>
      </c>
      <c r="M41" s="820" t="s">
        <v>360</v>
      </c>
      <c r="N41" s="834" t="s">
        <v>862</v>
      </c>
      <c r="O41" s="498">
        <v>1</v>
      </c>
    </row>
    <row r="42" spans="1:15" ht="20.100000000000001" customHeight="1">
      <c r="A42" s="549"/>
      <c r="B42" s="543"/>
      <c r="C42" s="188">
        <v>2</v>
      </c>
      <c r="D42" s="906" t="s">
        <v>150</v>
      </c>
      <c r="E42" s="901"/>
      <c r="F42" s="901"/>
      <c r="G42" s="902"/>
      <c r="H42" s="164"/>
      <c r="I42" s="145"/>
      <c r="J42" s="187"/>
      <c r="K42" s="195"/>
      <c r="L42" s="195"/>
      <c r="M42" s="547"/>
      <c r="N42" s="567"/>
    </row>
    <row r="43" spans="1:15" ht="49.5" customHeight="1">
      <c r="A43" s="549"/>
      <c r="B43" s="551" t="s">
        <v>13</v>
      </c>
      <c r="C43" s="1113" t="s">
        <v>237</v>
      </c>
      <c r="D43" s="1114"/>
      <c r="E43" s="1114"/>
      <c r="F43" s="1114"/>
      <c r="G43" s="1115"/>
      <c r="H43" s="568"/>
      <c r="I43" s="569"/>
      <c r="J43" s="550"/>
      <c r="K43" s="570"/>
      <c r="L43" s="550">
        <v>0</v>
      </c>
      <c r="M43" s="547"/>
      <c r="N43" s="567"/>
    </row>
    <row r="44" spans="1:15" ht="20.100000000000001" customHeight="1">
      <c r="A44" s="549"/>
      <c r="B44" s="542"/>
      <c r="C44" s="188">
        <v>1</v>
      </c>
      <c r="D44" s="906" t="s">
        <v>240</v>
      </c>
      <c r="E44" s="901"/>
      <c r="F44" s="901"/>
      <c r="G44" s="902"/>
      <c r="H44" s="164"/>
      <c r="I44" s="145"/>
      <c r="J44" s="187"/>
      <c r="K44" s="195"/>
      <c r="L44" s="195"/>
      <c r="M44" s="547"/>
      <c r="N44" s="567"/>
    </row>
    <row r="45" spans="1:15" ht="31.5" customHeight="1">
      <c r="A45" s="549"/>
      <c r="B45" s="542"/>
      <c r="C45" s="187">
        <v>2</v>
      </c>
      <c r="D45" s="906" t="s">
        <v>239</v>
      </c>
      <c r="E45" s="901"/>
      <c r="F45" s="901"/>
      <c r="G45" s="902"/>
      <c r="H45" s="164"/>
      <c r="I45" s="145"/>
      <c r="J45" s="187"/>
      <c r="K45" s="195"/>
      <c r="L45" s="195"/>
      <c r="M45" s="547"/>
      <c r="N45" s="567"/>
    </row>
    <row r="46" spans="1:15" ht="20.100000000000001" customHeight="1">
      <c r="A46" s="549"/>
      <c r="B46" s="185"/>
      <c r="C46" s="185">
        <v>3</v>
      </c>
      <c r="D46" s="926" t="s">
        <v>241</v>
      </c>
      <c r="E46" s="927"/>
      <c r="F46" s="927"/>
      <c r="G46" s="928"/>
      <c r="H46" s="167"/>
      <c r="I46" s="543"/>
      <c r="J46" s="185"/>
      <c r="K46" s="571"/>
      <c r="L46" s="571"/>
      <c r="M46" s="572"/>
      <c r="N46" s="573"/>
    </row>
    <row r="47" spans="1:15" ht="20.100000000000001" customHeight="1">
      <c r="A47" s="549"/>
      <c r="B47" s="125" t="s">
        <v>94</v>
      </c>
      <c r="C47" s="1123" t="s">
        <v>242</v>
      </c>
      <c r="D47" s="1124"/>
      <c r="E47" s="1124"/>
      <c r="F47" s="1124"/>
      <c r="G47" s="1125"/>
      <c r="H47" s="167"/>
      <c r="I47" s="543"/>
      <c r="J47" s="185"/>
      <c r="K47" s="571"/>
      <c r="L47" s="550">
        <v>0</v>
      </c>
      <c r="M47" s="572"/>
      <c r="N47" s="573"/>
    </row>
    <row r="48" spans="1:15" ht="33.6" customHeight="1">
      <c r="A48" s="549"/>
      <c r="B48" s="185"/>
      <c r="C48" s="527"/>
      <c r="D48" s="906" t="s">
        <v>238</v>
      </c>
      <c r="E48" s="901"/>
      <c r="F48" s="901"/>
      <c r="G48" s="902"/>
      <c r="H48" s="164"/>
      <c r="I48" s="145"/>
      <c r="J48" s="187"/>
      <c r="K48" s="195"/>
      <c r="L48" s="195"/>
      <c r="M48" s="547"/>
      <c r="N48" s="567"/>
    </row>
    <row r="49" spans="1:15" ht="33.75" customHeight="1">
      <c r="A49" s="549"/>
      <c r="B49" s="574" t="s">
        <v>98</v>
      </c>
      <c r="C49" s="1120" t="s">
        <v>473</v>
      </c>
      <c r="D49" s="1121"/>
      <c r="E49" s="1121"/>
      <c r="F49" s="1121"/>
      <c r="G49" s="1122"/>
      <c r="H49" s="575"/>
      <c r="I49" s="535"/>
      <c r="J49" s="533"/>
      <c r="K49" s="576"/>
      <c r="L49" s="209">
        <v>0</v>
      </c>
      <c r="M49" s="577"/>
      <c r="N49" s="573"/>
    </row>
    <row r="50" spans="1:15" ht="93" customHeight="1">
      <c r="A50" s="549"/>
      <c r="B50" s="533"/>
      <c r="C50" s="536"/>
      <c r="D50" s="903" t="s">
        <v>472</v>
      </c>
      <c r="E50" s="904"/>
      <c r="F50" s="904"/>
      <c r="G50" s="905"/>
      <c r="H50" s="557"/>
      <c r="I50" s="532"/>
      <c r="J50" s="528"/>
      <c r="K50" s="151"/>
      <c r="L50" s="151"/>
      <c r="M50" s="548"/>
      <c r="N50" s="567"/>
    </row>
    <row r="51" spans="1:15" ht="31.5" customHeight="1">
      <c r="A51" s="549"/>
      <c r="B51" s="574" t="s">
        <v>16</v>
      </c>
      <c r="C51" s="1120" t="s">
        <v>474</v>
      </c>
      <c r="D51" s="1121"/>
      <c r="E51" s="1121"/>
      <c r="F51" s="1121"/>
      <c r="G51" s="1122"/>
      <c r="H51" s="575"/>
      <c r="I51" s="535"/>
      <c r="J51" s="533"/>
      <c r="K51" s="576"/>
      <c r="L51" s="209">
        <f>SUM(L52:L55)</f>
        <v>1</v>
      </c>
      <c r="M51" s="577"/>
      <c r="N51" s="573"/>
    </row>
    <row r="52" spans="1:15" ht="36" customHeight="1">
      <c r="A52" s="549"/>
      <c r="B52" s="107"/>
      <c r="C52" s="557" t="s">
        <v>2</v>
      </c>
      <c r="D52" s="903" t="s">
        <v>475</v>
      </c>
      <c r="E52" s="904"/>
      <c r="F52" s="904"/>
      <c r="G52" s="905"/>
      <c r="H52" s="557"/>
      <c r="I52" s="532"/>
      <c r="J52" s="528"/>
      <c r="K52" s="151"/>
      <c r="L52" s="151"/>
      <c r="M52" s="548"/>
      <c r="N52" s="567"/>
    </row>
    <row r="53" spans="1:15" ht="36" customHeight="1">
      <c r="A53" s="549"/>
      <c r="B53" s="107"/>
      <c r="C53" s="557" t="s">
        <v>3</v>
      </c>
      <c r="D53" s="903" t="s">
        <v>476</v>
      </c>
      <c r="E53" s="904"/>
      <c r="F53" s="904"/>
      <c r="G53" s="905"/>
      <c r="H53" s="557"/>
      <c r="I53" s="532"/>
      <c r="J53" s="528"/>
      <c r="K53" s="151"/>
      <c r="L53" s="151"/>
      <c r="M53" s="548"/>
      <c r="N53" s="567"/>
    </row>
    <row r="54" spans="1:15" ht="45" customHeight="1">
      <c r="A54" s="549"/>
      <c r="B54" s="107"/>
      <c r="C54" s="557"/>
      <c r="D54" s="816">
        <v>1</v>
      </c>
      <c r="E54" s="904" t="s">
        <v>751</v>
      </c>
      <c r="F54" s="904"/>
      <c r="G54" s="905"/>
      <c r="H54" s="819">
        <v>2020</v>
      </c>
      <c r="I54" s="156" t="s">
        <v>750</v>
      </c>
      <c r="J54" s="566">
        <v>0.5</v>
      </c>
      <c r="K54" s="566">
        <v>1</v>
      </c>
      <c r="L54" s="566">
        <f>SUM(J54*K54)</f>
        <v>0.5</v>
      </c>
      <c r="M54" s="548"/>
      <c r="N54" s="834" t="s">
        <v>785</v>
      </c>
      <c r="O54" s="498">
        <v>0.5</v>
      </c>
    </row>
    <row r="55" spans="1:15" ht="45" customHeight="1">
      <c r="A55" s="549"/>
      <c r="B55" s="107"/>
      <c r="C55" s="557"/>
      <c r="D55" s="816">
        <v>2</v>
      </c>
      <c r="E55" s="904" t="s">
        <v>752</v>
      </c>
      <c r="F55" s="904"/>
      <c r="G55" s="905"/>
      <c r="H55" s="819">
        <v>2021</v>
      </c>
      <c r="I55" s="156" t="s">
        <v>750</v>
      </c>
      <c r="J55" s="566">
        <v>0.5</v>
      </c>
      <c r="K55" s="566">
        <v>1</v>
      </c>
      <c r="L55" s="566">
        <f>SUM(J55*K55)</f>
        <v>0.5</v>
      </c>
      <c r="M55" s="548"/>
      <c r="N55" s="834" t="s">
        <v>786</v>
      </c>
      <c r="O55" s="498">
        <v>0.5</v>
      </c>
    </row>
    <row r="56" spans="1:15" ht="15" customHeight="1">
      <c r="A56" s="1116" t="s">
        <v>221</v>
      </c>
      <c r="B56" s="1116"/>
      <c r="C56" s="1116"/>
      <c r="D56" s="1116"/>
      <c r="E56" s="1116"/>
      <c r="F56" s="1116"/>
      <c r="G56" s="1116"/>
      <c r="H56" s="1116"/>
      <c r="I56" s="1116"/>
      <c r="J56" s="1116"/>
      <c r="K56" s="300"/>
      <c r="L56" s="546">
        <f>L22</f>
        <v>7</v>
      </c>
      <c r="M56" s="195"/>
      <c r="N56" s="578"/>
      <c r="O56" s="498">
        <v>7</v>
      </c>
    </row>
    <row r="57" spans="1:15" ht="15" customHeight="1">
      <c r="A57" s="283"/>
      <c r="B57" s="283"/>
      <c r="C57" s="538"/>
      <c r="D57" s="538"/>
      <c r="E57" s="538"/>
      <c r="F57" s="538"/>
      <c r="G57" s="538"/>
      <c r="H57" s="538"/>
      <c r="I57" s="538"/>
      <c r="J57" s="538"/>
      <c r="K57" s="361"/>
      <c r="L57" s="361"/>
      <c r="M57" s="283"/>
      <c r="N57" s="283"/>
    </row>
    <row r="58" spans="1:15" ht="15" customHeight="1">
      <c r="A58" s="284" t="s">
        <v>302</v>
      </c>
      <c r="B58" s="284"/>
      <c r="C58" s="497"/>
      <c r="D58" s="497"/>
      <c r="E58" s="497"/>
      <c r="F58" s="284"/>
      <c r="G58" s="284"/>
      <c r="H58" s="493"/>
      <c r="I58" s="286"/>
      <c r="J58" s="493"/>
      <c r="K58" s="493"/>
      <c r="L58" s="493"/>
      <c r="M58" s="283"/>
      <c r="N58" s="283"/>
    </row>
    <row r="59" spans="1:15" ht="15" customHeight="1">
      <c r="A59" s="284"/>
      <c r="B59" s="284"/>
      <c r="C59" s="497"/>
      <c r="D59" s="497"/>
      <c r="E59" s="497"/>
      <c r="F59" s="284"/>
      <c r="G59" s="284"/>
      <c r="H59" s="284"/>
      <c r="I59" s="286"/>
      <c r="J59" s="284"/>
      <c r="K59" s="493"/>
      <c r="L59" s="493"/>
      <c r="M59" s="284"/>
      <c r="N59" s="284"/>
    </row>
    <row r="60" spans="1:15" ht="15" customHeight="1">
      <c r="A60" s="284"/>
      <c r="B60" s="284"/>
      <c r="C60" s="497"/>
      <c r="D60" s="497"/>
      <c r="E60" s="497"/>
      <c r="F60" s="284"/>
      <c r="G60" s="284"/>
      <c r="H60" s="284"/>
      <c r="I60" s="579"/>
      <c r="J60" s="498" t="str">
        <f>PENDIDIKAN!J217</f>
        <v>Padang, 30 September 2021</v>
      </c>
      <c r="K60" s="493"/>
      <c r="L60" s="493"/>
      <c r="M60" s="284"/>
      <c r="N60" s="284"/>
    </row>
    <row r="61" spans="1:15" ht="15" customHeight="1">
      <c r="A61" s="284"/>
      <c r="B61" s="284"/>
      <c r="C61" s="497"/>
      <c r="D61" s="497"/>
      <c r="E61" s="497"/>
      <c r="F61" s="284"/>
      <c r="G61" s="284"/>
      <c r="H61" s="284"/>
      <c r="I61" s="579"/>
      <c r="J61" s="498" t="str">
        <f>PENDIDIKAN!J218</f>
        <v>Ketua Jurusan Biologi</v>
      </c>
      <c r="K61" s="242"/>
      <c r="L61" s="242"/>
      <c r="M61" s="242"/>
      <c r="N61" s="580"/>
    </row>
    <row r="62" spans="1:15" ht="15" customHeight="1">
      <c r="A62" s="284"/>
      <c r="B62" s="284"/>
      <c r="C62" s="497"/>
      <c r="D62" s="497"/>
      <c r="E62" s="497"/>
      <c r="F62" s="284"/>
      <c r="G62" s="284"/>
      <c r="H62" s="284"/>
      <c r="I62" s="579"/>
      <c r="J62" s="498" t="str">
        <f>PENDIDIKAN!J219</f>
        <v>Fakultas MIPA Univesitas Andalas</v>
      </c>
      <c r="K62" s="493"/>
      <c r="L62" s="493"/>
      <c r="M62" s="284"/>
      <c r="N62" s="284"/>
    </row>
    <row r="63" spans="1:15" ht="15" customHeight="1">
      <c r="A63" s="284"/>
      <c r="B63" s="284"/>
      <c r="C63" s="497"/>
      <c r="D63" s="497"/>
      <c r="E63" s="497"/>
      <c r="F63" s="284"/>
      <c r="G63" s="284"/>
      <c r="H63" s="284"/>
      <c r="I63" s="579"/>
      <c r="K63" s="493"/>
      <c r="L63" s="493"/>
      <c r="M63" s="284"/>
      <c r="N63" s="284"/>
    </row>
    <row r="64" spans="1:15" ht="15" customHeight="1">
      <c r="A64" s="284"/>
      <c r="B64" s="284"/>
      <c r="C64" s="497"/>
      <c r="D64" s="497"/>
      <c r="E64" s="497"/>
      <c r="F64" s="284"/>
      <c r="G64" s="284"/>
      <c r="H64" s="284"/>
      <c r="I64" s="579"/>
      <c r="K64" s="493"/>
      <c r="L64" s="493"/>
      <c r="M64" s="284"/>
      <c r="N64" s="284"/>
    </row>
    <row r="65" spans="1:14" ht="15" customHeight="1">
      <c r="A65" s="284"/>
      <c r="B65" s="284"/>
      <c r="C65" s="497"/>
      <c r="D65" s="497"/>
      <c r="E65" s="497"/>
      <c r="F65" s="284"/>
      <c r="G65" s="284"/>
      <c r="H65" s="284"/>
      <c r="I65" s="579"/>
      <c r="K65" s="493"/>
      <c r="L65" s="493"/>
      <c r="M65" s="284"/>
      <c r="N65" s="284"/>
    </row>
    <row r="66" spans="1:14" ht="15" customHeight="1">
      <c r="A66" s="284"/>
      <c r="B66" s="284"/>
      <c r="C66" s="497"/>
      <c r="D66" s="497"/>
      <c r="E66" s="497"/>
      <c r="F66" s="284"/>
      <c r="G66" s="284"/>
      <c r="H66" s="284"/>
      <c r="I66" s="579"/>
      <c r="K66" s="540"/>
      <c r="L66" s="540"/>
      <c r="M66" s="540"/>
      <c r="N66" s="540"/>
    </row>
    <row r="67" spans="1:14" ht="15" customHeight="1">
      <c r="A67" s="284"/>
      <c r="B67" s="284"/>
      <c r="C67" s="497"/>
      <c r="D67" s="497"/>
      <c r="E67" s="497"/>
      <c r="F67" s="284"/>
      <c r="G67" s="284"/>
      <c r="H67" s="284"/>
      <c r="I67" s="579"/>
      <c r="J67" s="498" t="str">
        <f>PENDIDIKAN!J224</f>
        <v>Dr. Wilson Novarino, M.Si</v>
      </c>
      <c r="K67" s="540"/>
      <c r="L67" s="540"/>
      <c r="M67" s="540"/>
      <c r="N67" s="540"/>
    </row>
    <row r="68" spans="1:14" ht="15" customHeight="1">
      <c r="A68" s="284"/>
      <c r="B68" s="284"/>
      <c r="C68" s="497"/>
      <c r="D68" s="497"/>
      <c r="E68" s="497"/>
      <c r="F68" s="284"/>
      <c r="G68" s="284"/>
      <c r="H68" s="284"/>
      <c r="I68" s="581"/>
      <c r="J68" s="498" t="str">
        <f>PENDIDIKAN!J225</f>
        <v>NIP. 19711103 199802 1 001</v>
      </c>
      <c r="K68" s="493"/>
      <c r="L68" s="493"/>
      <c r="M68" s="284"/>
      <c r="N68" s="284"/>
    </row>
  </sheetData>
  <mergeCells count="44">
    <mergeCell ref="G7:J7"/>
    <mergeCell ref="A1:M1"/>
    <mergeCell ref="A2:M2"/>
    <mergeCell ref="G5:J5"/>
    <mergeCell ref="G6:J6"/>
    <mergeCell ref="G8:M8"/>
    <mergeCell ref="G9:J9"/>
    <mergeCell ref="G12:J12"/>
    <mergeCell ref="G13:J13"/>
    <mergeCell ref="G14:J14"/>
    <mergeCell ref="A56:J56"/>
    <mergeCell ref="B22:G22"/>
    <mergeCell ref="C23:G23"/>
    <mergeCell ref="D24:G24"/>
    <mergeCell ref="C25:G25"/>
    <mergeCell ref="C49:G49"/>
    <mergeCell ref="D50:G50"/>
    <mergeCell ref="C51:G51"/>
    <mergeCell ref="D53:G53"/>
    <mergeCell ref="D52:G52"/>
    <mergeCell ref="D32:G32"/>
    <mergeCell ref="D48:G48"/>
    <mergeCell ref="D26:G26"/>
    <mergeCell ref="D45:G45"/>
    <mergeCell ref="D46:G46"/>
    <mergeCell ref="C47:G47"/>
    <mergeCell ref="A18:M18"/>
    <mergeCell ref="G15:M15"/>
    <mergeCell ref="D44:G44"/>
    <mergeCell ref="G16:J16"/>
    <mergeCell ref="B20:G20"/>
    <mergeCell ref="C27:G27"/>
    <mergeCell ref="D28:G28"/>
    <mergeCell ref="D42:G42"/>
    <mergeCell ref="C43:G43"/>
    <mergeCell ref="E36:G36"/>
    <mergeCell ref="E37:G37"/>
    <mergeCell ref="E38:G38"/>
    <mergeCell ref="E41:G41"/>
    <mergeCell ref="E39:G39"/>
    <mergeCell ref="E40:G40"/>
    <mergeCell ref="E55:G55"/>
    <mergeCell ref="E54:G54"/>
    <mergeCell ref="B21:G21"/>
  </mergeCells>
  <hyperlinks>
    <hyperlink ref="N36" r:id="rId1" xr:uid="{00000000-0004-0000-0500-000000000000}"/>
    <hyperlink ref="N37" r:id="rId2" xr:uid="{00000000-0004-0000-0500-000001000000}"/>
    <hyperlink ref="N38" r:id="rId3" xr:uid="{00000000-0004-0000-0500-000002000000}"/>
    <hyperlink ref="N54" r:id="rId4" xr:uid="{00000000-0004-0000-0500-000003000000}"/>
    <hyperlink ref="N55" r:id="rId5" xr:uid="{00000000-0004-0000-0500-000004000000}"/>
    <hyperlink ref="N39" r:id="rId6" xr:uid="{00000000-0004-0000-0500-000005000000}"/>
    <hyperlink ref="N40" r:id="rId7" xr:uid="{00000000-0004-0000-0500-000006000000}"/>
    <hyperlink ref="N41" r:id="rId8" xr:uid="{00000000-0004-0000-0500-000007000000}"/>
  </hyperlinks>
  <pageMargins left="0.47244094488188981" right="0.43307086614173229" top="0.51181102362204722" bottom="0.51181102362204722" header="0" footer="0"/>
  <pageSetup paperSize="9" scale="60" firstPageNumber="74" orientation="portrait" useFirstPageNumber="1" verticalDpi="300" r:id="rId9"/>
  <rowBreaks count="1" manualBreakCount="1">
    <brk id="48"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100"/>
  <sheetViews>
    <sheetView tabSelected="1" view="pageBreakPreview" topLeftCell="A53" zoomScale="70" zoomScaleNormal="100" zoomScaleSheetLayoutView="70" workbookViewId="0">
      <selection activeCell="O85" sqref="O85"/>
    </sheetView>
  </sheetViews>
  <sheetFormatPr defaultColWidth="9.109375" defaultRowHeight="15" customHeight="1"/>
  <cols>
    <col min="1" max="1" width="4.44140625" style="424" customWidth="1"/>
    <col min="2" max="2" width="3.33203125" style="424" customWidth="1"/>
    <col min="3" max="3" width="3.109375" style="424" customWidth="1"/>
    <col min="4" max="4" width="3.44140625" style="424" customWidth="1"/>
    <col min="5" max="5" width="26" style="424" customWidth="1"/>
    <col min="6" max="6" width="1.88671875" style="424" customWidth="1"/>
    <col min="7" max="7" width="15.44140625" style="424" customWidth="1"/>
    <col min="8" max="8" width="13.33203125" style="424" customWidth="1"/>
    <col min="9" max="9" width="10.44140625" style="424" customWidth="1"/>
    <col min="10" max="10" width="10" style="424" customWidth="1"/>
    <col min="11" max="11" width="7.33203125" style="424" bestFit="1" customWidth="1"/>
    <col min="12" max="12" width="8.88671875" style="424" customWidth="1"/>
    <col min="13" max="13" width="24.88671875" style="424" customWidth="1"/>
    <col min="14" max="14" width="23" style="451" customWidth="1"/>
    <col min="15" max="16384" width="9.109375" style="424"/>
  </cols>
  <sheetData>
    <row r="1" spans="1:14" s="498" customFormat="1" ht="15" customHeight="1">
      <c r="A1" s="1006" t="s">
        <v>207</v>
      </c>
      <c r="B1" s="1006"/>
      <c r="C1" s="1006"/>
      <c r="D1" s="1006"/>
      <c r="E1" s="1006"/>
      <c r="F1" s="1006"/>
      <c r="G1" s="1006"/>
      <c r="H1" s="1006"/>
      <c r="I1" s="1006"/>
      <c r="J1" s="1006"/>
      <c r="K1" s="1006"/>
      <c r="L1" s="1006"/>
      <c r="M1" s="1006"/>
      <c r="N1" s="565"/>
    </row>
    <row r="2" spans="1:14" s="498" customFormat="1" ht="15" customHeight="1">
      <c r="A2" s="1006" t="s">
        <v>233</v>
      </c>
      <c r="B2" s="1006"/>
      <c r="C2" s="1006"/>
      <c r="D2" s="1006"/>
      <c r="E2" s="1006"/>
      <c r="F2" s="1006"/>
      <c r="G2" s="1006"/>
      <c r="H2" s="1006"/>
      <c r="I2" s="1006"/>
      <c r="J2" s="1006"/>
      <c r="K2" s="1006"/>
      <c r="L2" s="1006"/>
      <c r="M2" s="1006"/>
      <c r="N2" s="565"/>
    </row>
    <row r="3" spans="1:14" s="498" customFormat="1" ht="15" customHeight="1">
      <c r="A3" s="284"/>
      <c r="B3" s="284"/>
      <c r="C3" s="284"/>
      <c r="D3" s="284"/>
      <c r="E3" s="284"/>
      <c r="F3" s="284"/>
      <c r="G3" s="284"/>
      <c r="H3" s="284"/>
      <c r="I3" s="286"/>
      <c r="J3" s="284"/>
      <c r="K3" s="493"/>
      <c r="L3" s="493"/>
      <c r="M3" s="284"/>
      <c r="N3" s="582"/>
    </row>
    <row r="4" spans="1:14" s="498" customFormat="1" ht="13.2">
      <c r="A4" s="283" t="s">
        <v>208</v>
      </c>
      <c r="B4" s="283"/>
      <c r="C4" s="284"/>
      <c r="D4" s="285"/>
      <c r="E4" s="285"/>
      <c r="F4" s="285"/>
      <c r="G4" s="284"/>
      <c r="H4" s="284"/>
      <c r="I4" s="286"/>
      <c r="J4" s="284"/>
      <c r="K4" s="493"/>
      <c r="L4" s="493"/>
      <c r="M4" s="284"/>
      <c r="N4" s="582"/>
    </row>
    <row r="5" spans="1:14" s="498" customFormat="1" ht="13.2">
      <c r="A5" s="284"/>
      <c r="B5" s="284"/>
      <c r="C5" s="284" t="s">
        <v>209</v>
      </c>
      <c r="D5" s="284"/>
      <c r="E5" s="284"/>
      <c r="F5" s="284" t="s">
        <v>210</v>
      </c>
      <c r="G5" s="992" t="str">
        <f>PENDIDIKAN!F5</f>
        <v>Dr. Wilson Novarino, M.Si</v>
      </c>
      <c r="H5" s="992"/>
      <c r="I5" s="992"/>
      <c r="J5" s="992"/>
      <c r="K5" s="493"/>
      <c r="L5" s="493"/>
      <c r="M5" s="284"/>
      <c r="N5" s="582"/>
    </row>
    <row r="6" spans="1:14" s="498" customFormat="1" ht="13.2">
      <c r="A6" s="284"/>
      <c r="B6" s="284"/>
      <c r="C6" s="284" t="s">
        <v>211</v>
      </c>
      <c r="D6" s="284"/>
      <c r="E6" s="284"/>
      <c r="F6" s="284" t="s">
        <v>210</v>
      </c>
      <c r="G6" s="992" t="str">
        <f>PENDIDIKAN!F6</f>
        <v>19711103 199802 1 001</v>
      </c>
      <c r="H6" s="992"/>
      <c r="I6" s="992"/>
      <c r="J6" s="992"/>
      <c r="K6" s="493"/>
      <c r="L6" s="493" t="s">
        <v>243</v>
      </c>
      <c r="M6" s="284"/>
      <c r="N6" s="582"/>
    </row>
    <row r="7" spans="1:14" s="498" customFormat="1" ht="13.2">
      <c r="A7" s="284"/>
      <c r="B7" s="284"/>
      <c r="C7" s="284" t="s">
        <v>212</v>
      </c>
      <c r="D7" s="284"/>
      <c r="E7" s="284"/>
      <c r="F7" s="284" t="s">
        <v>210</v>
      </c>
      <c r="G7" s="992" t="str">
        <f>PENDIDIKAN!F7</f>
        <v>Penata Tk. I / III.d</v>
      </c>
      <c r="H7" s="992"/>
      <c r="I7" s="992"/>
      <c r="J7" s="992"/>
      <c r="K7" s="81"/>
      <c r="L7" s="81"/>
      <c r="M7" s="91"/>
      <c r="N7" s="87"/>
    </row>
    <row r="8" spans="1:14" s="498" customFormat="1" ht="13.2">
      <c r="A8" s="284"/>
      <c r="B8" s="284"/>
      <c r="C8" s="284" t="s">
        <v>279</v>
      </c>
      <c r="D8" s="284"/>
      <c r="E8" s="284"/>
      <c r="F8" s="284" t="s">
        <v>210</v>
      </c>
      <c r="G8" s="967" t="str">
        <f>PENDIDIKAN!F8</f>
        <v xml:space="preserve">Ketua Jurusan Biologi </v>
      </c>
      <c r="H8" s="967"/>
      <c r="I8" s="967"/>
      <c r="J8" s="967"/>
      <c r="K8" s="967"/>
      <c r="L8" s="967"/>
      <c r="M8" s="967"/>
      <c r="N8" s="583"/>
    </row>
    <row r="9" spans="1:14" s="498" customFormat="1" ht="13.2">
      <c r="A9" s="284"/>
      <c r="B9" s="284"/>
      <c r="C9" s="284" t="s">
        <v>214</v>
      </c>
      <c r="D9" s="284"/>
      <c r="E9" s="284"/>
      <c r="F9" s="284" t="s">
        <v>210</v>
      </c>
      <c r="G9" s="992" t="str">
        <f>PENDIDIKAN!F9</f>
        <v>Fakultas MIPA Universitas Andalas</v>
      </c>
      <c r="H9" s="992"/>
      <c r="I9" s="992"/>
      <c r="J9" s="992"/>
      <c r="K9" s="493"/>
      <c r="L9" s="493"/>
      <c r="M9" s="284"/>
      <c r="N9" s="582"/>
    </row>
    <row r="10" spans="1:14" s="498" customFormat="1" ht="13.2">
      <c r="A10" s="284"/>
      <c r="B10" s="284"/>
      <c r="C10" s="284"/>
      <c r="D10" s="284"/>
      <c r="E10" s="284"/>
      <c r="F10" s="284"/>
      <c r="G10" s="540"/>
      <c r="H10" s="540"/>
      <c r="I10" s="540"/>
      <c r="J10" s="540"/>
      <c r="K10" s="493"/>
      <c r="L10" s="493"/>
      <c r="M10" s="284"/>
      <c r="N10" s="582"/>
    </row>
    <row r="11" spans="1:14" s="498" customFormat="1" ht="13.2">
      <c r="A11" s="283" t="s">
        <v>215</v>
      </c>
      <c r="B11" s="283"/>
      <c r="C11" s="284"/>
      <c r="D11" s="285"/>
      <c r="E11" s="285"/>
      <c r="F11" s="285"/>
      <c r="G11" s="284"/>
      <c r="H11" s="284"/>
      <c r="I11" s="286"/>
      <c r="J11" s="284"/>
      <c r="K11" s="493"/>
      <c r="L11" s="493"/>
      <c r="M11" s="284"/>
      <c r="N11" s="582"/>
    </row>
    <row r="12" spans="1:14" s="498" customFormat="1" ht="13.2">
      <c r="A12" s="284"/>
      <c r="B12" s="284"/>
      <c r="C12" s="284" t="s">
        <v>216</v>
      </c>
      <c r="D12" s="284"/>
      <c r="E12" s="284"/>
      <c r="F12" s="284" t="s">
        <v>210</v>
      </c>
      <c r="G12" s="992" t="str">
        <f>PENDIDIKAN!F12</f>
        <v>Dr. Aadrean, S.Si, M.Si</v>
      </c>
      <c r="H12" s="992"/>
      <c r="I12" s="992"/>
      <c r="J12" s="992"/>
      <c r="K12" s="493"/>
      <c r="L12" s="493"/>
      <c r="M12" s="284"/>
      <c r="N12" s="582"/>
    </row>
    <row r="13" spans="1:14" s="498" customFormat="1" ht="13.2">
      <c r="A13" s="284"/>
      <c r="B13" s="284"/>
      <c r="C13" s="284" t="s">
        <v>217</v>
      </c>
      <c r="D13" s="284"/>
      <c r="E13" s="284"/>
      <c r="F13" s="284" t="s">
        <v>210</v>
      </c>
      <c r="G13" s="992" t="str">
        <f>PENDIDIKAN!F13</f>
        <v>19860204 201212 1 001</v>
      </c>
      <c r="H13" s="992"/>
      <c r="I13" s="992"/>
      <c r="J13" s="992"/>
      <c r="K13" s="493"/>
      <c r="L13" s="493"/>
      <c r="M13" s="284"/>
      <c r="N13" s="582"/>
    </row>
    <row r="14" spans="1:14" s="498" customFormat="1" ht="13.2">
      <c r="A14" s="284"/>
      <c r="B14" s="284"/>
      <c r="C14" s="284" t="s">
        <v>212</v>
      </c>
      <c r="D14" s="284"/>
      <c r="E14" s="284"/>
      <c r="F14" s="284" t="s">
        <v>210</v>
      </c>
      <c r="G14" s="992" t="str">
        <f>PENDIDIKAN!F14</f>
        <v>Penata / III.c</v>
      </c>
      <c r="H14" s="992"/>
      <c r="I14" s="992"/>
      <c r="J14" s="992"/>
      <c r="K14" s="81"/>
      <c r="L14" s="81"/>
      <c r="M14" s="91"/>
      <c r="N14" s="87"/>
    </row>
    <row r="15" spans="1:14" s="498" customFormat="1" ht="13.2">
      <c r="A15" s="284"/>
      <c r="B15" s="284"/>
      <c r="C15" s="284" t="s">
        <v>279</v>
      </c>
      <c r="D15" s="284"/>
      <c r="E15" s="284"/>
      <c r="F15" s="284" t="s">
        <v>210</v>
      </c>
      <c r="G15" s="967" t="str">
        <f>PENDIDIKAN!F15</f>
        <v>Lektor</v>
      </c>
      <c r="H15" s="967"/>
      <c r="I15" s="967"/>
      <c r="J15" s="967"/>
      <c r="K15" s="967"/>
      <c r="L15" s="967"/>
      <c r="M15" s="967"/>
      <c r="N15" s="583"/>
    </row>
    <row r="16" spans="1:14" s="498" customFormat="1" ht="13.2">
      <c r="A16" s="284"/>
      <c r="B16" s="284"/>
      <c r="C16" s="284" t="s">
        <v>214</v>
      </c>
      <c r="D16" s="284"/>
      <c r="E16" s="284"/>
      <c r="F16" s="284" t="s">
        <v>210</v>
      </c>
      <c r="G16" s="992" t="str">
        <f>PENDIDIKAN!F16</f>
        <v>Fakultas MIPA Universitas Andalas</v>
      </c>
      <c r="H16" s="992"/>
      <c r="I16" s="992"/>
      <c r="J16" s="992"/>
      <c r="K16" s="493"/>
      <c r="L16" s="493"/>
      <c r="M16" s="284"/>
      <c r="N16" s="582"/>
    </row>
    <row r="17" spans="1:15" s="498" customFormat="1" ht="15" customHeight="1">
      <c r="A17" s="284"/>
      <c r="B17" s="284"/>
      <c r="C17" s="284"/>
      <c r="D17" s="284"/>
      <c r="E17" s="284"/>
      <c r="F17" s="284"/>
      <c r="G17" s="284"/>
      <c r="H17" s="284"/>
      <c r="I17" s="286"/>
      <c r="J17" s="284"/>
      <c r="K17" s="493"/>
      <c r="L17" s="493"/>
      <c r="M17" s="284"/>
      <c r="N17" s="582"/>
    </row>
    <row r="18" spans="1:15" s="498" customFormat="1" ht="15" customHeight="1">
      <c r="A18" s="1109" t="s">
        <v>234</v>
      </c>
      <c r="B18" s="1109"/>
      <c r="C18" s="1109"/>
      <c r="D18" s="1109"/>
      <c r="E18" s="1109"/>
      <c r="F18" s="1109"/>
      <c r="G18" s="1109"/>
      <c r="H18" s="1109"/>
      <c r="I18" s="1109"/>
      <c r="J18" s="1109"/>
      <c r="K18" s="1109"/>
      <c r="L18" s="1109"/>
      <c r="M18" s="1109"/>
      <c r="N18" s="564"/>
    </row>
    <row r="19" spans="1:15" s="498" customFormat="1" ht="15" customHeight="1">
      <c r="A19" s="539"/>
      <c r="B19" s="539"/>
      <c r="C19" s="288"/>
      <c r="D19" s="288"/>
      <c r="E19" s="288"/>
      <c r="F19" s="288"/>
      <c r="G19" s="288"/>
      <c r="H19" s="288"/>
      <c r="I19" s="289"/>
      <c r="J19" s="290"/>
      <c r="K19" s="493"/>
      <c r="L19" s="493"/>
      <c r="M19" s="284"/>
      <c r="N19" s="582"/>
    </row>
    <row r="20" spans="1:15" s="498" customFormat="1" ht="41.4">
      <c r="A20" s="302" t="s">
        <v>218</v>
      </c>
      <c r="B20" s="1007" t="s">
        <v>223</v>
      </c>
      <c r="C20" s="1008"/>
      <c r="D20" s="1008"/>
      <c r="E20" s="1008"/>
      <c r="F20" s="1008"/>
      <c r="G20" s="1008"/>
      <c r="H20" s="302" t="s">
        <v>219</v>
      </c>
      <c r="I20" s="302" t="s">
        <v>224</v>
      </c>
      <c r="J20" s="302" t="s">
        <v>225</v>
      </c>
      <c r="K20" s="302" t="s">
        <v>226</v>
      </c>
      <c r="L20" s="302" t="s">
        <v>227</v>
      </c>
      <c r="M20" s="302" t="s">
        <v>220</v>
      </c>
      <c r="N20" s="544" t="s">
        <v>352</v>
      </c>
      <c r="O20" s="1201" t="s">
        <v>863</v>
      </c>
    </row>
    <row r="21" spans="1:15" s="498" customFormat="1" ht="15" customHeight="1">
      <c r="A21" s="545">
        <v>1</v>
      </c>
      <c r="B21" s="1009">
        <v>2</v>
      </c>
      <c r="C21" s="1010"/>
      <c r="D21" s="1010"/>
      <c r="E21" s="1010"/>
      <c r="F21" s="1010"/>
      <c r="G21" s="1010"/>
      <c r="H21" s="545">
        <v>3</v>
      </c>
      <c r="I21" s="302">
        <v>4</v>
      </c>
      <c r="J21" s="545">
        <v>5</v>
      </c>
      <c r="K21" s="545">
        <v>6</v>
      </c>
      <c r="L21" s="545">
        <v>7</v>
      </c>
      <c r="M21" s="545">
        <v>8</v>
      </c>
      <c r="N21" s="544">
        <v>9</v>
      </c>
      <c r="O21" s="547">
        <v>10</v>
      </c>
    </row>
    <row r="22" spans="1:15" s="423" customFormat="1" ht="23.25" customHeight="1">
      <c r="A22" s="125" t="s">
        <v>71</v>
      </c>
      <c r="B22" s="917" t="s">
        <v>202</v>
      </c>
      <c r="C22" s="918"/>
      <c r="D22" s="918"/>
      <c r="E22" s="918"/>
      <c r="F22" s="918"/>
      <c r="G22" s="919"/>
      <c r="H22" s="164"/>
      <c r="I22" s="145"/>
      <c r="J22" s="187"/>
      <c r="K22" s="195"/>
      <c r="L22" s="546">
        <f>L23+L35+L42+L51+L53+L56+L63+L72+L76+L80</f>
        <v>10</v>
      </c>
      <c r="M22" s="435"/>
      <c r="N22" s="449"/>
      <c r="O22" s="284"/>
    </row>
    <row r="23" spans="1:15" s="423" customFormat="1" ht="35.25" customHeight="1">
      <c r="A23" s="561"/>
      <c r="B23" s="178" t="s">
        <v>10</v>
      </c>
      <c r="C23" s="906" t="s">
        <v>157</v>
      </c>
      <c r="D23" s="901"/>
      <c r="E23" s="901"/>
      <c r="F23" s="901"/>
      <c r="G23" s="902"/>
      <c r="H23" s="164"/>
      <c r="I23" s="145"/>
      <c r="J23" s="187"/>
      <c r="K23" s="195"/>
      <c r="L23" s="103">
        <f>SUM(L24:L34)</f>
        <v>10</v>
      </c>
      <c r="M23" s="435"/>
      <c r="N23" s="449"/>
      <c r="O23" s="284"/>
    </row>
    <row r="24" spans="1:15" s="423" customFormat="1" ht="35.25" customHeight="1">
      <c r="A24" s="561"/>
      <c r="B24" s="180"/>
      <c r="C24" s="187">
        <v>1</v>
      </c>
      <c r="D24" s="906" t="s">
        <v>158</v>
      </c>
      <c r="E24" s="901"/>
      <c r="F24" s="901"/>
      <c r="G24" s="902"/>
      <c r="H24" s="164"/>
      <c r="I24" s="145"/>
      <c r="J24" s="187"/>
      <c r="K24" s="195"/>
      <c r="L24" s="195"/>
      <c r="M24" s="435"/>
      <c r="N24" s="449"/>
      <c r="O24" s="284"/>
    </row>
    <row r="25" spans="1:15" s="423" customFormat="1" ht="66.75" customHeight="1">
      <c r="A25" s="561"/>
      <c r="B25" s="180"/>
      <c r="C25" s="284"/>
      <c r="D25" s="587">
        <v>1</v>
      </c>
      <c r="E25" s="1127" t="s">
        <v>753</v>
      </c>
      <c r="F25" s="1128"/>
      <c r="G25" s="1129"/>
      <c r="H25" s="584" t="s">
        <v>533</v>
      </c>
      <c r="I25" s="589" t="s">
        <v>311</v>
      </c>
      <c r="J25" s="590">
        <v>1</v>
      </c>
      <c r="K25" s="590">
        <v>1</v>
      </c>
      <c r="L25" s="590">
        <f t="shared" ref="L25:L26" si="0">J25*K25</f>
        <v>1</v>
      </c>
      <c r="M25" s="585" t="s">
        <v>754</v>
      </c>
      <c r="N25" s="831" t="s">
        <v>787</v>
      </c>
      <c r="O25" s="284">
        <v>1</v>
      </c>
    </row>
    <row r="26" spans="1:15" s="423" customFormat="1" ht="51" customHeight="1">
      <c r="A26" s="561"/>
      <c r="B26" s="180"/>
      <c r="C26" s="284"/>
      <c r="D26" s="587">
        <v>2</v>
      </c>
      <c r="E26" s="1127" t="s">
        <v>755</v>
      </c>
      <c r="F26" s="1128"/>
      <c r="G26" s="1129"/>
      <c r="H26" s="586" t="s">
        <v>756</v>
      </c>
      <c r="I26" s="589" t="s">
        <v>311</v>
      </c>
      <c r="J26" s="590">
        <v>1</v>
      </c>
      <c r="K26" s="590">
        <v>1</v>
      </c>
      <c r="L26" s="590">
        <f t="shared" si="0"/>
        <v>1</v>
      </c>
      <c r="M26" s="585" t="s">
        <v>532</v>
      </c>
      <c r="N26" s="831" t="s">
        <v>788</v>
      </c>
      <c r="O26" s="284">
        <v>1</v>
      </c>
    </row>
    <row r="27" spans="1:15" s="423" customFormat="1" ht="19.5" customHeight="1">
      <c r="A27" s="436"/>
      <c r="B27" s="434"/>
      <c r="C27" s="187">
        <v>2</v>
      </c>
      <c r="D27" s="914" t="s">
        <v>159</v>
      </c>
      <c r="E27" s="914"/>
      <c r="F27" s="914"/>
      <c r="G27" s="914"/>
      <c r="H27" s="609"/>
      <c r="I27" s="156"/>
      <c r="J27" s="566"/>
      <c r="K27" s="587"/>
      <c r="L27" s="587"/>
      <c r="M27" s="435"/>
      <c r="N27" s="449"/>
      <c r="O27" s="284"/>
    </row>
    <row r="28" spans="1:15" ht="63" customHeight="1">
      <c r="A28" s="437"/>
      <c r="B28" s="434"/>
      <c r="C28" s="178"/>
      <c r="D28" s="587">
        <v>1</v>
      </c>
      <c r="E28" s="911" t="s">
        <v>757</v>
      </c>
      <c r="F28" s="912"/>
      <c r="G28" s="913"/>
      <c r="H28" s="588" t="s">
        <v>758</v>
      </c>
      <c r="I28" s="589" t="s">
        <v>311</v>
      </c>
      <c r="J28" s="566">
        <v>1</v>
      </c>
      <c r="K28" s="566">
        <v>1</v>
      </c>
      <c r="L28" s="566">
        <f>J28*K28</f>
        <v>1</v>
      </c>
      <c r="M28" s="585" t="s">
        <v>759</v>
      </c>
      <c r="N28" s="832" t="s">
        <v>789</v>
      </c>
      <c r="O28" s="498">
        <v>1</v>
      </c>
    </row>
    <row r="29" spans="1:15" ht="63" customHeight="1">
      <c r="A29" s="437"/>
      <c r="B29" s="434"/>
      <c r="C29" s="610"/>
      <c r="D29" s="587">
        <v>2</v>
      </c>
      <c r="E29" s="911" t="s">
        <v>791</v>
      </c>
      <c r="F29" s="912"/>
      <c r="G29" s="913"/>
      <c r="H29" s="588" t="s">
        <v>760</v>
      </c>
      <c r="I29" s="589" t="s">
        <v>311</v>
      </c>
      <c r="J29" s="566">
        <v>1</v>
      </c>
      <c r="K29" s="566">
        <v>1</v>
      </c>
      <c r="L29" s="566">
        <f>J29*K29</f>
        <v>1</v>
      </c>
      <c r="M29" s="585" t="s">
        <v>761</v>
      </c>
      <c r="N29" s="832" t="s">
        <v>790</v>
      </c>
      <c r="O29" s="498">
        <v>1</v>
      </c>
    </row>
    <row r="30" spans="1:15" ht="90.75" customHeight="1">
      <c r="A30" s="437"/>
      <c r="B30" s="434"/>
      <c r="C30" s="610"/>
      <c r="D30" s="587">
        <v>3</v>
      </c>
      <c r="E30" s="911" t="s">
        <v>792</v>
      </c>
      <c r="F30" s="912"/>
      <c r="G30" s="913"/>
      <c r="H30" s="588" t="s">
        <v>770</v>
      </c>
      <c r="I30" s="589" t="s">
        <v>311</v>
      </c>
      <c r="J30" s="566">
        <v>1</v>
      </c>
      <c r="K30" s="566">
        <v>1</v>
      </c>
      <c r="L30" s="566">
        <f t="shared" ref="L30:L31" si="1">J30*K30</f>
        <v>1</v>
      </c>
      <c r="M30" s="585" t="s">
        <v>762</v>
      </c>
      <c r="N30" s="832" t="s">
        <v>793</v>
      </c>
      <c r="O30" s="498">
        <v>1</v>
      </c>
    </row>
    <row r="31" spans="1:15" ht="62.25" customHeight="1">
      <c r="A31" s="437"/>
      <c r="B31" s="434"/>
      <c r="C31" s="610"/>
      <c r="D31" s="587">
        <v>4</v>
      </c>
      <c r="E31" s="911" t="s">
        <v>534</v>
      </c>
      <c r="F31" s="912"/>
      <c r="G31" s="913"/>
      <c r="H31" s="588" t="s">
        <v>763</v>
      </c>
      <c r="I31" s="589" t="s">
        <v>311</v>
      </c>
      <c r="J31" s="566">
        <v>2</v>
      </c>
      <c r="K31" s="566">
        <v>1</v>
      </c>
      <c r="L31" s="566">
        <f t="shared" si="1"/>
        <v>2</v>
      </c>
      <c r="M31" s="585" t="s">
        <v>795</v>
      </c>
      <c r="N31" s="832" t="s">
        <v>794</v>
      </c>
      <c r="O31" s="498">
        <v>2</v>
      </c>
    </row>
    <row r="32" spans="1:15" ht="61.5" customHeight="1">
      <c r="A32" s="437"/>
      <c r="B32" s="434"/>
      <c r="C32" s="433"/>
      <c r="D32" s="587">
        <v>5</v>
      </c>
      <c r="E32" s="911" t="s">
        <v>764</v>
      </c>
      <c r="F32" s="912"/>
      <c r="G32" s="913"/>
      <c r="H32" s="586" t="s">
        <v>549</v>
      </c>
      <c r="I32" s="589" t="s">
        <v>311</v>
      </c>
      <c r="J32" s="566">
        <v>1</v>
      </c>
      <c r="K32" s="566">
        <v>1</v>
      </c>
      <c r="L32" s="566">
        <f t="shared" ref="L32" si="2">J32*K32</f>
        <v>1</v>
      </c>
      <c r="M32" s="585" t="s">
        <v>550</v>
      </c>
      <c r="N32" s="832" t="s">
        <v>796</v>
      </c>
      <c r="O32" s="498">
        <v>1</v>
      </c>
    </row>
    <row r="33" spans="1:15" ht="63" customHeight="1">
      <c r="A33" s="437"/>
      <c r="B33" s="434"/>
      <c r="C33" s="610"/>
      <c r="D33" s="587">
        <v>6</v>
      </c>
      <c r="E33" s="911" t="s">
        <v>765</v>
      </c>
      <c r="F33" s="912"/>
      <c r="G33" s="913"/>
      <c r="H33" s="588" t="s">
        <v>766</v>
      </c>
      <c r="I33" s="589" t="s">
        <v>311</v>
      </c>
      <c r="J33" s="566">
        <v>1</v>
      </c>
      <c r="K33" s="566">
        <v>1</v>
      </c>
      <c r="L33" s="566">
        <f>J33*K33</f>
        <v>1</v>
      </c>
      <c r="M33" s="585" t="s">
        <v>767</v>
      </c>
      <c r="N33" s="832" t="s">
        <v>797</v>
      </c>
      <c r="O33" s="498">
        <v>1</v>
      </c>
    </row>
    <row r="34" spans="1:15" ht="48" customHeight="1">
      <c r="A34" s="437"/>
      <c r="B34" s="434"/>
      <c r="C34" s="610"/>
      <c r="D34" s="587">
        <v>7</v>
      </c>
      <c r="E34" s="911" t="s">
        <v>768</v>
      </c>
      <c r="F34" s="912"/>
      <c r="G34" s="913"/>
      <c r="H34" s="588" t="s">
        <v>766</v>
      </c>
      <c r="I34" s="589" t="s">
        <v>311</v>
      </c>
      <c r="J34" s="566">
        <v>1</v>
      </c>
      <c r="K34" s="566">
        <v>1</v>
      </c>
      <c r="L34" s="566">
        <f>J34*K34</f>
        <v>1</v>
      </c>
      <c r="M34" s="585" t="s">
        <v>769</v>
      </c>
      <c r="N34" s="832" t="s">
        <v>798</v>
      </c>
      <c r="O34" s="498">
        <v>1</v>
      </c>
    </row>
    <row r="35" spans="1:15" s="284" customFormat="1" ht="30" customHeight="1">
      <c r="A35" s="561"/>
      <c r="B35" s="178" t="s">
        <v>9</v>
      </c>
      <c r="C35" s="914" t="s">
        <v>160</v>
      </c>
      <c r="D35" s="914"/>
      <c r="E35" s="914"/>
      <c r="F35" s="914"/>
      <c r="G35" s="914"/>
      <c r="H35" s="164"/>
      <c r="I35" s="145"/>
      <c r="J35" s="187"/>
      <c r="K35" s="195"/>
      <c r="L35" s="209">
        <v>0</v>
      </c>
      <c r="M35" s="195"/>
      <c r="N35" s="591"/>
    </row>
    <row r="36" spans="1:15" s="284" customFormat="1" ht="13.2">
      <c r="A36" s="561"/>
      <c r="B36" s="180"/>
      <c r="C36" s="178">
        <v>1</v>
      </c>
      <c r="D36" s="914" t="s">
        <v>161</v>
      </c>
      <c r="E36" s="914"/>
      <c r="F36" s="914"/>
      <c r="G36" s="914"/>
      <c r="H36" s="164" t="s">
        <v>243</v>
      </c>
      <c r="I36" s="145"/>
      <c r="J36" s="187"/>
      <c r="K36" s="195"/>
      <c r="L36" s="195"/>
      <c r="M36" s="195"/>
      <c r="N36" s="591"/>
    </row>
    <row r="37" spans="1:15" s="284" customFormat="1" ht="13.2">
      <c r="A37" s="592"/>
      <c r="B37" s="180"/>
      <c r="C37" s="542"/>
      <c r="D37" s="145" t="s">
        <v>0</v>
      </c>
      <c r="E37" s="914" t="s">
        <v>27</v>
      </c>
      <c r="F37" s="914"/>
      <c r="G37" s="914"/>
      <c r="H37" s="593"/>
      <c r="I37" s="594"/>
      <c r="J37" s="594"/>
      <c r="K37" s="594"/>
      <c r="L37" s="594"/>
      <c r="M37" s="594"/>
      <c r="N37" s="591"/>
    </row>
    <row r="38" spans="1:15" s="284" customFormat="1" ht="13.2">
      <c r="A38" s="592"/>
      <c r="B38" s="180"/>
      <c r="C38" s="185"/>
      <c r="D38" s="145" t="s">
        <v>21</v>
      </c>
      <c r="E38" s="916" t="s">
        <v>24</v>
      </c>
      <c r="F38" s="916"/>
      <c r="G38" s="916"/>
      <c r="H38" s="150"/>
      <c r="I38" s="151"/>
      <c r="J38" s="151"/>
      <c r="K38" s="151"/>
      <c r="L38" s="151"/>
      <c r="M38" s="151"/>
      <c r="N38" s="591"/>
    </row>
    <row r="39" spans="1:15" s="284" customFormat="1" ht="13.2">
      <c r="A39" s="592"/>
      <c r="B39" s="180"/>
      <c r="C39" s="178">
        <v>2</v>
      </c>
      <c r="D39" s="914" t="s">
        <v>162</v>
      </c>
      <c r="E39" s="914"/>
      <c r="F39" s="914"/>
      <c r="G39" s="914"/>
      <c r="H39" s="150"/>
      <c r="I39" s="151"/>
      <c r="J39" s="151"/>
      <c r="K39" s="151"/>
      <c r="L39" s="151"/>
      <c r="M39" s="151"/>
      <c r="N39" s="591"/>
    </row>
    <row r="40" spans="1:15" s="284" customFormat="1" ht="13.2">
      <c r="A40" s="592"/>
      <c r="B40" s="542"/>
      <c r="C40" s="180"/>
      <c r="D40" s="145" t="s">
        <v>0</v>
      </c>
      <c r="E40" s="914" t="s">
        <v>27</v>
      </c>
      <c r="F40" s="914"/>
      <c r="G40" s="914"/>
      <c r="H40" s="534"/>
      <c r="I40" s="528"/>
      <c r="J40" s="528"/>
      <c r="K40" s="528"/>
      <c r="L40" s="528"/>
      <c r="M40" s="528"/>
      <c r="N40" s="532"/>
    </row>
    <row r="41" spans="1:15" s="91" customFormat="1" ht="13.2">
      <c r="A41" s="107"/>
      <c r="B41" s="543"/>
      <c r="C41" s="185"/>
      <c r="D41" s="145" t="s">
        <v>21</v>
      </c>
      <c r="E41" s="916" t="s">
        <v>24</v>
      </c>
      <c r="F41" s="916"/>
      <c r="G41" s="916"/>
      <c r="H41" s="534"/>
      <c r="I41" s="528"/>
      <c r="J41" s="528"/>
      <c r="K41" s="528"/>
      <c r="L41" s="528"/>
      <c r="M41" s="528"/>
      <c r="N41" s="532"/>
    </row>
    <row r="42" spans="1:15" s="284" customFormat="1" ht="13.2">
      <c r="A42" s="561"/>
      <c r="B42" s="541" t="s">
        <v>11</v>
      </c>
      <c r="C42" s="914" t="s">
        <v>163</v>
      </c>
      <c r="D42" s="914"/>
      <c r="E42" s="914"/>
      <c r="F42" s="914"/>
      <c r="G42" s="914"/>
      <c r="H42" s="164"/>
      <c r="I42" s="145"/>
      <c r="J42" s="187"/>
      <c r="K42" s="195"/>
      <c r="L42" s="209">
        <v>0</v>
      </c>
      <c r="M42" s="195"/>
      <c r="N42" s="591"/>
    </row>
    <row r="43" spans="1:15" s="284" customFormat="1" ht="13.2">
      <c r="A43" s="561"/>
      <c r="B43" s="542"/>
      <c r="C43" s="178">
        <v>1</v>
      </c>
      <c r="D43" s="914" t="s">
        <v>140</v>
      </c>
      <c r="E43" s="914"/>
      <c r="F43" s="914"/>
      <c r="G43" s="914"/>
      <c r="H43" s="164"/>
      <c r="I43" s="145"/>
      <c r="J43" s="187"/>
      <c r="K43" s="195"/>
      <c r="L43" s="195"/>
      <c r="M43" s="195"/>
      <c r="N43" s="591"/>
    </row>
    <row r="44" spans="1:15" s="284" customFormat="1" ht="13.2">
      <c r="A44" s="561"/>
      <c r="B44" s="542"/>
      <c r="C44" s="180"/>
      <c r="D44" s="145" t="s">
        <v>2</v>
      </c>
      <c r="E44" s="916" t="s">
        <v>164</v>
      </c>
      <c r="F44" s="916"/>
      <c r="G44" s="916"/>
      <c r="H44" s="164"/>
      <c r="I44" s="145"/>
      <c r="J44" s="187"/>
      <c r="K44" s="195"/>
      <c r="L44" s="195"/>
      <c r="M44" s="195"/>
      <c r="N44" s="591"/>
    </row>
    <row r="45" spans="1:15" s="284" customFormat="1" ht="13.2">
      <c r="A45" s="561"/>
      <c r="B45" s="542"/>
      <c r="C45" s="180"/>
      <c r="D45" s="145" t="s">
        <v>3</v>
      </c>
      <c r="E45" s="916" t="s">
        <v>165</v>
      </c>
      <c r="F45" s="916"/>
      <c r="G45" s="916"/>
      <c r="H45" s="164"/>
      <c r="I45" s="145"/>
      <c r="J45" s="187"/>
      <c r="K45" s="195"/>
      <c r="L45" s="195"/>
      <c r="M45" s="195"/>
      <c r="N45" s="591"/>
    </row>
    <row r="46" spans="1:15" s="284" customFormat="1" ht="13.2">
      <c r="A46" s="561"/>
      <c r="B46" s="542"/>
      <c r="C46" s="185"/>
      <c r="D46" s="145" t="s">
        <v>4</v>
      </c>
      <c r="E46" s="916" t="s">
        <v>24</v>
      </c>
      <c r="F46" s="916"/>
      <c r="G46" s="916"/>
      <c r="H46" s="164"/>
      <c r="I46" s="145"/>
      <c r="J46" s="187"/>
      <c r="K46" s="195"/>
      <c r="L46" s="195"/>
      <c r="M46" s="195"/>
      <c r="N46" s="591"/>
    </row>
    <row r="47" spans="1:15" s="284" customFormat="1" ht="13.2">
      <c r="A47" s="561"/>
      <c r="B47" s="542"/>
      <c r="C47" s="178">
        <v>2</v>
      </c>
      <c r="D47" s="914" t="s">
        <v>141</v>
      </c>
      <c r="E47" s="914"/>
      <c r="F47" s="914"/>
      <c r="G47" s="914"/>
      <c r="H47" s="164"/>
      <c r="I47" s="145"/>
      <c r="J47" s="187"/>
      <c r="K47" s="195"/>
      <c r="L47" s="195"/>
      <c r="M47" s="195"/>
      <c r="N47" s="591"/>
    </row>
    <row r="48" spans="1:15" s="284" customFormat="1" ht="13.2">
      <c r="A48" s="561"/>
      <c r="B48" s="542"/>
      <c r="C48" s="180"/>
      <c r="D48" s="145" t="s">
        <v>2</v>
      </c>
      <c r="E48" s="916" t="s">
        <v>164</v>
      </c>
      <c r="F48" s="916"/>
      <c r="G48" s="916"/>
      <c r="H48" s="164"/>
      <c r="I48" s="145"/>
      <c r="J48" s="187"/>
      <c r="K48" s="195"/>
      <c r="L48" s="195"/>
      <c r="M48" s="195"/>
      <c r="N48" s="591"/>
    </row>
    <row r="49" spans="1:14" s="284" customFormat="1" ht="13.2">
      <c r="A49" s="561"/>
      <c r="B49" s="542"/>
      <c r="C49" s="180"/>
      <c r="D49" s="145" t="s">
        <v>3</v>
      </c>
      <c r="E49" s="916" t="s">
        <v>165</v>
      </c>
      <c r="F49" s="916"/>
      <c r="G49" s="916"/>
      <c r="H49" s="164"/>
      <c r="I49" s="145"/>
      <c r="J49" s="187"/>
      <c r="K49" s="195"/>
      <c r="L49" s="195"/>
      <c r="M49" s="195"/>
      <c r="N49" s="591"/>
    </row>
    <row r="50" spans="1:14" s="284" customFormat="1" ht="13.2">
      <c r="A50" s="561"/>
      <c r="B50" s="543"/>
      <c r="C50" s="185"/>
      <c r="D50" s="145" t="s">
        <v>4</v>
      </c>
      <c r="E50" s="916" t="s">
        <v>24</v>
      </c>
      <c r="F50" s="916"/>
      <c r="G50" s="916"/>
      <c r="H50" s="164"/>
      <c r="I50" s="145"/>
      <c r="J50" s="187"/>
      <c r="K50" s="195"/>
      <c r="L50" s="195"/>
      <c r="M50" s="195"/>
      <c r="N50" s="591"/>
    </row>
    <row r="51" spans="1:14" s="284" customFormat="1" ht="13.2">
      <c r="A51" s="561"/>
      <c r="B51" s="541" t="s">
        <v>13</v>
      </c>
      <c r="C51" s="914" t="s">
        <v>166</v>
      </c>
      <c r="D51" s="914"/>
      <c r="E51" s="914"/>
      <c r="F51" s="914"/>
      <c r="G51" s="914"/>
      <c r="H51" s="164"/>
      <c r="I51" s="595"/>
      <c r="J51" s="187"/>
      <c r="K51" s="195"/>
      <c r="L51" s="209">
        <v>0</v>
      </c>
      <c r="M51" s="195"/>
      <c r="N51" s="591"/>
    </row>
    <row r="52" spans="1:14" s="284" customFormat="1" ht="30.75" customHeight="1">
      <c r="A52" s="561"/>
      <c r="B52" s="543"/>
      <c r="C52" s="138"/>
      <c r="D52" s="914" t="s">
        <v>167</v>
      </c>
      <c r="E52" s="914"/>
      <c r="F52" s="914"/>
      <c r="G52" s="914"/>
      <c r="H52" s="164"/>
      <c r="I52" s="595"/>
      <c r="J52" s="187"/>
      <c r="K52" s="195"/>
      <c r="L52" s="195"/>
      <c r="M52" s="195"/>
      <c r="N52" s="591"/>
    </row>
    <row r="53" spans="1:14" s="284" customFormat="1" ht="31.5" customHeight="1">
      <c r="A53" s="561"/>
      <c r="B53" s="541" t="s">
        <v>94</v>
      </c>
      <c r="C53" s="914" t="s">
        <v>168</v>
      </c>
      <c r="D53" s="914"/>
      <c r="E53" s="914"/>
      <c r="F53" s="914"/>
      <c r="G53" s="914"/>
      <c r="H53" s="164"/>
      <c r="I53" s="595"/>
      <c r="J53" s="187"/>
      <c r="K53" s="195"/>
      <c r="L53" s="209">
        <v>0</v>
      </c>
      <c r="M53" s="195"/>
      <c r="N53" s="591"/>
    </row>
    <row r="54" spans="1:14" s="284" customFormat="1" ht="13.2">
      <c r="A54" s="561"/>
      <c r="B54" s="542"/>
      <c r="C54" s="178">
        <v>1</v>
      </c>
      <c r="D54" s="979" t="s">
        <v>169</v>
      </c>
      <c r="E54" s="979"/>
      <c r="F54" s="979"/>
      <c r="G54" s="979"/>
      <c r="H54" s="161"/>
      <c r="I54" s="596"/>
      <c r="J54" s="178"/>
      <c r="K54" s="552"/>
      <c r="L54" s="552"/>
      <c r="M54" s="552"/>
      <c r="N54" s="597"/>
    </row>
    <row r="55" spans="1:14" s="284" customFormat="1" ht="13.2">
      <c r="A55" s="598"/>
      <c r="B55" s="543"/>
      <c r="C55" s="187">
        <v>2</v>
      </c>
      <c r="D55" s="914" t="s">
        <v>170</v>
      </c>
      <c r="E55" s="914"/>
      <c r="F55" s="914"/>
      <c r="G55" s="914"/>
      <c r="H55" s="164"/>
      <c r="I55" s="599"/>
      <c r="J55" s="187"/>
      <c r="K55" s="195"/>
      <c r="L55" s="195"/>
      <c r="M55" s="195"/>
      <c r="N55" s="591"/>
    </row>
    <row r="56" spans="1:14" s="284" customFormat="1" ht="13.2">
      <c r="A56" s="598"/>
      <c r="B56" s="541" t="s">
        <v>98</v>
      </c>
      <c r="C56" s="914" t="s">
        <v>171</v>
      </c>
      <c r="D56" s="914"/>
      <c r="E56" s="914"/>
      <c r="F56" s="914"/>
      <c r="G56" s="914"/>
      <c r="H56" s="164"/>
      <c r="I56" s="595"/>
      <c r="J56" s="187"/>
      <c r="K56" s="195"/>
      <c r="L56" s="550">
        <f>SUM(L63:L63)</f>
        <v>0</v>
      </c>
      <c r="M56" s="195"/>
      <c r="N56" s="591"/>
    </row>
    <row r="57" spans="1:14" s="284" customFormat="1" ht="13.2">
      <c r="A57" s="598"/>
      <c r="B57" s="542"/>
      <c r="C57" s="178">
        <v>1</v>
      </c>
      <c r="D57" s="914" t="s">
        <v>172</v>
      </c>
      <c r="E57" s="914"/>
      <c r="F57" s="914"/>
      <c r="G57" s="914"/>
      <c r="H57" s="164"/>
      <c r="I57" s="595"/>
      <c r="J57" s="187"/>
      <c r="K57" s="195"/>
      <c r="L57" s="195"/>
      <c r="M57" s="195"/>
      <c r="N57" s="591"/>
    </row>
    <row r="58" spans="1:14" s="284" customFormat="1" ht="13.2">
      <c r="A58" s="561"/>
      <c r="B58" s="542"/>
      <c r="C58" s="180"/>
      <c r="D58" s="145" t="s">
        <v>0</v>
      </c>
      <c r="E58" s="907" t="s">
        <v>23</v>
      </c>
      <c r="F58" s="908"/>
      <c r="G58" s="909"/>
      <c r="H58" s="164"/>
      <c r="I58" s="595"/>
      <c r="J58" s="187"/>
      <c r="K58" s="195"/>
      <c r="L58" s="195"/>
      <c r="M58" s="195"/>
      <c r="N58" s="591"/>
    </row>
    <row r="59" spans="1:14" s="284" customFormat="1" ht="13.2">
      <c r="A59" s="561"/>
      <c r="B59" s="542"/>
      <c r="C59" s="185"/>
      <c r="D59" s="145" t="s">
        <v>21</v>
      </c>
      <c r="E59" s="916" t="s">
        <v>24</v>
      </c>
      <c r="F59" s="916"/>
      <c r="G59" s="916"/>
      <c r="H59" s="164"/>
      <c r="I59" s="595"/>
      <c r="J59" s="187"/>
      <c r="K59" s="195"/>
      <c r="L59" s="195"/>
      <c r="M59" s="195"/>
      <c r="N59" s="591"/>
    </row>
    <row r="60" spans="1:14" s="284" customFormat="1" ht="13.2">
      <c r="A60" s="600"/>
      <c r="B60" s="542"/>
      <c r="C60" s="178">
        <v>2</v>
      </c>
      <c r="D60" s="914" t="s">
        <v>173</v>
      </c>
      <c r="E60" s="914"/>
      <c r="F60" s="914"/>
      <c r="G60" s="914"/>
      <c r="H60" s="164"/>
      <c r="I60" s="145"/>
      <c r="J60" s="187"/>
      <c r="K60" s="195"/>
      <c r="L60" s="195"/>
      <c r="M60" s="195"/>
      <c r="N60" s="591"/>
    </row>
    <row r="61" spans="1:14" s="284" customFormat="1" ht="13.2">
      <c r="A61" s="600"/>
      <c r="B61" s="542"/>
      <c r="C61" s="180"/>
      <c r="D61" s="145" t="s">
        <v>0</v>
      </c>
      <c r="E61" s="907" t="s">
        <v>23</v>
      </c>
      <c r="F61" s="908"/>
      <c r="G61" s="909"/>
      <c r="H61" s="164"/>
      <c r="I61" s="595"/>
      <c r="J61" s="187"/>
      <c r="K61" s="195"/>
      <c r="L61" s="195"/>
      <c r="M61" s="195"/>
      <c r="N61" s="591"/>
    </row>
    <row r="62" spans="1:14" s="284" customFormat="1" ht="13.2">
      <c r="A62" s="601"/>
      <c r="B62" s="543"/>
      <c r="C62" s="185"/>
      <c r="D62" s="145" t="s">
        <v>21</v>
      </c>
      <c r="E62" s="529" t="s">
        <v>24</v>
      </c>
      <c r="F62" s="530"/>
      <c r="G62" s="602"/>
      <c r="H62" s="164"/>
      <c r="I62" s="595"/>
      <c r="J62" s="187"/>
      <c r="K62" s="195"/>
      <c r="L62" s="550"/>
      <c r="M62" s="195"/>
      <c r="N62" s="591"/>
    </row>
    <row r="63" spans="1:14" s="284" customFormat="1" ht="13.2">
      <c r="A63" s="561"/>
      <c r="B63" s="180" t="s">
        <v>16</v>
      </c>
      <c r="C63" s="1046" t="s">
        <v>174</v>
      </c>
      <c r="D63" s="1046"/>
      <c r="E63" s="1046"/>
      <c r="F63" s="1046"/>
      <c r="G63" s="1046"/>
      <c r="H63" s="167"/>
      <c r="I63" s="543"/>
      <c r="J63" s="185"/>
      <c r="K63" s="571"/>
      <c r="L63" s="209">
        <v>0</v>
      </c>
      <c r="M63" s="571"/>
      <c r="N63" s="603"/>
    </row>
    <row r="64" spans="1:14" s="284" customFormat="1" ht="32.25" customHeight="1">
      <c r="A64" s="561"/>
      <c r="B64" s="180"/>
      <c r="C64" s="178">
        <v>1</v>
      </c>
      <c r="D64" s="914" t="s">
        <v>175</v>
      </c>
      <c r="E64" s="914"/>
      <c r="F64" s="914"/>
      <c r="G64" s="914"/>
      <c r="H64" s="164"/>
      <c r="I64" s="145"/>
      <c r="J64" s="187"/>
      <c r="K64" s="195"/>
      <c r="L64" s="195"/>
      <c r="M64" s="195"/>
      <c r="N64" s="591"/>
    </row>
    <row r="65" spans="1:14" s="284" customFormat="1" ht="13.2">
      <c r="A65" s="561"/>
      <c r="B65" s="542"/>
      <c r="C65" s="180"/>
      <c r="D65" s="145" t="s">
        <v>2</v>
      </c>
      <c r="E65" s="914" t="s">
        <v>26</v>
      </c>
      <c r="F65" s="914"/>
      <c r="G65" s="914"/>
      <c r="H65" s="164"/>
      <c r="I65" s="595"/>
      <c r="J65" s="187"/>
      <c r="K65" s="195"/>
      <c r="L65" s="195"/>
      <c r="M65" s="195"/>
      <c r="N65" s="591"/>
    </row>
    <row r="66" spans="1:14" s="284" customFormat="1" ht="13.2">
      <c r="A66" s="561"/>
      <c r="B66" s="180"/>
      <c r="C66" s="180"/>
      <c r="D66" s="145" t="s">
        <v>3</v>
      </c>
      <c r="E66" s="914" t="s">
        <v>14</v>
      </c>
      <c r="F66" s="914"/>
      <c r="G66" s="914"/>
      <c r="H66" s="164"/>
      <c r="I66" s="595"/>
      <c r="J66" s="187"/>
      <c r="K66" s="195"/>
      <c r="L66" s="195"/>
      <c r="M66" s="195"/>
      <c r="N66" s="591"/>
    </row>
    <row r="67" spans="1:14" s="284" customFormat="1" ht="13.2">
      <c r="A67" s="561"/>
      <c r="B67" s="180"/>
      <c r="C67" s="185"/>
      <c r="D67" s="145" t="s">
        <v>4</v>
      </c>
      <c r="E67" s="914" t="s">
        <v>15</v>
      </c>
      <c r="F67" s="914"/>
      <c r="G67" s="914"/>
      <c r="H67" s="164"/>
      <c r="I67" s="145"/>
      <c r="J67" s="187"/>
      <c r="K67" s="195"/>
      <c r="L67" s="195"/>
      <c r="M67" s="195"/>
      <c r="N67" s="591"/>
    </row>
    <row r="68" spans="1:14" s="284" customFormat="1" ht="13.2">
      <c r="A68" s="561"/>
      <c r="B68" s="180"/>
      <c r="C68" s="178">
        <v>2</v>
      </c>
      <c r="D68" s="914" t="s">
        <v>176</v>
      </c>
      <c r="E68" s="914"/>
      <c r="F68" s="914"/>
      <c r="G68" s="914"/>
      <c r="H68" s="164"/>
      <c r="I68" s="604"/>
      <c r="J68" s="187"/>
      <c r="K68" s="195"/>
      <c r="L68" s="195"/>
      <c r="M68" s="195"/>
      <c r="N68" s="591"/>
    </row>
    <row r="69" spans="1:14" s="284" customFormat="1" ht="13.2">
      <c r="A69" s="561"/>
      <c r="B69" s="180"/>
      <c r="C69" s="180"/>
      <c r="D69" s="528" t="s">
        <v>0</v>
      </c>
      <c r="E69" s="916" t="s">
        <v>140</v>
      </c>
      <c r="F69" s="916"/>
      <c r="G69" s="916"/>
      <c r="H69" s="164"/>
      <c r="I69" s="604"/>
      <c r="J69" s="187"/>
      <c r="K69" s="195"/>
      <c r="L69" s="195"/>
      <c r="M69" s="195"/>
      <c r="N69" s="591"/>
    </row>
    <row r="70" spans="1:14" s="284" customFormat="1" ht="13.2">
      <c r="A70" s="561"/>
      <c r="B70" s="180"/>
      <c r="C70" s="180"/>
      <c r="D70" s="528" t="s">
        <v>3</v>
      </c>
      <c r="E70" s="916" t="s">
        <v>141</v>
      </c>
      <c r="F70" s="916"/>
      <c r="G70" s="916"/>
      <c r="H70" s="164"/>
      <c r="I70" s="604"/>
      <c r="J70" s="187"/>
      <c r="K70" s="195"/>
      <c r="L70" s="195"/>
      <c r="M70" s="195"/>
      <c r="N70" s="591"/>
    </row>
    <row r="71" spans="1:14" s="284" customFormat="1" ht="13.2">
      <c r="A71" s="561"/>
      <c r="B71" s="185"/>
      <c r="C71" s="185"/>
      <c r="D71" s="528" t="s">
        <v>4</v>
      </c>
      <c r="E71" s="916" t="s">
        <v>177</v>
      </c>
      <c r="F71" s="916"/>
      <c r="G71" s="916"/>
      <c r="H71" s="164"/>
      <c r="I71" s="604"/>
      <c r="J71" s="187"/>
      <c r="K71" s="195"/>
      <c r="L71" s="195"/>
      <c r="M71" s="195"/>
      <c r="N71" s="591"/>
    </row>
    <row r="72" spans="1:14" s="284" customFormat="1" ht="30" customHeight="1">
      <c r="A72" s="561"/>
      <c r="B72" s="541" t="s">
        <v>103</v>
      </c>
      <c r="C72" s="914" t="s">
        <v>195</v>
      </c>
      <c r="D72" s="914"/>
      <c r="E72" s="914"/>
      <c r="F72" s="914"/>
      <c r="G72" s="914"/>
      <c r="H72" s="605"/>
      <c r="I72" s="145"/>
      <c r="J72" s="187"/>
      <c r="K72" s="195"/>
      <c r="L72" s="209">
        <v>0</v>
      </c>
      <c r="M72" s="195"/>
      <c r="N72" s="591"/>
    </row>
    <row r="73" spans="1:14" s="284" customFormat="1" ht="13.2">
      <c r="A73" s="561"/>
      <c r="B73" s="542"/>
      <c r="C73" s="187">
        <v>1</v>
      </c>
      <c r="D73" s="914" t="s">
        <v>196</v>
      </c>
      <c r="E73" s="914"/>
      <c r="F73" s="914"/>
      <c r="G73" s="914"/>
      <c r="H73" s="605"/>
      <c r="I73" s="145"/>
      <c r="J73" s="187"/>
      <c r="K73" s="195"/>
      <c r="L73" s="195"/>
      <c r="M73" s="195"/>
      <c r="N73" s="591"/>
    </row>
    <row r="74" spans="1:14" s="284" customFormat="1" ht="13.2">
      <c r="A74" s="561"/>
      <c r="B74" s="542"/>
      <c r="C74" s="187">
        <v>2</v>
      </c>
      <c r="D74" s="914" t="s">
        <v>197</v>
      </c>
      <c r="E74" s="914"/>
      <c r="F74" s="914"/>
      <c r="G74" s="914"/>
      <c r="H74" s="164"/>
      <c r="I74" s="604"/>
      <c r="J74" s="187"/>
      <c r="K74" s="195"/>
      <c r="L74" s="195"/>
      <c r="M74" s="195"/>
      <c r="N74" s="591"/>
    </row>
    <row r="75" spans="1:14" s="284" customFormat="1" ht="13.2">
      <c r="A75" s="561"/>
      <c r="B75" s="185"/>
      <c r="C75" s="187">
        <v>3</v>
      </c>
      <c r="D75" s="914" t="s">
        <v>178</v>
      </c>
      <c r="E75" s="914"/>
      <c r="F75" s="914"/>
      <c r="G75" s="914"/>
      <c r="H75" s="164"/>
      <c r="I75" s="604"/>
      <c r="J75" s="187"/>
      <c r="K75" s="195"/>
      <c r="L75" s="195"/>
      <c r="M75" s="195"/>
      <c r="N75" s="591"/>
    </row>
    <row r="76" spans="1:14" s="284" customFormat="1" ht="13.2">
      <c r="A76" s="561"/>
      <c r="B76" s="178" t="s">
        <v>5</v>
      </c>
      <c r="C76" s="914" t="s">
        <v>179</v>
      </c>
      <c r="D76" s="914"/>
      <c r="E76" s="914"/>
      <c r="F76" s="914"/>
      <c r="G76" s="914"/>
      <c r="H76" s="164"/>
      <c r="I76" s="604"/>
      <c r="J76" s="187"/>
      <c r="K76" s="195"/>
      <c r="L76" s="209">
        <v>0</v>
      </c>
      <c r="M76" s="195"/>
      <c r="N76" s="591"/>
    </row>
    <row r="77" spans="1:14" s="284" customFormat="1" ht="13.2">
      <c r="A77" s="561"/>
      <c r="B77" s="180"/>
      <c r="C77" s="187">
        <v>1</v>
      </c>
      <c r="D77" s="179" t="s">
        <v>140</v>
      </c>
      <c r="E77" s="357"/>
      <c r="F77" s="357"/>
      <c r="G77" s="602"/>
      <c r="H77" s="164"/>
      <c r="I77" s="604"/>
      <c r="J77" s="187"/>
      <c r="K77" s="195"/>
      <c r="L77" s="195"/>
      <c r="M77" s="195"/>
      <c r="N77" s="591"/>
    </row>
    <row r="78" spans="1:14" s="284" customFormat="1" ht="13.2">
      <c r="A78" s="561"/>
      <c r="B78" s="180"/>
      <c r="C78" s="187">
        <v>2</v>
      </c>
      <c r="D78" s="179" t="s">
        <v>141</v>
      </c>
      <c r="E78" s="357"/>
      <c r="F78" s="357"/>
      <c r="G78" s="602"/>
      <c r="H78" s="164"/>
      <c r="I78" s="604"/>
      <c r="J78" s="187"/>
      <c r="K78" s="195"/>
      <c r="L78" s="195"/>
      <c r="M78" s="195"/>
      <c r="N78" s="591"/>
    </row>
    <row r="79" spans="1:14" s="284" customFormat="1" ht="13.2">
      <c r="A79" s="561"/>
      <c r="B79" s="185"/>
      <c r="C79" s="187">
        <v>3</v>
      </c>
      <c r="D79" s="179" t="s">
        <v>180</v>
      </c>
      <c r="E79" s="357"/>
      <c r="F79" s="357"/>
      <c r="G79" s="602"/>
      <c r="H79" s="164"/>
      <c r="I79" s="604"/>
      <c r="J79" s="187"/>
      <c r="K79" s="195"/>
      <c r="L79" s="195"/>
      <c r="M79" s="195"/>
      <c r="N79" s="591"/>
    </row>
    <row r="80" spans="1:14" s="284" customFormat="1" ht="13.2">
      <c r="A80" s="592"/>
      <c r="B80" s="178" t="s">
        <v>108</v>
      </c>
      <c r="C80" s="914" t="s">
        <v>181</v>
      </c>
      <c r="D80" s="914"/>
      <c r="E80" s="914"/>
      <c r="F80" s="914"/>
      <c r="G80" s="914"/>
      <c r="H80" s="534"/>
      <c r="I80" s="528"/>
      <c r="J80" s="528"/>
      <c r="K80" s="528"/>
      <c r="L80" s="209">
        <v>0</v>
      </c>
      <c r="M80" s="528"/>
      <c r="N80" s="532"/>
    </row>
    <row r="81" spans="1:15" s="284" customFormat="1" ht="29.25" customHeight="1">
      <c r="A81" s="592"/>
      <c r="B81" s="185"/>
      <c r="C81" s="202"/>
      <c r="D81" s="914" t="s">
        <v>469</v>
      </c>
      <c r="E81" s="914"/>
      <c r="F81" s="914"/>
      <c r="G81" s="914"/>
      <c r="H81" s="93"/>
      <c r="I81" s="528"/>
      <c r="J81" s="528"/>
      <c r="K81" s="528"/>
      <c r="L81" s="528"/>
      <c r="M81" s="528"/>
      <c r="N81" s="532"/>
    </row>
    <row r="82" spans="1:15" s="91" customFormat="1" ht="13.2">
      <c r="A82" s="606"/>
      <c r="B82" s="101" t="s">
        <v>117</v>
      </c>
      <c r="C82" s="910" t="s">
        <v>471</v>
      </c>
      <c r="D82" s="910"/>
      <c r="E82" s="910"/>
      <c r="F82" s="910"/>
      <c r="G82" s="910"/>
      <c r="H82" s="534"/>
      <c r="I82" s="528"/>
      <c r="J82" s="528"/>
      <c r="K82" s="528"/>
      <c r="L82" s="209">
        <v>0</v>
      </c>
      <c r="M82" s="528"/>
      <c r="N82" s="532"/>
    </row>
    <row r="83" spans="1:15" s="91" customFormat="1" ht="30" customHeight="1">
      <c r="A83" s="606"/>
      <c r="B83" s="533"/>
      <c r="C83" s="207"/>
      <c r="D83" s="910" t="s">
        <v>470</v>
      </c>
      <c r="E83" s="910"/>
      <c r="F83" s="910"/>
      <c r="G83" s="910"/>
      <c r="H83" s="93"/>
      <c r="I83" s="528"/>
      <c r="J83" s="528"/>
      <c r="K83" s="528"/>
      <c r="L83" s="528"/>
      <c r="M83" s="528"/>
      <c r="N83" s="532"/>
    </row>
    <row r="84" spans="1:15" s="284" customFormat="1" ht="15" customHeight="1">
      <c r="A84" s="1116" t="s">
        <v>221</v>
      </c>
      <c r="B84" s="1116"/>
      <c r="C84" s="1116"/>
      <c r="D84" s="1116"/>
      <c r="E84" s="1116"/>
      <c r="F84" s="1116"/>
      <c r="G84" s="1116"/>
      <c r="H84" s="1116"/>
      <c r="I84" s="1116"/>
      <c r="J84" s="1116"/>
      <c r="K84" s="300"/>
      <c r="L84" s="546">
        <f>L23+L35+L42+L51+L53+L56+L63+L72+L76+L80</f>
        <v>10</v>
      </c>
      <c r="M84" s="195"/>
      <c r="N84" s="591"/>
      <c r="O84" s="284">
        <v>10</v>
      </c>
    </row>
    <row r="85" spans="1:15" s="498" customFormat="1" ht="15" customHeight="1">
      <c r="A85" s="283"/>
      <c r="B85" s="283"/>
      <c r="C85" s="538"/>
      <c r="D85" s="538"/>
      <c r="E85" s="538"/>
      <c r="F85" s="538"/>
      <c r="G85" s="538"/>
      <c r="H85" s="538"/>
      <c r="I85" s="538"/>
      <c r="J85" s="538"/>
      <c r="K85" s="361"/>
      <c r="L85" s="361"/>
      <c r="M85" s="283"/>
      <c r="N85" s="607"/>
    </row>
    <row r="86" spans="1:15" s="498" customFormat="1" ht="15" customHeight="1">
      <c r="A86" s="284" t="s">
        <v>302</v>
      </c>
      <c r="B86" s="284"/>
      <c r="C86" s="497"/>
      <c r="D86" s="497"/>
      <c r="E86" s="497"/>
      <c r="F86" s="284"/>
      <c r="G86" s="284"/>
      <c r="H86" s="493"/>
      <c r="I86" s="286"/>
      <c r="J86" s="493"/>
      <c r="K86" s="493"/>
      <c r="L86" s="493"/>
      <c r="M86" s="283"/>
      <c r="N86" s="607"/>
    </row>
    <row r="87" spans="1:15" s="498" customFormat="1" ht="15" customHeight="1">
      <c r="A87" s="284"/>
      <c r="B87" s="284"/>
      <c r="C87" s="497"/>
      <c r="D87" s="497"/>
      <c r="E87" s="497"/>
      <c r="F87" s="284"/>
      <c r="G87" s="284"/>
      <c r="H87" s="284"/>
      <c r="I87" s="286"/>
      <c r="J87" s="284"/>
      <c r="K87" s="493"/>
      <c r="L87" s="493"/>
      <c r="M87" s="284"/>
      <c r="N87" s="582"/>
    </row>
    <row r="88" spans="1:15" s="498" customFormat="1" ht="15" customHeight="1">
      <c r="A88" s="284"/>
      <c r="B88" s="284"/>
      <c r="C88" s="497"/>
      <c r="D88" s="497"/>
      <c r="E88" s="497"/>
      <c r="F88" s="284"/>
      <c r="G88" s="284"/>
      <c r="H88" s="284"/>
      <c r="I88" s="579"/>
      <c r="J88" s="498" t="str">
        <f>PENDIDIKAN!J217</f>
        <v>Padang, 30 September 2021</v>
      </c>
      <c r="K88" s="493"/>
      <c r="L88" s="493"/>
      <c r="M88" s="284"/>
      <c r="N88" s="582"/>
    </row>
    <row r="89" spans="1:15" s="498" customFormat="1" ht="15" customHeight="1">
      <c r="A89" s="284"/>
      <c r="B89" s="284"/>
      <c r="C89" s="497"/>
      <c r="D89" s="497"/>
      <c r="E89" s="497"/>
      <c r="F89" s="284"/>
      <c r="G89" s="284"/>
      <c r="H89" s="284"/>
      <c r="I89" s="579"/>
      <c r="J89" s="498" t="str">
        <f>PENDIDIKAN!J218</f>
        <v>Ketua Jurusan Biologi</v>
      </c>
      <c r="K89" s="242"/>
      <c r="L89" s="242"/>
      <c r="M89" s="242"/>
      <c r="N89" s="608"/>
    </row>
    <row r="90" spans="1:15" s="498" customFormat="1" ht="15" customHeight="1">
      <c r="A90" s="284"/>
      <c r="B90" s="284"/>
      <c r="C90" s="497"/>
      <c r="D90" s="497"/>
      <c r="E90" s="497"/>
      <c r="F90" s="284"/>
      <c r="G90" s="284"/>
      <c r="H90" s="284"/>
      <c r="I90" s="579"/>
      <c r="J90" s="498" t="str">
        <f>PENDIDIKAN!J219</f>
        <v>Fakultas MIPA Univesitas Andalas</v>
      </c>
      <c r="K90" s="493"/>
      <c r="L90" s="493"/>
      <c r="M90" s="284"/>
      <c r="N90" s="582"/>
    </row>
    <row r="91" spans="1:15" s="498" customFormat="1" ht="15" customHeight="1">
      <c r="A91" s="284"/>
      <c r="B91" s="284"/>
      <c r="C91" s="497"/>
      <c r="D91" s="497"/>
      <c r="E91" s="497"/>
      <c r="F91" s="284"/>
      <c r="G91" s="284"/>
      <c r="H91" s="284"/>
      <c r="I91" s="579"/>
      <c r="K91" s="493"/>
      <c r="L91" s="493"/>
      <c r="M91" s="284"/>
      <c r="N91" s="582"/>
    </row>
    <row r="92" spans="1:15" s="498" customFormat="1" ht="15" customHeight="1">
      <c r="A92" s="284"/>
      <c r="B92" s="284"/>
      <c r="C92" s="497"/>
      <c r="D92" s="497"/>
      <c r="E92" s="497"/>
      <c r="F92" s="284"/>
      <c r="G92" s="284"/>
      <c r="H92" s="284"/>
      <c r="I92" s="579"/>
      <c r="K92" s="493"/>
      <c r="L92" s="493"/>
      <c r="M92" s="284"/>
      <c r="N92" s="582"/>
    </row>
    <row r="93" spans="1:15" s="498" customFormat="1" ht="15" customHeight="1">
      <c r="A93" s="284"/>
      <c r="B93" s="284"/>
      <c r="C93" s="497"/>
      <c r="D93" s="497"/>
      <c r="E93" s="497"/>
      <c r="F93" s="284"/>
      <c r="G93" s="284"/>
      <c r="H93" s="284"/>
      <c r="I93" s="579"/>
      <c r="K93" s="493"/>
      <c r="L93" s="493"/>
      <c r="M93" s="284"/>
      <c r="N93" s="582"/>
    </row>
    <row r="94" spans="1:15" s="498" customFormat="1" ht="15" customHeight="1">
      <c r="A94" s="284"/>
      <c r="B94" s="284"/>
      <c r="C94" s="497"/>
      <c r="D94" s="497"/>
      <c r="E94" s="497"/>
      <c r="F94" s="284"/>
      <c r="G94" s="284"/>
      <c r="H94" s="284"/>
      <c r="I94" s="579"/>
      <c r="K94" s="540"/>
      <c r="L94" s="540"/>
      <c r="M94" s="540"/>
      <c r="N94" s="564"/>
    </row>
    <row r="95" spans="1:15" s="498" customFormat="1" ht="15" customHeight="1">
      <c r="A95" s="284"/>
      <c r="B95" s="284"/>
      <c r="C95" s="497"/>
      <c r="D95" s="497"/>
      <c r="E95" s="497"/>
      <c r="F95" s="284"/>
      <c r="G95" s="284"/>
      <c r="H95" s="284"/>
      <c r="I95" s="579"/>
      <c r="J95" s="498" t="str">
        <f>PENDIDIKAN!J224</f>
        <v>Dr. Wilson Novarino, M.Si</v>
      </c>
      <c r="K95" s="540"/>
      <c r="L95" s="540"/>
      <c r="M95" s="540"/>
      <c r="N95" s="564"/>
    </row>
    <row r="96" spans="1:15" s="498" customFormat="1" ht="15" customHeight="1">
      <c r="A96" s="284"/>
      <c r="B96" s="284"/>
      <c r="C96" s="497"/>
      <c r="D96" s="497"/>
      <c r="E96" s="497"/>
      <c r="F96" s="284"/>
      <c r="G96" s="284"/>
      <c r="H96" s="284"/>
      <c r="I96" s="581"/>
      <c r="J96" s="498" t="str">
        <f>PENDIDIKAN!J225</f>
        <v>NIP. 19711103 199802 1 001</v>
      </c>
      <c r="K96" s="493"/>
      <c r="L96" s="493"/>
      <c r="M96" s="284"/>
      <c r="N96" s="582"/>
    </row>
    <row r="100" spans="10:10" ht="15" customHeight="1">
      <c r="J100" s="450"/>
    </row>
  </sheetData>
  <mergeCells count="74">
    <mergeCell ref="A84:J84"/>
    <mergeCell ref="G8:M8"/>
    <mergeCell ref="G9:J9"/>
    <mergeCell ref="G12:J12"/>
    <mergeCell ref="G13:J13"/>
    <mergeCell ref="D24:G24"/>
    <mergeCell ref="B20:G20"/>
    <mergeCell ref="B21:G21"/>
    <mergeCell ref="D55:G55"/>
    <mergeCell ref="E49:G49"/>
    <mergeCell ref="C51:G51"/>
    <mergeCell ref="D52:G52"/>
    <mergeCell ref="G14:J14"/>
    <mergeCell ref="G15:M15"/>
    <mergeCell ref="C35:G35"/>
    <mergeCell ref="D36:G36"/>
    <mergeCell ref="E37:G37"/>
    <mergeCell ref="E26:G26"/>
    <mergeCell ref="E30:G30"/>
    <mergeCell ref="E29:G29"/>
    <mergeCell ref="E31:G31"/>
    <mergeCell ref="E34:G34"/>
    <mergeCell ref="E32:G32"/>
    <mergeCell ref="E33:G33"/>
    <mergeCell ref="D68:G68"/>
    <mergeCell ref="C42:G42"/>
    <mergeCell ref="D43:G43"/>
    <mergeCell ref="D39:G39"/>
    <mergeCell ref="E38:G38"/>
    <mergeCell ref="E40:G40"/>
    <mergeCell ref="E41:G41"/>
    <mergeCell ref="E66:G66"/>
    <mergeCell ref="E44:G44"/>
    <mergeCell ref="E50:G50"/>
    <mergeCell ref="C53:G53"/>
    <mergeCell ref="E59:G59"/>
    <mergeCell ref="E67:G67"/>
    <mergeCell ref="A1:M1"/>
    <mergeCell ref="A2:M2"/>
    <mergeCell ref="G5:J5"/>
    <mergeCell ref="G6:J6"/>
    <mergeCell ref="G7:J7"/>
    <mergeCell ref="E71:G71"/>
    <mergeCell ref="C72:G72"/>
    <mergeCell ref="G16:J16"/>
    <mergeCell ref="A18:M18"/>
    <mergeCell ref="C56:G56"/>
    <mergeCell ref="D57:G57"/>
    <mergeCell ref="D54:G54"/>
    <mergeCell ref="E45:G45"/>
    <mergeCell ref="E46:G46"/>
    <mergeCell ref="D47:G47"/>
    <mergeCell ref="E48:G48"/>
    <mergeCell ref="C23:G23"/>
    <mergeCell ref="B22:G22"/>
    <mergeCell ref="D27:G27"/>
    <mergeCell ref="E25:G25"/>
    <mergeCell ref="E28:G28"/>
    <mergeCell ref="C82:G82"/>
    <mergeCell ref="D83:G83"/>
    <mergeCell ref="D81:G81"/>
    <mergeCell ref="E58:G58"/>
    <mergeCell ref="C80:G80"/>
    <mergeCell ref="E69:G69"/>
    <mergeCell ref="D64:G64"/>
    <mergeCell ref="E65:G65"/>
    <mergeCell ref="D60:G60"/>
    <mergeCell ref="E61:G61"/>
    <mergeCell ref="C63:G63"/>
    <mergeCell ref="C76:G76"/>
    <mergeCell ref="E70:G70"/>
    <mergeCell ref="D73:G73"/>
    <mergeCell ref="D74:G74"/>
    <mergeCell ref="D75:G75"/>
  </mergeCells>
  <hyperlinks>
    <hyperlink ref="N25" r:id="rId1" xr:uid="{00000000-0004-0000-0600-000000000000}"/>
    <hyperlink ref="N26" r:id="rId2" xr:uid="{00000000-0004-0000-0600-000001000000}"/>
    <hyperlink ref="N28" r:id="rId3" xr:uid="{00000000-0004-0000-0600-000002000000}"/>
    <hyperlink ref="N29" r:id="rId4" xr:uid="{00000000-0004-0000-0600-000003000000}"/>
    <hyperlink ref="N30" r:id="rId5" xr:uid="{00000000-0004-0000-0600-000004000000}"/>
    <hyperlink ref="N31" r:id="rId6" xr:uid="{00000000-0004-0000-0600-000005000000}"/>
    <hyperlink ref="N32" r:id="rId7" xr:uid="{00000000-0004-0000-0600-000006000000}"/>
    <hyperlink ref="N33" r:id="rId8" xr:uid="{00000000-0004-0000-0600-000007000000}"/>
    <hyperlink ref="N34" r:id="rId9" xr:uid="{00000000-0004-0000-0600-000008000000}"/>
  </hyperlinks>
  <pageMargins left="0.47244094488188981" right="0.43307086614173229" top="0.51181102362204722" bottom="0.51181102362204722" header="0" footer="0"/>
  <pageSetup paperSize="9" scale="60" firstPageNumber="76" orientation="portrait" useFirstPageNumber="1" verticalDpi="300" r:id="rId10"/>
  <rowBreaks count="1" manualBreakCount="1">
    <brk id="46" max="1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69"/>
  <sheetViews>
    <sheetView view="pageBreakPreview" topLeftCell="A13" zoomScaleNormal="100" zoomScaleSheetLayoutView="100" workbookViewId="0">
      <selection activeCell="K41" sqref="K41"/>
    </sheetView>
  </sheetViews>
  <sheetFormatPr defaultRowHeight="14.4"/>
  <cols>
    <col min="1" max="1" width="7.88671875" customWidth="1"/>
    <col min="3" max="3" width="7.109375" customWidth="1"/>
    <col min="4" max="4" width="7.88671875" customWidth="1"/>
    <col min="8" max="8" width="9.5546875" customWidth="1"/>
  </cols>
  <sheetData>
    <row r="1" spans="1:14">
      <c r="A1" s="7" t="s">
        <v>342</v>
      </c>
    </row>
    <row r="2" spans="1:14">
      <c r="A2" s="8"/>
    </row>
    <row r="3" spans="1:14">
      <c r="A3" s="8"/>
    </row>
    <row r="4" spans="1:14">
      <c r="A4" s="8"/>
    </row>
    <row r="5" spans="1:14">
      <c r="A5" s="1191" t="s">
        <v>316</v>
      </c>
      <c r="B5" s="1191"/>
      <c r="C5" s="1191"/>
      <c r="D5" s="1191"/>
      <c r="E5" s="1191"/>
      <c r="F5" s="1191"/>
      <c r="G5" s="1191"/>
      <c r="H5" s="1191"/>
      <c r="I5" s="1191"/>
      <c r="J5" s="1191"/>
      <c r="K5" s="1191"/>
      <c r="L5" s="1191"/>
      <c r="M5" s="1191"/>
      <c r="N5" s="1191"/>
    </row>
    <row r="6" spans="1:14">
      <c r="A6" s="1191" t="s">
        <v>317</v>
      </c>
      <c r="B6" s="1191"/>
      <c r="C6" s="1191"/>
      <c r="D6" s="1191"/>
      <c r="E6" s="1191"/>
      <c r="F6" s="1191"/>
      <c r="G6" s="1191"/>
      <c r="H6" s="1191"/>
      <c r="I6" s="1191"/>
      <c r="J6" s="1191"/>
      <c r="K6" s="1191"/>
      <c r="L6" s="1191"/>
      <c r="M6" s="1191"/>
      <c r="N6" s="1191"/>
    </row>
    <row r="7" spans="1:14">
      <c r="A7" s="9"/>
      <c r="B7" s="9"/>
      <c r="C7" s="9"/>
      <c r="D7" s="9"/>
      <c r="E7" s="9"/>
      <c r="F7" s="9"/>
      <c r="G7" s="9"/>
      <c r="H7" s="9"/>
      <c r="I7" s="9"/>
      <c r="J7" s="9"/>
      <c r="K7" s="9"/>
      <c r="L7" s="9"/>
      <c r="M7" s="9"/>
      <c r="N7" s="9"/>
    </row>
    <row r="8" spans="1:14" ht="15.6">
      <c r="A8" s="1192" t="s">
        <v>323</v>
      </c>
      <c r="B8" s="1192"/>
      <c r="C8" s="1192"/>
      <c r="D8" s="416" t="s">
        <v>520</v>
      </c>
      <c r="E8" s="416"/>
      <c r="F8" s="416"/>
      <c r="G8" s="416"/>
      <c r="H8" s="10"/>
      <c r="I8" s="11"/>
      <c r="J8" s="11"/>
      <c r="K8" s="11"/>
      <c r="L8" s="11" t="s">
        <v>243</v>
      </c>
      <c r="M8" s="11"/>
      <c r="N8" s="11"/>
    </row>
    <row r="9" spans="1:14" ht="15.6">
      <c r="A9" s="1192" t="s">
        <v>319</v>
      </c>
      <c r="B9" s="1192"/>
      <c r="C9" s="1192"/>
      <c r="D9" s="417" t="s">
        <v>361</v>
      </c>
      <c r="E9" s="416"/>
      <c r="F9" s="416"/>
      <c r="G9" s="416"/>
      <c r="H9" s="10"/>
      <c r="I9" s="11"/>
      <c r="J9" s="11"/>
      <c r="K9" s="11"/>
      <c r="L9" s="11"/>
      <c r="M9" s="11"/>
      <c r="N9" s="11"/>
    </row>
    <row r="10" spans="1:14">
      <c r="A10" s="12"/>
      <c r="B10" s="13"/>
      <c r="C10" s="13"/>
    </row>
    <row r="11" spans="1:14">
      <c r="A11" s="1193" t="s">
        <v>5</v>
      </c>
      <c r="B11" s="1194" t="s">
        <v>320</v>
      </c>
      <c r="C11" s="1195"/>
      <c r="D11" s="1196"/>
      <c r="E11" s="1196"/>
      <c r="F11" s="1196"/>
      <c r="G11" s="1196"/>
      <c r="H11" s="1196"/>
      <c r="I11" s="1196"/>
      <c r="J11" s="1196"/>
      <c r="K11" s="1196"/>
      <c r="L11" s="1196"/>
      <c r="M11" s="1196"/>
      <c r="N11" s="1197"/>
    </row>
    <row r="12" spans="1:14">
      <c r="A12" s="1193"/>
      <c r="B12" s="14">
        <v>1</v>
      </c>
      <c r="C12" s="1184" t="s">
        <v>321</v>
      </c>
      <c r="D12" s="1185"/>
      <c r="E12" s="1185"/>
      <c r="F12" s="1185"/>
      <c r="G12" s="1185"/>
      <c r="H12" s="1186"/>
      <c r="I12" s="1198" t="str">
        <f>PAK!E6</f>
        <v>Dr. Aadrean, S.Si, M.Si</v>
      </c>
      <c r="J12" s="1199"/>
      <c r="K12" s="1199"/>
      <c r="L12" s="1199"/>
      <c r="M12" s="1199"/>
      <c r="N12" s="1200"/>
    </row>
    <row r="13" spans="1:14">
      <c r="A13" s="1193"/>
      <c r="B13" s="14">
        <v>2</v>
      </c>
      <c r="C13" s="1184" t="s">
        <v>466</v>
      </c>
      <c r="D13" s="1185"/>
      <c r="E13" s="1185"/>
      <c r="F13" s="1185"/>
      <c r="G13" s="1185"/>
      <c r="H13" s="1186"/>
      <c r="I13" s="1187" t="str">
        <f>PAK!E7</f>
        <v>198602042012121001/ 0004028601</v>
      </c>
      <c r="J13" s="1188"/>
      <c r="K13" s="1188"/>
      <c r="L13" s="1188"/>
      <c r="M13" s="1188"/>
      <c r="N13" s="1189"/>
    </row>
    <row r="14" spans="1:14">
      <c r="A14" s="1193"/>
      <c r="B14" s="14">
        <v>3</v>
      </c>
      <c r="C14" s="1184" t="s">
        <v>246</v>
      </c>
      <c r="D14" s="1185"/>
      <c r="E14" s="1185"/>
      <c r="F14" s="1185"/>
      <c r="G14" s="1185"/>
      <c r="H14" s="1186"/>
      <c r="I14" s="1187" t="str">
        <f>PAK!E9</f>
        <v>Padang, 4 Februari 1986</v>
      </c>
      <c r="J14" s="1188"/>
      <c r="K14" s="1188"/>
      <c r="L14" s="1188"/>
      <c r="M14" s="1188"/>
      <c r="N14" s="1189"/>
    </row>
    <row r="15" spans="1:14">
      <c r="A15" s="1193"/>
      <c r="B15" s="14">
        <v>4</v>
      </c>
      <c r="C15" s="1184" t="s">
        <v>322</v>
      </c>
      <c r="D15" s="1185"/>
      <c r="E15" s="1185"/>
      <c r="F15" s="1185"/>
      <c r="G15" s="1185"/>
      <c r="H15" s="1186"/>
      <c r="I15" s="1187" t="str">
        <f>PAK!E13</f>
        <v>Penata, III.c / 1 Oktober 2020</v>
      </c>
      <c r="J15" s="1188"/>
      <c r="K15" s="1188"/>
      <c r="L15" s="1188"/>
      <c r="M15" s="1188"/>
      <c r="N15" s="1189"/>
    </row>
    <row r="16" spans="1:14">
      <c r="A16" s="1193"/>
      <c r="B16" s="14">
        <v>5</v>
      </c>
      <c r="C16" s="1184" t="s">
        <v>467</v>
      </c>
      <c r="D16" s="1185"/>
      <c r="E16" s="1185"/>
      <c r="F16" s="1185"/>
      <c r="G16" s="1185"/>
      <c r="H16" s="1186"/>
      <c r="I16" s="1187" t="str">
        <f>PAK!E12</f>
        <v>Lektor /1 Februari 2019</v>
      </c>
      <c r="J16" s="1188"/>
      <c r="K16" s="1188"/>
      <c r="L16" s="1188"/>
      <c r="M16" s="1188"/>
      <c r="N16" s="1189"/>
    </row>
    <row r="17" spans="1:14">
      <c r="A17" s="1193"/>
      <c r="B17" s="14">
        <v>6</v>
      </c>
      <c r="C17" s="1184" t="s">
        <v>323</v>
      </c>
      <c r="D17" s="1185"/>
      <c r="E17" s="1185"/>
      <c r="F17" s="1185"/>
      <c r="G17" s="1185"/>
      <c r="H17" s="1186"/>
      <c r="I17" s="1187" t="s">
        <v>518</v>
      </c>
      <c r="J17" s="1188"/>
      <c r="K17" s="1188"/>
      <c r="L17" s="1188"/>
      <c r="M17" s="1188"/>
      <c r="N17" s="1189"/>
    </row>
    <row r="18" spans="1:14">
      <c r="A18" s="1193"/>
      <c r="B18" s="14">
        <v>7</v>
      </c>
      <c r="C18" s="1184" t="s">
        <v>318</v>
      </c>
      <c r="D18" s="1185"/>
      <c r="E18" s="1185"/>
      <c r="F18" s="1185"/>
      <c r="G18" s="1185"/>
      <c r="H18" s="1186"/>
      <c r="I18" s="1187" t="s">
        <v>519</v>
      </c>
      <c r="J18" s="1188"/>
      <c r="K18" s="1188"/>
      <c r="L18" s="1188"/>
      <c r="M18" s="1188"/>
      <c r="N18" s="1189"/>
    </row>
    <row r="19" spans="1:14">
      <c r="A19" s="1193"/>
      <c r="B19" s="15">
        <v>8</v>
      </c>
      <c r="C19" s="1184" t="s">
        <v>324</v>
      </c>
      <c r="D19" s="1185"/>
      <c r="E19" s="1185"/>
      <c r="F19" s="1185"/>
      <c r="G19" s="1185"/>
      <c r="H19" s="1186"/>
      <c r="I19" s="1190" t="s">
        <v>544</v>
      </c>
      <c r="J19" s="1185"/>
      <c r="K19" s="1185"/>
      <c r="L19" s="1185"/>
      <c r="M19" s="1185"/>
      <c r="N19" s="1186"/>
    </row>
    <row r="20" spans="1:14">
      <c r="A20" s="16"/>
      <c r="B20" s="15">
        <v>9</v>
      </c>
      <c r="C20" s="1184" t="s">
        <v>343</v>
      </c>
      <c r="D20" s="1185"/>
      <c r="E20" s="1185"/>
      <c r="F20" s="1185"/>
      <c r="G20" s="1185"/>
      <c r="H20" s="1186"/>
      <c r="I20" s="1184" t="s">
        <v>545</v>
      </c>
      <c r="J20" s="1185"/>
      <c r="K20" s="1185"/>
      <c r="L20" s="1185"/>
      <c r="M20" s="1185"/>
      <c r="N20" s="1186"/>
    </row>
    <row r="21" spans="1:14">
      <c r="A21" s="1182" t="s">
        <v>6</v>
      </c>
      <c r="B21" s="1168" t="s">
        <v>325</v>
      </c>
      <c r="C21" s="1174" t="s">
        <v>326</v>
      </c>
      <c r="D21" s="1174"/>
      <c r="E21" s="1174"/>
      <c r="F21" s="1174"/>
      <c r="G21" s="1174"/>
      <c r="H21" s="1174"/>
      <c r="I21" s="1174"/>
      <c r="J21" s="1174"/>
      <c r="K21" s="1174"/>
      <c r="L21" s="1174"/>
      <c r="M21" s="1174"/>
      <c r="N21" s="1174"/>
    </row>
    <row r="22" spans="1:14" ht="24" customHeight="1">
      <c r="A22" s="1182"/>
      <c r="B22" s="1183"/>
      <c r="C22" s="1175" t="s">
        <v>327</v>
      </c>
      <c r="D22" s="1176"/>
      <c r="E22" s="1175" t="s">
        <v>270</v>
      </c>
      <c r="F22" s="1176"/>
      <c r="G22" s="1175" t="s">
        <v>328</v>
      </c>
      <c r="H22" s="1176"/>
      <c r="I22" s="1175" t="s">
        <v>329</v>
      </c>
      <c r="J22" s="1176"/>
      <c r="K22" s="1175" t="s">
        <v>330</v>
      </c>
      <c r="L22" s="1176"/>
      <c r="M22" s="1175" t="s">
        <v>331</v>
      </c>
      <c r="N22" s="1176"/>
    </row>
    <row r="23" spans="1:14">
      <c r="A23" s="1182"/>
      <c r="B23" s="1169"/>
      <c r="C23" s="17" t="s">
        <v>268</v>
      </c>
      <c r="D23" s="18" t="s">
        <v>269</v>
      </c>
      <c r="E23" s="17" t="s">
        <v>268</v>
      </c>
      <c r="F23" s="18" t="s">
        <v>269</v>
      </c>
      <c r="G23" s="17" t="s">
        <v>268</v>
      </c>
      <c r="H23" s="18" t="s">
        <v>269</v>
      </c>
      <c r="I23" s="17" t="s">
        <v>268</v>
      </c>
      <c r="J23" s="18" t="s">
        <v>269</v>
      </c>
      <c r="K23" s="17" t="s">
        <v>268</v>
      </c>
      <c r="L23" s="18" t="s">
        <v>269</v>
      </c>
      <c r="M23" s="17" t="s">
        <v>268</v>
      </c>
      <c r="N23" s="18" t="s">
        <v>269</v>
      </c>
    </row>
    <row r="24" spans="1:14">
      <c r="A24" s="1182"/>
      <c r="B24" s="19" t="s">
        <v>10</v>
      </c>
      <c r="C24" s="20">
        <f>PAK!F20</f>
        <v>200</v>
      </c>
      <c r="D24" s="21">
        <f>PAK!G20</f>
        <v>0</v>
      </c>
      <c r="E24" s="20">
        <f>DUPAK!H42</f>
        <v>0</v>
      </c>
      <c r="F24" s="21">
        <f>DUPAK!I43</f>
        <v>38.590000000000003</v>
      </c>
      <c r="G24" s="20">
        <f>DUPAK!H105</f>
        <v>0</v>
      </c>
      <c r="H24" s="412">
        <f>DUPAK!I106</f>
        <v>41.669999999999995</v>
      </c>
      <c r="I24" s="20">
        <f>PAK!F24</f>
        <v>0</v>
      </c>
      <c r="J24" s="21">
        <f>DUPAK!I155</f>
        <v>0</v>
      </c>
      <c r="K24" s="20">
        <f>PAK!F27</f>
        <v>0</v>
      </c>
      <c r="L24" s="21">
        <f>DUPAK!I188</f>
        <v>10</v>
      </c>
      <c r="M24" s="20"/>
      <c r="N24" s="20"/>
    </row>
    <row r="25" spans="1:14">
      <c r="A25" s="1182"/>
      <c r="B25" s="19" t="s">
        <v>9</v>
      </c>
      <c r="C25" s="20"/>
      <c r="D25" s="21">
        <f>DUPAK!I41</f>
        <v>0</v>
      </c>
      <c r="E25" s="20"/>
      <c r="F25" s="21">
        <f>DUPAK!I45</f>
        <v>5</v>
      </c>
      <c r="G25" s="20"/>
      <c r="H25" s="21">
        <f>DUPAK!I138</f>
        <v>0</v>
      </c>
      <c r="I25" s="20"/>
      <c r="J25" s="21">
        <f>DUPAK!I157</f>
        <v>0</v>
      </c>
      <c r="K25" s="20"/>
      <c r="L25" s="21">
        <f>DUPAK!I191</f>
        <v>0</v>
      </c>
      <c r="M25" s="20"/>
      <c r="N25" s="20"/>
    </row>
    <row r="26" spans="1:14">
      <c r="A26" s="1182"/>
      <c r="B26" s="19" t="s">
        <v>11</v>
      </c>
      <c r="C26" s="20"/>
      <c r="D26" s="20"/>
      <c r="E26" s="20"/>
      <c r="F26" s="21">
        <f>DUPAK!I47</f>
        <v>0</v>
      </c>
      <c r="G26" s="20"/>
      <c r="H26" s="21">
        <f>DUPAK!I140</f>
        <v>0</v>
      </c>
      <c r="I26" s="20"/>
      <c r="J26" s="21">
        <f>DUPAK!I159</f>
        <v>6</v>
      </c>
      <c r="K26" s="20"/>
      <c r="L26" s="21">
        <f>DUPAK!I198</f>
        <v>0</v>
      </c>
      <c r="M26" s="20"/>
      <c r="N26" s="20"/>
    </row>
    <row r="27" spans="1:14">
      <c r="A27" s="1182"/>
      <c r="B27" s="19" t="s">
        <v>13</v>
      </c>
      <c r="C27" s="20"/>
      <c r="D27" s="20"/>
      <c r="E27" s="20"/>
      <c r="F27" s="21">
        <f>DUPAK!I49</f>
        <v>1.5</v>
      </c>
      <c r="G27" s="20"/>
      <c r="H27" s="21">
        <f>DUPAK!I147</f>
        <v>0</v>
      </c>
      <c r="I27" s="20"/>
      <c r="J27" s="21">
        <f>DUPAK!I170</f>
        <v>0</v>
      </c>
      <c r="K27" s="20"/>
      <c r="L27" s="21">
        <f>DUPAK!I207</f>
        <v>0</v>
      </c>
      <c r="M27" s="20"/>
      <c r="N27" s="20"/>
    </row>
    <row r="28" spans="1:14">
      <c r="A28" s="1182"/>
      <c r="B28" s="19" t="s">
        <v>94</v>
      </c>
      <c r="C28" s="20"/>
      <c r="D28" s="20"/>
      <c r="E28" s="20"/>
      <c r="F28" s="21">
        <f>DUPAK!I65</f>
        <v>16.5</v>
      </c>
      <c r="G28" s="20"/>
      <c r="H28" s="21">
        <f>DUPAK!I150</f>
        <v>0</v>
      </c>
      <c r="I28" s="20"/>
      <c r="J28" s="21">
        <f>DUPAK!I174</f>
        <v>0</v>
      </c>
      <c r="K28" s="20"/>
      <c r="L28" s="21">
        <f>DUPAK!I209</f>
        <v>0</v>
      </c>
      <c r="M28" s="20"/>
      <c r="N28" s="20"/>
    </row>
    <row r="29" spans="1:14">
      <c r="A29" s="1182"/>
      <c r="B29" s="19" t="s">
        <v>98</v>
      </c>
      <c r="C29" s="20"/>
      <c r="D29" s="20"/>
      <c r="E29" s="20"/>
      <c r="F29" s="21">
        <f>DUPAK!I68</f>
        <v>8</v>
      </c>
      <c r="G29" s="20"/>
      <c r="H29" s="20"/>
      <c r="I29" s="20"/>
      <c r="J29" s="20"/>
      <c r="K29" s="20"/>
      <c r="L29" s="21">
        <f>DUPAK!I212</f>
        <v>0</v>
      </c>
      <c r="M29" s="20"/>
      <c r="N29" s="20"/>
    </row>
    <row r="30" spans="1:14">
      <c r="A30" s="1182"/>
      <c r="B30" s="19" t="s">
        <v>16</v>
      </c>
      <c r="C30" s="20"/>
      <c r="D30" s="20"/>
      <c r="E30" s="20"/>
      <c r="F30" s="21">
        <f>DUPAK!I70</f>
        <v>0</v>
      </c>
      <c r="G30" s="20"/>
      <c r="H30" s="20"/>
      <c r="I30" s="20"/>
      <c r="J30" s="20"/>
      <c r="K30" s="20"/>
      <c r="L30" s="21">
        <f>DUPAK!I219</f>
        <v>0</v>
      </c>
      <c r="M30" s="20"/>
      <c r="N30" s="20"/>
    </row>
    <row r="31" spans="1:14">
      <c r="A31" s="1182"/>
      <c r="B31" s="19" t="s">
        <v>103</v>
      </c>
      <c r="C31" s="20"/>
      <c r="D31" s="20"/>
      <c r="E31" s="20"/>
      <c r="F31" s="21">
        <v>0</v>
      </c>
      <c r="G31" s="20"/>
      <c r="H31" s="20"/>
      <c r="I31" s="20"/>
      <c r="J31" s="20"/>
      <c r="K31" s="20"/>
      <c r="L31" s="21">
        <f>DUPAK!I228</f>
        <v>0</v>
      </c>
      <c r="M31" s="20"/>
      <c r="N31" s="20"/>
    </row>
    <row r="32" spans="1:14">
      <c r="A32" s="1182"/>
      <c r="B32" s="19" t="s">
        <v>5</v>
      </c>
      <c r="C32" s="20"/>
      <c r="D32" s="22"/>
      <c r="E32" s="20"/>
      <c r="F32" s="21">
        <f>DUPAK!I72</f>
        <v>0</v>
      </c>
      <c r="G32" s="20"/>
      <c r="H32" s="20"/>
      <c r="I32" s="20"/>
      <c r="J32" s="20"/>
      <c r="K32" s="20"/>
      <c r="L32" s="21">
        <f>DUPAK!I237</f>
        <v>0</v>
      </c>
      <c r="M32" s="20"/>
      <c r="N32" s="20"/>
    </row>
    <row r="33" spans="1:14">
      <c r="A33" s="1182"/>
      <c r="B33" s="19" t="s">
        <v>108</v>
      </c>
      <c r="C33" s="20"/>
      <c r="D33" s="20"/>
      <c r="E33" s="20"/>
      <c r="F33" s="21">
        <f>DUPAK!I77</f>
        <v>3</v>
      </c>
      <c r="G33" s="20"/>
      <c r="H33" s="20"/>
      <c r="I33" s="20"/>
      <c r="J33" s="20"/>
      <c r="K33" s="20"/>
      <c r="L33" s="21">
        <f>DUPAK!I241</f>
        <v>0</v>
      </c>
      <c r="M33" s="20"/>
      <c r="N33" s="20"/>
    </row>
    <row r="34" spans="1:14">
      <c r="A34" s="1182"/>
      <c r="B34" s="19" t="s">
        <v>117</v>
      </c>
      <c r="C34" s="20"/>
      <c r="D34" s="20"/>
      <c r="E34" s="20"/>
      <c r="F34" s="21">
        <f>DUPAK!I86</f>
        <v>0</v>
      </c>
      <c r="G34" s="20"/>
      <c r="H34" s="20"/>
      <c r="I34" s="20"/>
      <c r="J34" s="20"/>
      <c r="K34" s="20"/>
      <c r="L34" s="20"/>
      <c r="M34" s="20"/>
      <c r="N34" s="20"/>
    </row>
    <row r="35" spans="1:14">
      <c r="A35" s="1182"/>
      <c r="B35" s="19" t="s">
        <v>121</v>
      </c>
      <c r="C35" s="20"/>
      <c r="D35" s="20"/>
      <c r="E35" s="20"/>
      <c r="F35" s="21">
        <v>0</v>
      </c>
      <c r="G35" s="20"/>
      <c r="H35" s="20"/>
      <c r="I35" s="20"/>
      <c r="J35" s="20"/>
      <c r="K35" s="20"/>
      <c r="L35" s="20"/>
      <c r="M35" s="20"/>
      <c r="N35" s="20"/>
    </row>
    <row r="36" spans="1:14">
      <c r="A36" s="1182"/>
      <c r="B36" s="19" t="s">
        <v>132</v>
      </c>
      <c r="C36" s="20"/>
      <c r="D36" s="20"/>
      <c r="E36" s="20"/>
      <c r="F36" s="21">
        <f>DUPAK!I92</f>
        <v>0</v>
      </c>
      <c r="G36" s="20"/>
      <c r="H36" s="20"/>
      <c r="I36" s="20"/>
      <c r="J36" s="20"/>
      <c r="K36" s="20"/>
      <c r="L36" s="20"/>
      <c r="M36" s="20"/>
      <c r="N36" s="20"/>
    </row>
    <row r="37" spans="1:14">
      <c r="A37" s="1154" t="s">
        <v>332</v>
      </c>
      <c r="B37" s="1155"/>
      <c r="C37" s="23"/>
      <c r="D37" s="23">
        <f>SUM(D24:D25)</f>
        <v>0</v>
      </c>
      <c r="E37" s="23"/>
      <c r="F37" s="23">
        <f>SUM(F24:F36)</f>
        <v>72.59</v>
      </c>
      <c r="G37" s="23"/>
      <c r="H37" s="413">
        <f>SUM(H24:H28)</f>
        <v>41.669999999999995</v>
      </c>
      <c r="I37" s="23"/>
      <c r="J37" s="23">
        <f>SUM(J24:J28)</f>
        <v>6</v>
      </c>
      <c r="K37" s="23"/>
      <c r="L37" s="23">
        <f>SUM(L24:L36)</f>
        <v>10</v>
      </c>
      <c r="M37" s="24"/>
      <c r="N37" s="414">
        <f>SUM(D37:M37)</f>
        <v>130.26</v>
      </c>
    </row>
    <row r="38" spans="1:14">
      <c r="A38" s="1156"/>
      <c r="B38" s="1157"/>
      <c r="C38" s="25">
        <f>C24</f>
        <v>200</v>
      </c>
      <c r="D38" s="26"/>
      <c r="E38" s="25">
        <f>E24</f>
        <v>0</v>
      </c>
      <c r="F38" s="26"/>
      <c r="G38" s="25">
        <f>G24</f>
        <v>0</v>
      </c>
      <c r="H38" s="27"/>
      <c r="I38" s="25">
        <f>I24</f>
        <v>0</v>
      </c>
      <c r="J38" s="27"/>
      <c r="K38" s="25">
        <f>K24</f>
        <v>0</v>
      </c>
      <c r="L38" s="27"/>
      <c r="M38" s="27">
        <f>C38+E38+G38+I38+K38</f>
        <v>200</v>
      </c>
      <c r="N38" s="27"/>
    </row>
    <row r="39" spans="1:14" ht="27" customHeight="1">
      <c r="A39" s="1181" t="s">
        <v>333</v>
      </c>
      <c r="B39" s="1181"/>
      <c r="C39" s="1177" t="s">
        <v>334</v>
      </c>
      <c r="D39" s="1178"/>
      <c r="E39" s="1178"/>
      <c r="F39" s="1179"/>
      <c r="G39" s="27"/>
      <c r="H39" s="28"/>
      <c r="I39" s="27"/>
      <c r="J39" s="27"/>
      <c r="K39" s="27"/>
      <c r="L39" s="27"/>
      <c r="M39" s="27"/>
      <c r="N39" s="29">
        <f>H39</f>
        <v>0</v>
      </c>
    </row>
    <row r="40" spans="1:14" ht="27.75" customHeight="1">
      <c r="A40" s="1180" t="s">
        <v>335</v>
      </c>
      <c r="B40" s="1180"/>
      <c r="C40" s="29"/>
      <c r="D40" s="29">
        <f>D37</f>
        <v>0</v>
      </c>
      <c r="E40" s="29"/>
      <c r="F40" s="29">
        <f>F37</f>
        <v>72.59</v>
      </c>
      <c r="G40" s="29"/>
      <c r="H40" s="415">
        <f>+H37+H39</f>
        <v>41.669999999999995</v>
      </c>
      <c r="I40" s="29"/>
      <c r="J40" s="29">
        <f>J37</f>
        <v>6</v>
      </c>
      <c r="K40" s="29"/>
      <c r="L40" s="29">
        <f>L37</f>
        <v>10</v>
      </c>
      <c r="M40" s="23"/>
      <c r="N40" s="413">
        <f>SUM(E40:M40)</f>
        <v>130.26</v>
      </c>
    </row>
    <row r="41" spans="1:14">
      <c r="A41" s="1154" t="s">
        <v>336</v>
      </c>
      <c r="B41" s="1155"/>
      <c r="C41" s="30"/>
      <c r="D41" s="31"/>
      <c r="E41" s="23"/>
      <c r="F41" s="31">
        <f>+N41*35%</f>
        <v>52.5</v>
      </c>
      <c r="G41" s="23"/>
      <c r="H41" s="31">
        <f>+N41*45%</f>
        <v>67.5</v>
      </c>
      <c r="I41" s="23"/>
      <c r="J41" s="31">
        <f>+N41*10%</f>
        <v>15</v>
      </c>
      <c r="K41" s="23"/>
      <c r="L41" s="31">
        <f>+N41*10%</f>
        <v>15</v>
      </c>
      <c r="M41" s="1158">
        <f>M38+N41</f>
        <v>350</v>
      </c>
      <c r="N41" s="1160">
        <v>150</v>
      </c>
    </row>
    <row r="42" spans="1:14">
      <c r="A42" s="1156"/>
      <c r="B42" s="1157"/>
      <c r="C42" s="27"/>
      <c r="D42" s="32"/>
      <c r="E42" s="27"/>
      <c r="F42" s="33" t="s">
        <v>546</v>
      </c>
      <c r="G42" s="27"/>
      <c r="H42" s="32" t="s">
        <v>546</v>
      </c>
      <c r="I42" s="27"/>
      <c r="J42" s="32" t="s">
        <v>337</v>
      </c>
      <c r="K42" s="27"/>
      <c r="L42" s="32" t="s">
        <v>337</v>
      </c>
      <c r="M42" s="1159"/>
      <c r="N42" s="1161"/>
    </row>
    <row r="43" spans="1:14">
      <c r="A43" s="1165"/>
      <c r="B43" s="1165"/>
      <c r="C43" s="1165"/>
      <c r="D43" s="1165"/>
      <c r="E43" s="1166"/>
      <c r="F43" s="1166"/>
      <c r="G43" s="1166"/>
      <c r="H43" s="1165"/>
      <c r="I43" s="1167"/>
      <c r="J43" s="1130"/>
      <c r="K43" s="1167"/>
      <c r="L43" s="1130"/>
      <c r="M43" s="1167"/>
      <c r="N43" s="1167"/>
    </row>
    <row r="44" spans="1:14" ht="15" customHeight="1">
      <c r="A44" s="1168" t="s">
        <v>218</v>
      </c>
      <c r="B44" s="1170" t="s">
        <v>344</v>
      </c>
      <c r="C44" s="1130"/>
      <c r="D44" s="1130"/>
      <c r="E44" s="1130"/>
      <c r="F44" s="1130"/>
      <c r="G44" s="1171"/>
      <c r="H44" s="1168" t="s">
        <v>338</v>
      </c>
      <c r="I44" s="50" t="s">
        <v>218</v>
      </c>
      <c r="J44" s="1174" t="s">
        <v>345</v>
      </c>
      <c r="K44" s="1174"/>
      <c r="L44" s="1174"/>
      <c r="M44" s="1174" t="s">
        <v>346</v>
      </c>
      <c r="N44" s="1174"/>
    </row>
    <row r="45" spans="1:14">
      <c r="A45" s="1169"/>
      <c r="B45" s="1172"/>
      <c r="C45" s="1166"/>
      <c r="D45" s="1166"/>
      <c r="E45" s="1166"/>
      <c r="F45" s="1166"/>
      <c r="G45" s="1173"/>
      <c r="H45" s="1169"/>
      <c r="I45" s="34" t="s">
        <v>20</v>
      </c>
      <c r="J45" s="1152"/>
      <c r="K45" s="1152"/>
      <c r="L45" s="1152"/>
      <c r="M45" s="1147" t="s">
        <v>347</v>
      </c>
      <c r="N45" s="1148"/>
    </row>
    <row r="46" spans="1:14">
      <c r="A46" s="1135" t="s">
        <v>339</v>
      </c>
      <c r="B46" s="1138" t="s">
        <v>547</v>
      </c>
      <c r="C46" s="1139"/>
      <c r="D46" s="1139"/>
      <c r="E46" s="1139"/>
      <c r="F46" s="1139"/>
      <c r="G46" s="1140"/>
      <c r="H46" s="35"/>
      <c r="I46" s="36"/>
      <c r="J46" s="1149"/>
      <c r="K46" s="1149"/>
      <c r="L46" s="1149"/>
      <c r="M46" s="1150"/>
      <c r="N46" s="1150"/>
    </row>
    <row r="47" spans="1:14" ht="15" customHeight="1">
      <c r="A47" s="1137"/>
      <c r="B47" s="1162" t="s">
        <v>340</v>
      </c>
      <c r="C47" s="1163"/>
      <c r="D47" s="1163"/>
      <c r="E47" s="1163"/>
      <c r="F47" s="1163"/>
      <c r="G47" s="1164"/>
      <c r="H47" s="37"/>
      <c r="I47" s="36" t="s">
        <v>22</v>
      </c>
      <c r="J47" s="1152"/>
      <c r="K47" s="1152"/>
      <c r="L47" s="1152"/>
      <c r="M47" s="1147" t="s">
        <v>347</v>
      </c>
      <c r="N47" s="1148"/>
    </row>
    <row r="48" spans="1:14">
      <c r="A48" s="1135" t="s">
        <v>22</v>
      </c>
      <c r="B48" s="1138" t="s">
        <v>547</v>
      </c>
      <c r="C48" s="1139"/>
      <c r="D48" s="1139"/>
      <c r="E48" s="1139"/>
      <c r="F48" s="1139"/>
      <c r="G48" s="1140"/>
      <c r="H48" s="35"/>
      <c r="I48" s="36"/>
      <c r="J48" s="1149"/>
      <c r="K48" s="1149"/>
      <c r="L48" s="1149"/>
      <c r="M48" s="1151"/>
      <c r="N48" s="1151"/>
    </row>
    <row r="49" spans="1:14" ht="15" customHeight="1">
      <c r="A49" s="1136"/>
      <c r="B49" s="1141" t="s">
        <v>348</v>
      </c>
      <c r="C49" s="1142"/>
      <c r="D49" s="1142"/>
      <c r="E49" s="1142"/>
      <c r="F49" s="1142"/>
      <c r="G49" s="1143"/>
      <c r="H49" s="38"/>
      <c r="I49" s="36" t="s">
        <v>28</v>
      </c>
      <c r="J49" s="1152"/>
      <c r="K49" s="1152"/>
      <c r="L49" s="1152"/>
      <c r="M49" s="1147" t="s">
        <v>347</v>
      </c>
      <c r="N49" s="1148"/>
    </row>
    <row r="50" spans="1:14">
      <c r="A50" s="1136"/>
      <c r="B50" s="39"/>
      <c r="C50" s="40"/>
      <c r="D50" s="40"/>
      <c r="E50" s="40"/>
      <c r="F50" s="40"/>
      <c r="G50" s="41"/>
      <c r="H50" s="38"/>
      <c r="I50" s="36"/>
      <c r="J50" s="1149"/>
      <c r="K50" s="1149"/>
      <c r="L50" s="1149"/>
      <c r="M50" s="1149"/>
      <c r="N50" s="1149"/>
    </row>
    <row r="51" spans="1:14" ht="15" customHeight="1">
      <c r="A51" s="1136"/>
      <c r="B51" s="39"/>
      <c r="C51" s="40"/>
      <c r="D51" s="40"/>
      <c r="E51" s="40"/>
      <c r="F51" s="40"/>
      <c r="G51" s="41"/>
      <c r="H51" s="38"/>
      <c r="I51" s="36" t="s">
        <v>38</v>
      </c>
      <c r="J51" s="1149"/>
      <c r="K51" s="1149"/>
      <c r="L51" s="1149"/>
      <c r="M51" s="1147" t="s">
        <v>347</v>
      </c>
      <c r="N51" s="1148"/>
    </row>
    <row r="52" spans="1:14">
      <c r="A52" s="1136"/>
      <c r="B52" s="39"/>
      <c r="C52" s="40"/>
      <c r="D52" s="40"/>
      <c r="E52" s="40"/>
      <c r="F52" s="40"/>
      <c r="G52" s="41"/>
      <c r="H52" s="38"/>
      <c r="I52" s="42"/>
      <c r="J52" s="1153"/>
      <c r="K52" s="1153"/>
      <c r="L52" s="1153"/>
      <c r="M52" s="1148"/>
      <c r="N52" s="1148"/>
    </row>
    <row r="53" spans="1:14" ht="15" customHeight="1">
      <c r="A53" s="1136"/>
      <c r="B53" s="39"/>
      <c r="C53" s="40"/>
      <c r="D53" s="40"/>
      <c r="E53" s="40"/>
      <c r="F53" s="40"/>
      <c r="G53" s="41"/>
      <c r="H53" s="38"/>
      <c r="I53" s="36" t="s">
        <v>40</v>
      </c>
      <c r="J53" s="1149"/>
      <c r="K53" s="1149"/>
      <c r="L53" s="1149"/>
      <c r="M53" s="1147" t="s">
        <v>347</v>
      </c>
      <c r="N53" s="1148"/>
    </row>
    <row r="54" spans="1:14">
      <c r="A54" s="1136"/>
      <c r="B54" s="39"/>
      <c r="C54" s="40"/>
      <c r="D54" s="40"/>
      <c r="E54" s="40"/>
      <c r="F54" s="40"/>
      <c r="G54" s="41"/>
      <c r="H54" s="38"/>
      <c r="I54" s="36"/>
      <c r="J54" s="1149"/>
      <c r="K54" s="1149"/>
      <c r="L54" s="1149"/>
      <c r="M54" s="1150"/>
      <c r="N54" s="1150"/>
    </row>
    <row r="55" spans="1:14" ht="15" customHeight="1">
      <c r="A55" s="1136"/>
      <c r="B55" s="39"/>
      <c r="C55" s="40"/>
      <c r="D55" s="40"/>
      <c r="E55" s="40"/>
      <c r="F55" s="40"/>
      <c r="G55" s="41"/>
      <c r="H55" s="38"/>
      <c r="I55" s="36" t="s">
        <v>42</v>
      </c>
      <c r="J55" s="1149"/>
      <c r="K55" s="1149"/>
      <c r="L55" s="1149"/>
      <c r="M55" s="1147" t="s">
        <v>347</v>
      </c>
      <c r="N55" s="1148"/>
    </row>
    <row r="56" spans="1:14" ht="15" customHeight="1">
      <c r="A56" s="1136"/>
      <c r="B56" s="39"/>
      <c r="C56" s="40"/>
      <c r="D56" s="40"/>
      <c r="E56" s="40"/>
      <c r="F56" s="40"/>
      <c r="G56" s="41"/>
      <c r="H56" s="38"/>
      <c r="I56" s="43"/>
      <c r="J56" s="1132"/>
      <c r="K56" s="1133"/>
      <c r="L56" s="1134"/>
      <c r="M56" s="1132"/>
      <c r="N56" s="1134"/>
    </row>
    <row r="57" spans="1:14" ht="15" customHeight="1">
      <c r="A57" s="1135" t="s">
        <v>28</v>
      </c>
      <c r="B57" s="1138" t="s">
        <v>548</v>
      </c>
      <c r="C57" s="1139"/>
      <c r="D57" s="1139"/>
      <c r="E57" s="1139"/>
      <c r="F57" s="1139"/>
      <c r="G57" s="1140"/>
      <c r="H57" s="35"/>
      <c r="I57" s="1144" t="s">
        <v>341</v>
      </c>
      <c r="J57" s="1131"/>
      <c r="K57" s="1131"/>
      <c r="L57" s="1131"/>
      <c r="M57" s="1131"/>
      <c r="N57" s="1131"/>
    </row>
    <row r="58" spans="1:14" ht="15" customHeight="1">
      <c r="A58" s="1136"/>
      <c r="B58" s="1141"/>
      <c r="C58" s="1142"/>
      <c r="D58" s="1142"/>
      <c r="E58" s="1142"/>
      <c r="F58" s="1142"/>
      <c r="G58" s="1143"/>
      <c r="H58" s="38"/>
      <c r="I58" s="1144" t="s">
        <v>365</v>
      </c>
      <c r="J58" s="1131"/>
      <c r="K58" s="1131"/>
      <c r="L58" s="1131"/>
      <c r="M58" s="1131"/>
      <c r="N58" s="1131"/>
    </row>
    <row r="59" spans="1:14" ht="15" customHeight="1">
      <c r="A59" s="1136"/>
      <c r="B59" s="39"/>
      <c r="C59" s="40"/>
      <c r="D59" s="40"/>
      <c r="E59" s="40"/>
      <c r="F59" s="40"/>
      <c r="G59" s="41"/>
      <c r="H59" s="38"/>
      <c r="I59" s="1144" t="s">
        <v>255</v>
      </c>
      <c r="J59" s="1131"/>
      <c r="K59" s="1131"/>
      <c r="L59" s="1131"/>
      <c r="M59" s="1131"/>
      <c r="N59" s="1131"/>
    </row>
    <row r="60" spans="1:14">
      <c r="A60" s="1136"/>
      <c r="B60" s="39"/>
      <c r="C60" s="40"/>
      <c r="D60" s="40"/>
      <c r="E60" s="40"/>
      <c r="F60" s="40"/>
      <c r="G60" s="41"/>
      <c r="H60" s="38"/>
      <c r="I60" s="1144"/>
      <c r="J60" s="1131"/>
      <c r="K60" s="1131"/>
      <c r="L60" s="1131"/>
      <c r="M60" s="1131"/>
      <c r="N60" s="1131"/>
    </row>
    <row r="61" spans="1:14">
      <c r="A61" s="1136"/>
      <c r="B61" s="69"/>
      <c r="C61" s="70"/>
      <c r="D61" s="70"/>
      <c r="E61" s="70"/>
      <c r="F61" s="70"/>
      <c r="G61" s="71"/>
      <c r="H61" s="38"/>
      <c r="I61" s="68"/>
      <c r="J61" s="67"/>
      <c r="K61" s="67"/>
      <c r="L61" s="67"/>
      <c r="M61" s="67"/>
      <c r="N61" s="67"/>
    </row>
    <row r="62" spans="1:14">
      <c r="A62" s="1136"/>
      <c r="B62" s="404"/>
      <c r="C62" s="405"/>
      <c r="D62" s="405"/>
      <c r="E62" s="405"/>
      <c r="F62" s="405"/>
      <c r="G62" s="406"/>
      <c r="H62" s="38"/>
      <c r="I62" s="407"/>
      <c r="J62" s="408"/>
      <c r="K62" s="408"/>
      <c r="L62" s="408"/>
      <c r="M62" s="408"/>
      <c r="N62" s="408"/>
    </row>
    <row r="63" spans="1:14">
      <c r="A63" s="1136"/>
      <c r="B63" s="39"/>
      <c r="C63" s="40"/>
      <c r="D63" s="40"/>
      <c r="E63" s="40"/>
      <c r="F63" s="40"/>
      <c r="G63" s="41"/>
      <c r="H63" s="38"/>
      <c r="I63" s="1145"/>
      <c r="J63" s="1146"/>
      <c r="K63" s="44"/>
      <c r="L63" s="45"/>
      <c r="M63" s="45"/>
      <c r="N63" s="45"/>
    </row>
    <row r="64" spans="1:14">
      <c r="A64" s="1136"/>
      <c r="B64" s="39"/>
      <c r="C64" s="40"/>
      <c r="D64" s="40"/>
      <c r="E64" s="40"/>
      <c r="F64" s="40"/>
      <c r="G64" s="41"/>
      <c r="H64" s="38"/>
      <c r="I64" s="1144" t="s">
        <v>362</v>
      </c>
      <c r="J64" s="1131"/>
      <c r="K64" s="1131"/>
      <c r="L64" s="1131"/>
      <c r="M64" s="1131"/>
      <c r="N64" s="1131"/>
    </row>
    <row r="65" spans="1:14" ht="15" customHeight="1">
      <c r="A65" s="1137"/>
      <c r="B65" s="46"/>
      <c r="C65" s="47"/>
      <c r="D65" s="47"/>
      <c r="E65" s="47"/>
      <c r="F65" s="47"/>
      <c r="G65" s="48"/>
      <c r="H65" s="37"/>
      <c r="I65" s="1131" t="s">
        <v>363</v>
      </c>
      <c r="J65" s="1131"/>
      <c r="K65" s="1131"/>
      <c r="L65" s="1131"/>
      <c r="M65" s="1131"/>
      <c r="N65" s="1131"/>
    </row>
    <row r="66" spans="1:14" ht="10.95" customHeight="1">
      <c r="A66" s="49"/>
      <c r="B66" s="1130"/>
      <c r="C66" s="1130"/>
      <c r="D66" s="1130"/>
      <c r="E66" s="1130"/>
      <c r="F66" s="1130"/>
      <c r="G66" s="1130"/>
      <c r="H66" s="49"/>
      <c r="I66" s="1131"/>
      <c r="J66" s="1131"/>
      <c r="K66" s="1131"/>
      <c r="L66" s="1131"/>
      <c r="M66" s="1131"/>
      <c r="N66" s="1131"/>
    </row>
    <row r="67" spans="1:14" s="367" customFormat="1" ht="10.199999999999999">
      <c r="A67" s="364" t="s">
        <v>349</v>
      </c>
      <c r="B67" s="365"/>
      <c r="C67" s="365"/>
      <c r="D67" s="365"/>
      <c r="E67" s="366"/>
      <c r="F67" s="366"/>
      <c r="G67" s="366"/>
      <c r="H67" s="366"/>
      <c r="I67" s="366"/>
      <c r="J67" s="366"/>
      <c r="K67" s="366"/>
      <c r="L67" s="366"/>
      <c r="M67" s="366"/>
      <c r="N67" s="366"/>
    </row>
    <row r="68" spans="1:14" s="367" customFormat="1" ht="10.199999999999999">
      <c r="A68" s="368"/>
      <c r="B68" s="369" t="s">
        <v>364</v>
      </c>
      <c r="C68" s="370"/>
      <c r="D68" s="370"/>
      <c r="E68" s="370"/>
      <c r="F68" s="370"/>
      <c r="G68" s="370"/>
      <c r="H68" s="370"/>
      <c r="I68" s="370"/>
      <c r="J68" s="370"/>
      <c r="K68" s="370"/>
      <c r="L68" s="370"/>
      <c r="M68" s="370"/>
      <c r="N68" s="370"/>
    </row>
    <row r="69" spans="1:14" s="367" customFormat="1" ht="10.199999999999999">
      <c r="A69" s="371"/>
      <c r="B69" s="369" t="s">
        <v>350</v>
      </c>
      <c r="C69" s="370"/>
      <c r="D69" s="370"/>
      <c r="E69" s="370"/>
      <c r="F69" s="370"/>
      <c r="G69" s="370"/>
      <c r="H69" s="370"/>
      <c r="I69" s="370"/>
      <c r="J69" s="370"/>
      <c r="K69" s="370"/>
      <c r="L69" s="370"/>
      <c r="M69" s="370"/>
      <c r="N69" s="370"/>
    </row>
  </sheetData>
  <mergeCells count="87">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 ref="C17:H17"/>
    <mergeCell ref="C20:H20"/>
    <mergeCell ref="I17:N17"/>
    <mergeCell ref="C18:H18"/>
    <mergeCell ref="I18:N18"/>
    <mergeCell ref="C19:H19"/>
    <mergeCell ref="I19:N19"/>
    <mergeCell ref="I20:N20"/>
    <mergeCell ref="I22:J22"/>
    <mergeCell ref="K22:L22"/>
    <mergeCell ref="M22:N22"/>
    <mergeCell ref="C39:F39"/>
    <mergeCell ref="A40:B40"/>
    <mergeCell ref="A37:B38"/>
    <mergeCell ref="A39:B39"/>
    <mergeCell ref="A21:A36"/>
    <mergeCell ref="B21:B23"/>
    <mergeCell ref="C21:N21"/>
    <mergeCell ref="C22:D22"/>
    <mergeCell ref="E22:F22"/>
    <mergeCell ref="G22:H22"/>
    <mergeCell ref="H44:H45"/>
    <mergeCell ref="J44:L44"/>
    <mergeCell ref="M44:N44"/>
    <mergeCell ref="J45:L45"/>
    <mergeCell ref="M45:N45"/>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M55:N55"/>
    <mergeCell ref="J54:L54"/>
    <mergeCell ref="M54:N54"/>
    <mergeCell ref="A48:A56"/>
    <mergeCell ref="B48:G48"/>
    <mergeCell ref="J48:L48"/>
    <mergeCell ref="M48:N48"/>
    <mergeCell ref="B49:G49"/>
    <mergeCell ref="J49:L49"/>
    <mergeCell ref="M49:N49"/>
    <mergeCell ref="J50:L50"/>
    <mergeCell ref="M50:N50"/>
    <mergeCell ref="J51:L51"/>
    <mergeCell ref="M51:N51"/>
    <mergeCell ref="J52:L52"/>
    <mergeCell ref="M52:N52"/>
    <mergeCell ref="B66:G66"/>
    <mergeCell ref="I66:N66"/>
    <mergeCell ref="J56:L56"/>
    <mergeCell ref="M56:N56"/>
    <mergeCell ref="A57:A65"/>
    <mergeCell ref="B57:G58"/>
    <mergeCell ref="I57:N57"/>
    <mergeCell ref="I58:N58"/>
    <mergeCell ref="I59:N59"/>
    <mergeCell ref="I60:N60"/>
    <mergeCell ref="I65:N65"/>
    <mergeCell ref="I63:J63"/>
    <mergeCell ref="I64:N64"/>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365760</xdr:colOff>
                <xdr:row>0</xdr:row>
                <xdr:rowOff>45720</xdr:rowOff>
              </from>
              <to>
                <xdr:col>7</xdr:col>
                <xdr:colOff>289560</xdr:colOff>
                <xdr:row>3</xdr:row>
                <xdr:rowOff>137160</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User</cp:lastModifiedBy>
  <cp:lastPrinted>2021-09-22T09:56:34Z</cp:lastPrinted>
  <dcterms:created xsi:type="dcterms:W3CDTF">2013-02-21T03:23:55Z</dcterms:created>
  <dcterms:modified xsi:type="dcterms:W3CDTF">2022-02-24T00:53:11Z</dcterms:modified>
</cp:coreProperties>
</file>