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520"/>
  <workbookPr defaultThemeVersion="124226"/>
  <mc:AlternateContent xmlns:mc="http://schemas.openxmlformats.org/markup-compatibility/2006">
    <mc:Choice Requires="x15">
      <x15ac:absPath xmlns:x15ac="http://schemas.microsoft.com/office/spreadsheetml/2010/11/ac" url="/Users/syafrizalsy/Documents/Work File/Grade/Penilaian Unand/2022-05-23 PAK FMIPA/"/>
    </mc:Choice>
  </mc:AlternateContent>
  <xr:revisionPtr revIDLastSave="0" documentId="13_ncr:1_{2F985F47-5ECE-1B44-A804-24174D69F056}" xr6:coauthVersionLast="47" xr6:coauthVersionMax="47" xr10:uidLastSave="{00000000-0000-0000-0000-000000000000}"/>
  <bookViews>
    <workbookView xWindow="40" yWindow="500" windowWidth="27180" windowHeight="17120" activeTab="4" xr2:uid="{00000000-000D-0000-FFFF-FFFF00000000}"/>
  </bookViews>
  <sheets>
    <sheet name="PERSYARATAN ADMINISTRASI" sheetId="16" r:id="rId1"/>
    <sheet name="PAK" sheetId="17" r:id="rId2"/>
    <sheet name="DUPAK" sheetId="7" r:id="rId3"/>
    <sheet name="PENDIDIKAN" sheetId="8" r:id="rId4"/>
    <sheet name="PENELITIAN" sheetId="18" r:id="rId5"/>
    <sheet name="PENGABDIAN" sheetId="10" r:id="rId6"/>
    <sheet name="PENUNJANG" sheetId="11" r:id="rId7"/>
    <sheet name="Resume PENILAIAN TPJA UNAND " sheetId="14" r:id="rId8"/>
  </sheets>
  <definedNames>
    <definedName name="_xlnm.Print_Area" localSheetId="2">DUPAK!$A$1:$M$302</definedName>
    <definedName name="_xlnm.Print_Area" localSheetId="1">PAK!$A$1:$H$50</definedName>
    <definedName name="_xlnm.Print_Area" localSheetId="3">PENDIDIKAN!$A$1:$M$653</definedName>
    <definedName name="_xlnm.Print_Area" localSheetId="4">PENELITIAN!$A$1:$N$800</definedName>
    <definedName name="_xlnm.Print_Area" localSheetId="5">PENGABDIAN!$A$1:$N$86</definedName>
    <definedName name="_xlnm.Print_Area" localSheetId="6">PENUNJANG!$A$1:$N$108</definedName>
    <definedName name="_xlnm.Print_Area" localSheetId="0">'PERSYARATAN ADMINISTRASI'!$A$1:$E$45</definedName>
    <definedName name="_xlnm.Print_Area" localSheetId="7">'Resume PENILAIAN TPJA UNAND '!$A$1:$N$69</definedName>
    <definedName name="_xlnm.Print_Titles" localSheetId="3">PENDIDIKAN!$19:$19</definedName>
    <definedName name="_xlnm.Print_Titles" localSheetId="4">PENELITIAN!$19:$19</definedName>
    <definedName name="_xlnm.Print_Titles" localSheetId="5">PENGABDIAN!$20:$21</definedName>
    <definedName name="_xlnm.Print_Titles" localSheetId="6">PENUNJANG!$20:$21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47" i="7" l="1"/>
  <c r="L45" i="11" l="1"/>
  <c r="L44" i="11"/>
  <c r="L30" i="11"/>
  <c r="L59" i="10"/>
  <c r="L58" i="10"/>
  <c r="L57" i="10"/>
  <c r="L56" i="10"/>
  <c r="L55" i="10"/>
  <c r="L54" i="10"/>
  <c r="L70" i="10"/>
  <c r="L69" i="10"/>
  <c r="L67" i="10" s="1"/>
  <c r="K575" i="8"/>
  <c r="K577" i="8" s="1"/>
  <c r="K574" i="8"/>
  <c r="I577" i="8"/>
  <c r="K576" i="8"/>
  <c r="K573" i="8"/>
  <c r="K572" i="8"/>
  <c r="I570" i="8"/>
  <c r="K569" i="8"/>
  <c r="K568" i="8"/>
  <c r="K567" i="8"/>
  <c r="K364" i="8"/>
  <c r="K365" i="8" s="1"/>
  <c r="K291" i="8"/>
  <c r="I405" i="8"/>
  <c r="K404" i="8"/>
  <c r="K405" i="8" s="1"/>
  <c r="K270" i="8"/>
  <c r="K570" i="8" l="1"/>
  <c r="K226" i="8"/>
  <c r="K225" i="8"/>
  <c r="K224" i="8"/>
  <c r="I231" i="8"/>
  <c r="K229" i="8"/>
  <c r="K268" i="8"/>
  <c r="K223" i="8"/>
  <c r="K222" i="8"/>
  <c r="K33" i="8"/>
  <c r="K34" i="8"/>
  <c r="K228" i="8"/>
  <c r="K230" i="8"/>
  <c r="K227" i="8"/>
  <c r="K221" i="8"/>
  <c r="K220" i="8"/>
  <c r="K219" i="8"/>
  <c r="K218" i="8"/>
  <c r="K55" i="8"/>
  <c r="K67" i="8"/>
  <c r="K76" i="8"/>
  <c r="K77" i="8"/>
  <c r="K87" i="8"/>
  <c r="K88" i="8"/>
  <c r="K94" i="8"/>
  <c r="K106" i="8"/>
  <c r="K212" i="8"/>
  <c r="K215" i="8"/>
  <c r="K214" i="8"/>
  <c r="I216" i="8"/>
  <c r="K213" i="8"/>
  <c r="K211" i="8"/>
  <c r="K210" i="8"/>
  <c r="K209" i="8"/>
  <c r="K208" i="8"/>
  <c r="K207" i="8"/>
  <c r="K231" i="8" l="1"/>
  <c r="K216" i="8"/>
  <c r="I267" i="7" l="1"/>
  <c r="M751" i="18" l="1"/>
  <c r="M741" i="18"/>
  <c r="M731" i="18"/>
  <c r="M720" i="18"/>
  <c r="M710" i="18"/>
  <c r="M689" i="18"/>
  <c r="M673" i="18"/>
  <c r="M657" i="18"/>
  <c r="M641" i="18"/>
  <c r="M625" i="18"/>
  <c r="M609" i="18"/>
  <c r="M593" i="18"/>
  <c r="P577" i="18"/>
  <c r="M577" i="18"/>
  <c r="P561" i="18"/>
  <c r="M561" i="18"/>
  <c r="M545" i="18"/>
  <c r="M529" i="18"/>
  <c r="M513" i="18"/>
  <c r="P497" i="18"/>
  <c r="M497" i="18"/>
  <c r="P481" i="18"/>
  <c r="M481" i="18"/>
  <c r="P465" i="18"/>
  <c r="M465" i="18"/>
  <c r="M449" i="18"/>
  <c r="Q787" i="18"/>
  <c r="M431" i="18"/>
  <c r="M414" i="18"/>
  <c r="M397" i="18"/>
  <c r="M380" i="18"/>
  <c r="M363" i="18"/>
  <c r="M305" i="18"/>
  <c r="M285" i="18"/>
  <c r="M266" i="18"/>
  <c r="M247" i="18"/>
  <c r="M228" i="18"/>
  <c r="M164" i="18"/>
  <c r="M120" i="18"/>
  <c r="M98" i="18"/>
  <c r="M76" i="18"/>
  <c r="M54" i="18"/>
  <c r="M32" i="18"/>
  <c r="P641" i="18"/>
  <c r="P657" i="18"/>
  <c r="P673" i="18"/>
  <c r="P689" i="18"/>
  <c r="P545" i="18"/>
  <c r="P529" i="18"/>
  <c r="P513" i="18"/>
  <c r="P449" i="18"/>
  <c r="P431" i="18"/>
  <c r="P414" i="18"/>
  <c r="P397" i="18"/>
  <c r="P380" i="18"/>
  <c r="P363" i="18"/>
  <c r="P305" i="18"/>
  <c r="P285" i="18"/>
  <c r="P266" i="18"/>
  <c r="P228" i="18"/>
  <c r="P54" i="18"/>
  <c r="P787" i="18" l="1"/>
  <c r="N709" i="18"/>
  <c r="M343" i="18"/>
  <c r="M324" i="18"/>
  <c r="M207" i="18"/>
  <c r="I7" i="18" l="1"/>
  <c r="I140" i="7" l="1"/>
  <c r="I138" i="7"/>
  <c r="L29" i="11" l="1"/>
  <c r="L28" i="11"/>
  <c r="L27" i="11"/>
  <c r="L50" i="10" l="1"/>
  <c r="L49" i="10"/>
  <c r="L52" i="10" l="1"/>
  <c r="L51" i="10"/>
  <c r="K579" i="8" l="1"/>
  <c r="K624" i="8" l="1"/>
  <c r="K623" i="8"/>
  <c r="K564" i="8"/>
  <c r="K563" i="8"/>
  <c r="I565" i="8"/>
  <c r="K562" i="8"/>
  <c r="I560" i="8"/>
  <c r="K559" i="8"/>
  <c r="K560" i="8" s="1"/>
  <c r="I557" i="8"/>
  <c r="K556" i="8"/>
  <c r="I546" i="8"/>
  <c r="K545" i="8"/>
  <c r="K544" i="8"/>
  <c r="I541" i="8"/>
  <c r="K539" i="8"/>
  <c r="K538" i="8"/>
  <c r="K540" i="8"/>
  <c r="I521" i="8"/>
  <c r="K518" i="8"/>
  <c r="K517" i="8"/>
  <c r="K516" i="8"/>
  <c r="K520" i="8"/>
  <c r="K519" i="8"/>
  <c r="K615" i="8" l="1"/>
  <c r="K565" i="8"/>
  <c r="K507" i="8"/>
  <c r="K506" i="8"/>
  <c r="K504" i="8"/>
  <c r="K505" i="8"/>
  <c r="I509" i="8"/>
  <c r="K508" i="8"/>
  <c r="K503" i="8"/>
  <c r="I485" i="8"/>
  <c r="I476" i="8"/>
  <c r="I461" i="8"/>
  <c r="I386" i="8"/>
  <c r="I378" i="8"/>
  <c r="I374" i="8"/>
  <c r="I339" i="8"/>
  <c r="I299" i="8"/>
  <c r="I278" i="8"/>
  <c r="I450" i="8"/>
  <c r="I434" i="8"/>
  <c r="I413" i="8"/>
  <c r="K495" i="8"/>
  <c r="K483" i="8"/>
  <c r="K484" i="8"/>
  <c r="K476" i="8"/>
  <c r="K470" i="8"/>
  <c r="I470" i="8"/>
  <c r="K467" i="8"/>
  <c r="I467" i="8"/>
  <c r="K461" i="8"/>
  <c r="K456" i="8"/>
  <c r="I456" i="8"/>
  <c r="K450" i="8"/>
  <c r="K509" i="8" l="1"/>
  <c r="K434" i="8"/>
  <c r="K413" i="8" l="1"/>
  <c r="K385" i="8"/>
  <c r="K377" i="8"/>
  <c r="K373" i="8"/>
  <c r="K372" i="8"/>
  <c r="K361" i="8"/>
  <c r="K362" i="8" s="1"/>
  <c r="K358" i="8"/>
  <c r="K359" i="8" s="1"/>
  <c r="K355" i="8"/>
  <c r="K356" i="8" s="1"/>
  <c r="K342" i="8"/>
  <c r="I342" i="8"/>
  <c r="K339" i="8"/>
  <c r="K334" i="8"/>
  <c r="I334" i="8"/>
  <c r="K299" i="8"/>
  <c r="K287" i="8"/>
  <c r="K284" i="8"/>
  <c r="I284" i="8" l="1"/>
  <c r="K281" i="8"/>
  <c r="I281" i="8"/>
  <c r="K278" i="8"/>
  <c r="K274" i="8" s="1"/>
  <c r="K202" i="8"/>
  <c r="K203" i="8"/>
  <c r="K200" i="8"/>
  <c r="K198" i="8"/>
  <c r="K197" i="8"/>
  <c r="K196" i="8"/>
  <c r="K189" i="8" l="1"/>
  <c r="K188" i="8"/>
  <c r="K187" i="8"/>
  <c r="K186" i="8"/>
  <c r="K185" i="8"/>
  <c r="K184" i="8"/>
  <c r="K183" i="8"/>
  <c r="K176" i="8"/>
  <c r="K175" i="8"/>
  <c r="K170" i="8"/>
  <c r="K169" i="8"/>
  <c r="K168" i="8"/>
  <c r="K167" i="8"/>
  <c r="K166" i="8"/>
  <c r="K165" i="8"/>
  <c r="K163" i="8"/>
  <c r="K162" i="8"/>
  <c r="K161" i="8"/>
  <c r="K149" i="8"/>
  <c r="K148" i="8"/>
  <c r="K134" i="8"/>
  <c r="K133" i="8"/>
  <c r="K132" i="8"/>
  <c r="K122" i="8"/>
  <c r="K120" i="8"/>
  <c r="K121" i="8"/>
  <c r="K114" i="8"/>
  <c r="K113" i="8"/>
  <c r="K105" i="8"/>
  <c r="K104" i="8"/>
  <c r="K102" i="8"/>
  <c r="K101" i="8"/>
  <c r="K100" i="8"/>
  <c r="K99" i="8"/>
  <c r="K84" i="8"/>
  <c r="K86" i="8"/>
  <c r="K85" i="8"/>
  <c r="K83" i="8"/>
  <c r="K82" i="8"/>
  <c r="K75" i="8"/>
  <c r="K74" i="8"/>
  <c r="K73" i="8"/>
  <c r="K72" i="8"/>
  <c r="K71" i="8"/>
  <c r="K70" i="8"/>
  <c r="K190" i="8" l="1"/>
  <c r="K66" i="8"/>
  <c r="K65" i="8"/>
  <c r="K64" i="8"/>
  <c r="K63" i="8"/>
  <c r="K62" i="8"/>
  <c r="K61" i="8"/>
  <c r="K60" i="8"/>
  <c r="K59" i="8"/>
  <c r="K54" i="8"/>
  <c r="K53" i="8"/>
  <c r="K52" i="8"/>
  <c r="K37" i="8"/>
  <c r="K47" i="8"/>
  <c r="K46" i="8"/>
  <c r="K45" i="8"/>
  <c r="K44" i="8"/>
  <c r="K42" i="8"/>
  <c r="K43" i="8"/>
  <c r="K41" i="8"/>
  <c r="K40" i="8"/>
  <c r="K39" i="8"/>
  <c r="K38" i="8"/>
  <c r="K31" i="8"/>
  <c r="K30" i="8"/>
  <c r="N448" i="18" l="1"/>
  <c r="N362" i="18"/>
  <c r="N227" i="18"/>
  <c r="Q17" i="18"/>
  <c r="P17" i="18"/>
  <c r="N31" i="18" l="1"/>
  <c r="N30" i="18" l="1"/>
  <c r="H41" i="14" l="1"/>
  <c r="F25" i="17"/>
  <c r="F41" i="14"/>
  <c r="K578" i="8" l="1"/>
  <c r="K555" i="8"/>
  <c r="K557" i="8" s="1"/>
  <c r="I553" i="8"/>
  <c r="K552" i="8"/>
  <c r="K551" i="8"/>
  <c r="I549" i="8"/>
  <c r="K548" i="8"/>
  <c r="K543" i="8"/>
  <c r="K546" i="8" s="1"/>
  <c r="K537" i="8"/>
  <c r="K541" i="8" s="1"/>
  <c r="I535" i="8"/>
  <c r="K534" i="8"/>
  <c r="K533" i="8"/>
  <c r="K532" i="8"/>
  <c r="K531" i="8"/>
  <c r="K530" i="8"/>
  <c r="K526" i="8"/>
  <c r="K525" i="8"/>
  <c r="K524" i="8"/>
  <c r="I528" i="8"/>
  <c r="K527" i="8"/>
  <c r="K523" i="8"/>
  <c r="K515" i="8"/>
  <c r="K521" i="8" s="1"/>
  <c r="I513" i="8"/>
  <c r="K512" i="8"/>
  <c r="K511" i="8"/>
  <c r="I501" i="8"/>
  <c r="K500" i="8"/>
  <c r="K499" i="8"/>
  <c r="I497" i="8"/>
  <c r="K496" i="8"/>
  <c r="K494" i="8"/>
  <c r="I492" i="8"/>
  <c r="K491" i="8"/>
  <c r="K490" i="8"/>
  <c r="K489" i="8"/>
  <c r="K488" i="8"/>
  <c r="K487" i="8"/>
  <c r="K444" i="8"/>
  <c r="I444" i="8"/>
  <c r="K438" i="8"/>
  <c r="I438" i="8"/>
  <c r="K428" i="8"/>
  <c r="I428" i="8"/>
  <c r="K424" i="8"/>
  <c r="I424" i="8"/>
  <c r="K421" i="8"/>
  <c r="I421" i="8"/>
  <c r="K416" i="8"/>
  <c r="K407" i="8" s="1"/>
  <c r="I416" i="8"/>
  <c r="K352" i="8"/>
  <c r="K353" i="8" s="1"/>
  <c r="K350" i="8" s="1"/>
  <c r="K348" i="8"/>
  <c r="K349" i="8" s="1"/>
  <c r="K346" i="8" s="1"/>
  <c r="I402" i="8"/>
  <c r="K401" i="8"/>
  <c r="K402" i="8" s="1"/>
  <c r="I399" i="8"/>
  <c r="K398" i="8"/>
  <c r="I396" i="8"/>
  <c r="K395" i="8"/>
  <c r="K392" i="8"/>
  <c r="I393" i="8"/>
  <c r="K391" i="8"/>
  <c r="K388" i="8"/>
  <c r="K389" i="8" s="1"/>
  <c r="K384" i="8"/>
  <c r="K386" i="8" s="1"/>
  <c r="I382" i="8"/>
  <c r="K380" i="8"/>
  <c r="K381" i="8"/>
  <c r="K376" i="8"/>
  <c r="K378" i="8" s="1"/>
  <c r="K549" i="8" l="1"/>
  <c r="K553" i="8"/>
  <c r="K501" i="8"/>
  <c r="K513" i="8"/>
  <c r="K492" i="8"/>
  <c r="K535" i="8"/>
  <c r="K528" i="8"/>
  <c r="K497" i="8"/>
  <c r="K382" i="8"/>
  <c r="K399" i="8"/>
  <c r="K396" i="8"/>
  <c r="K393" i="8"/>
  <c r="K345" i="8" l="1"/>
  <c r="I345" i="8"/>
  <c r="K331" i="8"/>
  <c r="I331" i="8"/>
  <c r="I328" i="8"/>
  <c r="I317" i="8"/>
  <c r="I314" i="8"/>
  <c r="I310" i="8"/>
  <c r="K328" i="8" l="1"/>
  <c r="K317" i="8"/>
  <c r="K314" i="8"/>
  <c r="K310" i="8"/>
  <c r="K306" i="8" l="1"/>
  <c r="I306" i="8"/>
  <c r="K266" i="8" l="1"/>
  <c r="K264" i="8"/>
  <c r="K262" i="8"/>
  <c r="K260" i="8"/>
  <c r="K258" i="8"/>
  <c r="K256" i="8"/>
  <c r="K254" i="8"/>
  <c r="K252" i="8"/>
  <c r="K250" i="8"/>
  <c r="K248" i="8"/>
  <c r="K246" i="8"/>
  <c r="K238" i="8"/>
  <c r="K236" i="8"/>
  <c r="K234" i="8"/>
  <c r="I205" i="8" l="1"/>
  <c r="K204" i="8"/>
  <c r="K201" i="8"/>
  <c r="K199" i="8"/>
  <c r="K195" i="8"/>
  <c r="K194" i="8"/>
  <c r="K193" i="8"/>
  <c r="K192" i="8"/>
  <c r="I190" i="8"/>
  <c r="K180" i="8"/>
  <c r="K179" i="8"/>
  <c r="K178" i="8"/>
  <c r="K177" i="8"/>
  <c r="K174" i="8"/>
  <c r="I181" i="8"/>
  <c r="K173" i="8"/>
  <c r="K160" i="8"/>
  <c r="K159" i="8"/>
  <c r="I171" i="8"/>
  <c r="K164" i="8"/>
  <c r="K158" i="8"/>
  <c r="K150" i="8"/>
  <c r="K147" i="8"/>
  <c r="K146" i="8"/>
  <c r="I156" i="8"/>
  <c r="K155" i="8"/>
  <c r="K154" i="8"/>
  <c r="K153" i="8"/>
  <c r="K152" i="8"/>
  <c r="K151" i="8"/>
  <c r="K145" i="8"/>
  <c r="K205" i="8" l="1"/>
  <c r="K181" i="8"/>
  <c r="K171" i="8"/>
  <c r="K156" i="8"/>
  <c r="K142" i="8" l="1"/>
  <c r="K141" i="8"/>
  <c r="I143" i="8"/>
  <c r="K140" i="8"/>
  <c r="K139" i="8"/>
  <c r="K138" i="8"/>
  <c r="K137" i="8"/>
  <c r="K131" i="8"/>
  <c r="I135" i="8"/>
  <c r="K130" i="8"/>
  <c r="K129" i="8"/>
  <c r="K128" i="8"/>
  <c r="K127" i="8"/>
  <c r="K126" i="8"/>
  <c r="K125" i="8"/>
  <c r="I123" i="8"/>
  <c r="K119" i="8"/>
  <c r="K118" i="8"/>
  <c r="K117" i="8"/>
  <c r="K112" i="8"/>
  <c r="K111" i="8"/>
  <c r="K110" i="8"/>
  <c r="K109" i="8"/>
  <c r="I115" i="8"/>
  <c r="K143" i="8" l="1"/>
  <c r="K135" i="8"/>
  <c r="K123" i="8"/>
  <c r="K115" i="8"/>
  <c r="L48" i="10" l="1"/>
  <c r="L53" i="10" l="1"/>
  <c r="L47" i="10"/>
  <c r="L46" i="10"/>
  <c r="L45" i="10"/>
  <c r="L44" i="10"/>
  <c r="L43" i="10"/>
  <c r="L42" i="10"/>
  <c r="L41" i="10"/>
  <c r="L40" i="10"/>
  <c r="L39" i="10"/>
  <c r="L38" i="10"/>
  <c r="L37" i="10"/>
  <c r="L46" i="11"/>
  <c r="L43" i="11"/>
  <c r="L42" i="11"/>
  <c r="L41" i="11"/>
  <c r="L40" i="11"/>
  <c r="L39" i="11"/>
  <c r="L38" i="11"/>
  <c r="L37" i="11"/>
  <c r="L36" i="11"/>
  <c r="L35" i="11"/>
  <c r="L34" i="11"/>
  <c r="L33" i="11"/>
  <c r="L32" i="11"/>
  <c r="L26" i="11"/>
  <c r="L25" i="11"/>
  <c r="I107" i="8" l="1"/>
  <c r="K103" i="8"/>
  <c r="K98" i="8"/>
  <c r="K97" i="8"/>
  <c r="I95" i="8"/>
  <c r="K93" i="8"/>
  <c r="K92" i="8"/>
  <c r="K91" i="8"/>
  <c r="K81" i="8"/>
  <c r="I89" i="8"/>
  <c r="K80" i="8"/>
  <c r="I78" i="8"/>
  <c r="I68" i="8"/>
  <c r="K58" i="8"/>
  <c r="I56" i="8"/>
  <c r="K51" i="8"/>
  <c r="I49" i="8"/>
  <c r="K48" i="8"/>
  <c r="K49" i="8" s="1"/>
  <c r="K29" i="8"/>
  <c r="J792" i="18"/>
  <c r="J793" i="18"/>
  <c r="J799" i="18"/>
  <c r="J800" i="18"/>
  <c r="J791" i="18"/>
  <c r="J101" i="11"/>
  <c r="J102" i="11"/>
  <c r="J107" i="11"/>
  <c r="J108" i="11"/>
  <c r="J100" i="11"/>
  <c r="J79" i="10"/>
  <c r="J80" i="10"/>
  <c r="J85" i="10"/>
  <c r="J86" i="10"/>
  <c r="J78" i="10"/>
  <c r="G16" i="11"/>
  <c r="G15" i="11"/>
  <c r="G13" i="11"/>
  <c r="G14" i="11"/>
  <c r="G12" i="11"/>
  <c r="G9" i="11"/>
  <c r="G8" i="11"/>
  <c r="G6" i="11"/>
  <c r="G7" i="11"/>
  <c r="G5" i="11"/>
  <c r="G16" i="10"/>
  <c r="G15" i="10"/>
  <c r="G13" i="10"/>
  <c r="G14" i="10"/>
  <c r="G12" i="10"/>
  <c r="G9" i="10"/>
  <c r="G8" i="10"/>
  <c r="G6" i="10"/>
  <c r="G7" i="10"/>
  <c r="G5" i="10"/>
  <c r="I6" i="18"/>
  <c r="I8" i="18"/>
  <c r="I9" i="18"/>
  <c r="I12" i="18"/>
  <c r="I13" i="18"/>
  <c r="I14" i="18"/>
  <c r="I15" i="18"/>
  <c r="I16" i="18"/>
  <c r="I5" i="18"/>
  <c r="H20" i="7"/>
  <c r="H21" i="7"/>
  <c r="K107" i="8" l="1"/>
  <c r="K68" i="8"/>
  <c r="N782" i="18"/>
  <c r="I150" i="7" s="1"/>
  <c r="N763" i="18"/>
  <c r="N760" i="18"/>
  <c r="N775" i="18"/>
  <c r="I147" i="7" s="1"/>
  <c r="N705" i="18"/>
  <c r="N766" i="18"/>
  <c r="K89" i="8"/>
  <c r="K95" i="8"/>
  <c r="K78" i="8"/>
  <c r="K56" i="8"/>
  <c r="N704" i="18" l="1"/>
  <c r="N23" i="18"/>
  <c r="I178" i="7"/>
  <c r="I176" i="7"/>
  <c r="N22" i="18" l="1"/>
  <c r="N21" i="18" s="1"/>
  <c r="N787" i="18" s="1"/>
  <c r="I114" i="7"/>
  <c r="H28" i="7"/>
  <c r="H27" i="7"/>
  <c r="L28" i="10" l="1"/>
  <c r="I243" i="7"/>
  <c r="D244" i="7"/>
  <c r="C243" i="7"/>
  <c r="H29" i="7"/>
  <c r="H26" i="7"/>
  <c r="H25" i="7"/>
  <c r="H24" i="7"/>
  <c r="H23" i="7"/>
  <c r="H22" i="7"/>
  <c r="H18" i="7"/>
  <c r="H187" i="7"/>
  <c r="H154" i="7"/>
  <c r="I16" i="14"/>
  <c r="I15" i="14"/>
  <c r="I14" i="14"/>
  <c r="I13" i="14"/>
  <c r="I12" i="14"/>
  <c r="K24" i="14"/>
  <c r="I24" i="14"/>
  <c r="C24" i="14"/>
  <c r="C38" i="14" s="1"/>
  <c r="H105" i="7"/>
  <c r="H42" i="7"/>
  <c r="I35" i="8"/>
  <c r="K22" i="8"/>
  <c r="I36" i="7" s="1"/>
  <c r="H36" i="7"/>
  <c r="C42" i="17"/>
  <c r="F28" i="17"/>
  <c r="F29" i="17" s="1"/>
  <c r="D24" i="14"/>
  <c r="N640" i="8"/>
  <c r="O74" i="10"/>
  <c r="O96" i="11"/>
  <c r="L23" i="11"/>
  <c r="K21" i="8" l="1"/>
  <c r="H20" i="17"/>
  <c r="K482" i="8"/>
  <c r="K485" i="8" s="1"/>
  <c r="I480" i="8"/>
  <c r="I106" i="7" l="1"/>
  <c r="I105" i="7" s="1"/>
  <c r="G23" i="17" s="1"/>
  <c r="K32" i="8"/>
  <c r="K35" i="8" s="1"/>
  <c r="K27" i="8" s="1"/>
  <c r="H23" i="17" l="1"/>
  <c r="D25" i="14" l="1"/>
  <c r="I241" i="7"/>
  <c r="L33" i="14" s="1"/>
  <c r="I237" i="7"/>
  <c r="L32" i="14" s="1"/>
  <c r="I228" i="7"/>
  <c r="L31" i="14" s="1"/>
  <c r="I219" i="7"/>
  <c r="L30" i="14" s="1"/>
  <c r="I209" i="7"/>
  <c r="L28" i="14" s="1"/>
  <c r="I207" i="7"/>
  <c r="L27" i="14" s="1"/>
  <c r="I198" i="7"/>
  <c r="L26" i="14" s="1"/>
  <c r="I191" i="7"/>
  <c r="L25" i="14" s="1"/>
  <c r="I188" i="7"/>
  <c r="I174" i="7"/>
  <c r="J28" i="14" s="1"/>
  <c r="I170" i="7"/>
  <c r="J27" i="14" s="1"/>
  <c r="I157" i="7"/>
  <c r="J25" i="14" s="1"/>
  <c r="I155" i="7"/>
  <c r="J24" i="14" s="1"/>
  <c r="H28" i="14"/>
  <c r="H26" i="14"/>
  <c r="H25" i="14"/>
  <c r="I92" i="7"/>
  <c r="F36" i="14" s="1"/>
  <c r="I89" i="7"/>
  <c r="I86" i="7"/>
  <c r="F34" i="14" s="1"/>
  <c r="I75" i="7"/>
  <c r="I72" i="7"/>
  <c r="F32" i="14" s="1"/>
  <c r="I70" i="7"/>
  <c r="F30" i="14" s="1"/>
  <c r="J36" i="7"/>
  <c r="G24" i="14"/>
  <c r="E24" i="14"/>
  <c r="L24" i="14" l="1"/>
  <c r="H245" i="7"/>
  <c r="H181" i="7"/>
  <c r="L41" i="14" l="1"/>
  <c r="J41" i="14"/>
  <c r="N39" i="14"/>
  <c r="K38" i="14"/>
  <c r="I38" i="14"/>
  <c r="G38" i="14"/>
  <c r="E38" i="14"/>
  <c r="M38" i="14" l="1"/>
  <c r="M41" i="14" s="1"/>
  <c r="D37" i="14"/>
  <c r="D40" i="14" l="1"/>
  <c r="I68" i="7" l="1"/>
  <c r="F29" i="14" s="1"/>
  <c r="I66" i="7" l="1"/>
  <c r="K242" i="8" l="1"/>
  <c r="H27" i="14" l="1"/>
  <c r="F26" i="14" l="1"/>
  <c r="L36" i="10"/>
  <c r="L32" i="10" s="1"/>
  <c r="L27" i="10" s="1"/>
  <c r="L22" i="10" l="1"/>
  <c r="G24" i="17" s="1"/>
  <c r="H24" i="17" s="1"/>
  <c r="I159" i="7"/>
  <c r="L68" i="11"/>
  <c r="L22" i="11" s="1"/>
  <c r="G27" i="17" s="1"/>
  <c r="G28" i="17" l="1"/>
  <c r="H27" i="17"/>
  <c r="H28" i="17" s="1"/>
  <c r="I212" i="7"/>
  <c r="I187" i="7" s="1"/>
  <c r="L96" i="11"/>
  <c r="I154" i="7"/>
  <c r="L74" i="10"/>
  <c r="I77" i="7"/>
  <c r="F33" i="14" s="1"/>
  <c r="K479" i="8"/>
  <c r="L29" i="14" l="1"/>
  <c r="L37" i="14" s="1"/>
  <c r="L40" i="14" s="1"/>
  <c r="J26" i="14"/>
  <c r="J37" i="14" s="1"/>
  <c r="J40" i="14" s="1"/>
  <c r="K480" i="8"/>
  <c r="K477" i="8" s="1"/>
  <c r="J154" i="7"/>
  <c r="H24" i="14"/>
  <c r="H37" i="14" s="1"/>
  <c r="I67" i="7" l="1"/>
  <c r="J187" i="7"/>
  <c r="J245" i="7" s="1"/>
  <c r="I245" i="7"/>
  <c r="H40" i="14"/>
  <c r="J105" i="7"/>
  <c r="K368" i="8"/>
  <c r="K369" i="8" s="1"/>
  <c r="K371" i="8"/>
  <c r="K374" i="8" s="1"/>
  <c r="K303" i="8"/>
  <c r="I303" i="8"/>
  <c r="K295" i="8"/>
  <c r="I295" i="8"/>
  <c r="K244" i="8"/>
  <c r="K240" i="8"/>
  <c r="K232" i="8" s="1"/>
  <c r="K366" i="8" l="1"/>
  <c r="I55" i="7"/>
  <c r="K406" i="8"/>
  <c r="I65" i="7" s="1"/>
  <c r="F28" i="14" s="1"/>
  <c r="I323" i="8"/>
  <c r="I45" i="7" l="1"/>
  <c r="F25" i="14" s="1"/>
  <c r="I43" i="7"/>
  <c r="F24" i="14" s="1"/>
  <c r="K323" i="8" l="1"/>
  <c r="K292" i="8" l="1"/>
  <c r="K272" i="8" s="1"/>
  <c r="K26" i="8" s="1"/>
  <c r="K640" i="8" s="1"/>
  <c r="I49" i="7" l="1"/>
  <c r="F27" i="14" s="1"/>
  <c r="F37" i="14" s="1"/>
  <c r="N37" i="14" s="1"/>
  <c r="I50" i="7"/>
  <c r="G22" i="17" l="1"/>
  <c r="G25" i="17" s="1"/>
  <c r="G29" i="17" s="1"/>
  <c r="I42" i="7"/>
  <c r="I181" i="7" s="1"/>
  <c r="F40" i="14"/>
  <c r="N40" i="14" s="1"/>
  <c r="H22" i="17" l="1"/>
  <c r="H25" i="17" s="1"/>
  <c r="H29" i="17" s="1"/>
  <c r="J42" i="7"/>
  <c r="J181"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N32" authorId="0" shapeId="0" xr:uid="{845C3B4E-559C-B141-A000-14CCBA929472}">
      <text>
        <r>
          <rPr>
            <b/>
            <sz val="10"/>
            <color rgb="FF000000"/>
            <rFont val="Calibri"/>
            <family val="2"/>
            <scheme val="minor"/>
          </rPr>
          <t xml:space="preserve">Usul perubahan Penilaian menjadi 3.2
</t>
        </r>
        <r>
          <rPr>
            <b/>
            <sz val="10"/>
            <color rgb="FF000000"/>
            <rFont val="Calibri"/>
            <family val="2"/>
            <scheme val="minor"/>
          </rPr>
          <t xml:space="preserve">
</t>
        </r>
        <r>
          <rPr>
            <sz val="10"/>
            <color rgb="FF000000"/>
            <rFont val="Calibri"/>
            <family val="2"/>
            <scheme val="minor"/>
          </rPr>
          <t xml:space="preserve">
</t>
        </r>
      </text>
    </comment>
    <comment ref="N54" authorId="0" shapeId="0" xr:uid="{0EA25660-3C95-7D4D-BE05-331F1CA58F26}">
      <text>
        <r>
          <rPr>
            <b/>
            <sz val="10"/>
            <color rgb="FF000000"/>
            <rFont val="Tahoma"/>
            <family val="2"/>
          </rPr>
          <t>Ok</t>
        </r>
      </text>
    </comment>
    <comment ref="N76" authorId="0" shapeId="0" xr:uid="{459812E1-D461-BB47-829A-1C2A52FF61FB}">
      <text>
        <r>
          <rPr>
            <b/>
            <sz val="10"/>
            <color rgb="FF000000"/>
            <rFont val="Tahoma"/>
            <family val="2"/>
          </rPr>
          <t>Ok</t>
        </r>
      </text>
    </comment>
    <comment ref="N98" authorId="0" shapeId="0" xr:uid="{F444CBB0-6B09-5048-803F-753C757373D6}">
      <text>
        <r>
          <rPr>
            <b/>
            <sz val="10"/>
            <color rgb="FF000000"/>
            <rFont val="Tahoma"/>
            <family val="2"/>
          </rPr>
          <t>Ok</t>
        </r>
      </text>
    </comment>
    <comment ref="N120" authorId="0" shapeId="0" xr:uid="{218179B5-79C5-8B4E-9FAD-019A74CB53AF}">
      <text>
        <r>
          <rPr>
            <b/>
            <sz val="10"/>
            <color rgb="FF000000"/>
            <rFont val="Tahoma"/>
            <family val="2"/>
          </rPr>
          <t xml:space="preserve">Ok
</t>
        </r>
      </text>
    </comment>
    <comment ref="N142" authorId="0" shapeId="0" xr:uid="{7443B840-3E33-6743-BE44-FB69FD474CBB}">
      <text>
        <r>
          <rPr>
            <b/>
            <sz val="10"/>
            <color rgb="FF000000"/>
            <rFont val="Calibri"/>
            <family val="2"/>
            <scheme val="minor"/>
          </rPr>
          <t>Usul perubahan Penilaian menjadi 3.6</t>
        </r>
        <r>
          <rPr>
            <sz val="10"/>
            <color rgb="FF000000"/>
            <rFont val="Calibri"/>
            <family val="2"/>
            <scheme val="minor"/>
          </rPr>
          <t xml:space="preserve">
</t>
        </r>
      </text>
    </comment>
    <comment ref="N164" authorId="0" shapeId="0" xr:uid="{898CC7AD-5B0B-6945-9ED6-1B5F23A5EF07}">
      <text>
        <r>
          <rPr>
            <b/>
            <sz val="10"/>
            <color rgb="FF000000"/>
            <rFont val="Tahoma"/>
            <family val="2"/>
          </rPr>
          <t xml:space="preserve">Ok
</t>
        </r>
      </text>
    </comment>
    <comment ref="N186" authorId="0" shapeId="0" xr:uid="{D1169B69-8E21-BC42-A867-7F56716CD3BD}">
      <text>
        <r>
          <rPr>
            <b/>
            <sz val="10"/>
            <color rgb="FF000000"/>
            <rFont val="Tahoma"/>
            <family val="2"/>
          </rPr>
          <t xml:space="preserve">Usul perubahan Penilaian menjadi 3.6
</t>
        </r>
      </text>
    </comment>
    <comment ref="N207" authorId="0" shapeId="0" xr:uid="{74696362-3AF3-E44D-BB3F-A6BD6F9F8D23}">
      <text>
        <r>
          <rPr>
            <b/>
            <sz val="12"/>
            <color rgb="FF000000"/>
            <rFont val="Calibri"/>
            <family val="2"/>
            <scheme val="minor"/>
          </rPr>
          <t>Tambahkan URL Index Jurnal</t>
        </r>
        <r>
          <rPr>
            <sz val="12"/>
            <color rgb="FF000000"/>
            <rFont val="Calibri"/>
            <family val="2"/>
            <scheme val="minor"/>
          </rPr>
          <t xml:space="preserve">
</t>
        </r>
      </text>
    </comment>
    <comment ref="N228" authorId="0" shapeId="0" xr:uid="{BC0F8E8F-2776-4C4E-8824-55C8A935DA5D}">
      <text>
        <r>
          <rPr>
            <b/>
            <sz val="12"/>
            <color rgb="FF000000"/>
            <rFont val="Calibri"/>
            <family val="2"/>
            <scheme val="minor"/>
          </rPr>
          <t>Tambahkan URL Index Jurnal</t>
        </r>
      </text>
    </comment>
    <comment ref="N247" authorId="0" shapeId="0" xr:uid="{13B75259-2D14-D44F-80DA-1E0BE754D19E}">
      <text>
        <r>
          <rPr>
            <b/>
            <sz val="12"/>
            <color rgb="FF000000"/>
            <rFont val="Calibri"/>
            <family val="2"/>
            <scheme val="minor"/>
          </rPr>
          <t>Tambahkan URL Index Jurnal</t>
        </r>
      </text>
    </comment>
    <comment ref="N266" authorId="0" shapeId="0" xr:uid="{58CFBECA-668B-0E43-A1F2-8F96E48E2FA6}">
      <text>
        <r>
          <rPr>
            <b/>
            <sz val="10"/>
            <color rgb="FF000000"/>
            <rFont val="Tahoma"/>
            <family val="2"/>
          </rPr>
          <t>Tambahkan URL Index Jurnal</t>
        </r>
      </text>
    </comment>
    <comment ref="N285" authorId="0" shapeId="0" xr:uid="{31118E1F-651E-C747-A256-86C3A1706E7F}">
      <text>
        <r>
          <rPr>
            <b/>
            <sz val="10"/>
            <color rgb="FF000000"/>
            <rFont val="Tahoma"/>
            <family val="2"/>
          </rPr>
          <t>Ok</t>
        </r>
      </text>
    </comment>
    <comment ref="N305" authorId="0" shapeId="0" xr:uid="{7BD3E39F-DE32-DA4A-AFFE-14F7129D6C59}">
      <text>
        <r>
          <rPr>
            <b/>
            <sz val="10"/>
            <color rgb="FF000000"/>
            <rFont val="Tahoma"/>
            <family val="2"/>
          </rPr>
          <t>Ok</t>
        </r>
      </text>
    </comment>
    <comment ref="N324" authorId="0" shapeId="0" xr:uid="{0D7F4759-F48B-3243-987E-1BC412420F7B}">
      <text>
        <r>
          <rPr>
            <b/>
            <sz val="10"/>
            <color rgb="FF000000"/>
            <rFont val="Tahoma"/>
            <family val="2"/>
          </rPr>
          <t>Ok</t>
        </r>
      </text>
    </comment>
    <comment ref="N343" authorId="0" shapeId="0" xr:uid="{7CC22D17-65CC-C24F-82B0-F73ACE1528C3}">
      <text>
        <r>
          <rPr>
            <b/>
            <sz val="10"/>
            <color rgb="FF000000"/>
            <rFont val="Tahoma"/>
            <family val="2"/>
          </rPr>
          <t>Ok</t>
        </r>
      </text>
    </comment>
    <comment ref="N363" authorId="0" shapeId="0" xr:uid="{1EF66CFA-3F26-474A-8AA5-0D22F69A970A}">
      <text>
        <r>
          <rPr>
            <b/>
            <sz val="10"/>
            <color rgb="FF000000"/>
            <rFont val="Tahoma"/>
            <family val="2"/>
          </rPr>
          <t>Ok</t>
        </r>
      </text>
    </comment>
    <comment ref="N380" authorId="0" shapeId="0" xr:uid="{3EB54A42-F2B8-5C43-8456-9745391A5A50}">
      <text>
        <r>
          <rPr>
            <b/>
            <sz val="10"/>
            <color rgb="FF000000"/>
            <rFont val="Tahoma"/>
            <family val="2"/>
          </rPr>
          <t>Ok</t>
        </r>
      </text>
    </comment>
    <comment ref="N397" authorId="0" shapeId="0" xr:uid="{197B61D4-0E88-464B-9333-323BE6295B51}">
      <text>
        <r>
          <rPr>
            <b/>
            <sz val="10"/>
            <color rgb="FF000000"/>
            <rFont val="Tahoma"/>
            <family val="2"/>
          </rPr>
          <t>Ok</t>
        </r>
      </text>
    </comment>
    <comment ref="N414" authorId="0" shapeId="0" xr:uid="{EA4E48AF-69DD-DB41-B8C1-3E5D2938A8C7}">
      <text>
        <r>
          <rPr>
            <b/>
            <sz val="10"/>
            <color rgb="FF000000"/>
            <rFont val="Tahoma"/>
            <family val="2"/>
          </rPr>
          <t>Ok</t>
        </r>
      </text>
    </comment>
    <comment ref="N431" authorId="0" shapeId="0" xr:uid="{10D742A6-6C2A-AD42-90A6-7D9944BAC13C}">
      <text>
        <r>
          <rPr>
            <b/>
            <sz val="10"/>
            <color rgb="FF000000"/>
            <rFont val="Tahoma"/>
            <family val="2"/>
          </rPr>
          <t>Ok</t>
        </r>
      </text>
    </comment>
    <comment ref="N449" authorId="0" shapeId="0" xr:uid="{5B4DACF6-A82D-1148-B9C6-814BCF10B688}">
      <text>
        <r>
          <rPr>
            <b/>
            <sz val="10"/>
            <color rgb="FF000000"/>
            <rFont val="Tahoma"/>
            <family val="2"/>
          </rPr>
          <t>Ok</t>
        </r>
      </text>
    </comment>
    <comment ref="N465" authorId="0" shapeId="0" xr:uid="{AE51FEB5-EF5E-8842-B0A1-B719E3C3323A}">
      <text>
        <r>
          <rPr>
            <b/>
            <sz val="10"/>
            <color rgb="FF000000"/>
            <rFont val="Tahoma"/>
            <family val="2"/>
          </rPr>
          <t>Ok</t>
        </r>
      </text>
    </comment>
    <comment ref="N481" authorId="0" shapeId="0" xr:uid="{2489CF6A-C181-9A44-9DE0-2F57410F9BB7}">
      <text>
        <r>
          <rPr>
            <b/>
            <sz val="10"/>
            <color rgb="FF000000"/>
            <rFont val="Tahoma"/>
            <family val="2"/>
          </rPr>
          <t>Ok</t>
        </r>
      </text>
    </comment>
    <comment ref="N497" authorId="0" shapeId="0" xr:uid="{347172B1-E28D-8849-B1D8-65EFFB8497B4}">
      <text>
        <r>
          <rPr>
            <b/>
            <sz val="10"/>
            <color rgb="FF000000"/>
            <rFont val="Tahoma"/>
            <family val="2"/>
          </rPr>
          <t>Ok</t>
        </r>
      </text>
    </comment>
    <comment ref="N513" authorId="0" shapeId="0" xr:uid="{E23CDE17-F826-9A43-A4C7-7A3B8649F879}">
      <text>
        <r>
          <rPr>
            <b/>
            <sz val="10"/>
            <color rgb="FF000000"/>
            <rFont val="Tahoma"/>
            <family val="2"/>
          </rPr>
          <t>Ok</t>
        </r>
      </text>
    </comment>
    <comment ref="N529" authorId="0" shapeId="0" xr:uid="{5A937C12-BA5B-2847-9C97-2111D9AEF2EF}">
      <text>
        <r>
          <rPr>
            <b/>
            <sz val="10"/>
            <color rgb="FF000000"/>
            <rFont val="Tahoma"/>
            <family val="2"/>
          </rPr>
          <t>Ok</t>
        </r>
      </text>
    </comment>
    <comment ref="N545" authorId="0" shapeId="0" xr:uid="{BD0F5D79-6871-C042-BDBF-5371DA7E4C35}">
      <text>
        <r>
          <rPr>
            <b/>
            <sz val="10"/>
            <color rgb="FF000000"/>
            <rFont val="Tahoma"/>
            <family val="2"/>
          </rPr>
          <t>Ok</t>
        </r>
      </text>
    </comment>
    <comment ref="N561" authorId="0" shapeId="0" xr:uid="{23F9E327-C31E-A74D-9735-2C215653BDC1}">
      <text>
        <r>
          <rPr>
            <b/>
            <sz val="10"/>
            <color rgb="FF000000"/>
            <rFont val="Tahoma"/>
            <family val="2"/>
          </rPr>
          <t>Ok</t>
        </r>
      </text>
    </comment>
    <comment ref="N577" authorId="0" shapeId="0" xr:uid="{8E39F57A-B047-7C4A-AD31-0DD4EE760557}">
      <text>
        <r>
          <rPr>
            <b/>
            <sz val="10"/>
            <color rgb="FF000000"/>
            <rFont val="Tahoma"/>
            <family val="2"/>
          </rPr>
          <t>Ok</t>
        </r>
      </text>
    </comment>
    <comment ref="N593" authorId="0" shapeId="0" xr:uid="{9EAA0823-4AC1-FB49-A067-3C588B61BE50}">
      <text>
        <r>
          <rPr>
            <b/>
            <sz val="10"/>
            <color rgb="FF000000"/>
            <rFont val="Calibri"/>
            <family val="2"/>
            <scheme val="minor"/>
          </rPr>
          <t>Usul perubahan Penilaian menjadi 1.95</t>
        </r>
        <r>
          <rPr>
            <sz val="10"/>
            <color rgb="FF000000"/>
            <rFont val="Calibri"/>
            <family val="2"/>
            <scheme val="minor"/>
          </rPr>
          <t xml:space="preserve">
</t>
        </r>
      </text>
    </comment>
    <comment ref="N609" authorId="0" shapeId="0" xr:uid="{D1046129-5360-6B46-8D2B-D350C677B16B}">
      <text>
        <r>
          <rPr>
            <b/>
            <sz val="12"/>
            <color rgb="FF000000"/>
            <rFont val="Calibri"/>
            <family val="2"/>
            <scheme val="minor"/>
          </rPr>
          <t>Usul perubahan Penilaian menjadi 1.95</t>
        </r>
      </text>
    </comment>
    <comment ref="N625" authorId="0" shapeId="0" xr:uid="{D2FB77AD-5EBD-F545-987E-D2E1C9DB19FE}">
      <text>
        <r>
          <rPr>
            <b/>
            <sz val="10"/>
            <color rgb="FF000000"/>
            <rFont val="Tahoma"/>
            <family val="2"/>
          </rPr>
          <t>Ok</t>
        </r>
      </text>
    </comment>
    <comment ref="N641" authorId="0" shapeId="0" xr:uid="{C454101B-908A-F24E-A10B-DBF3D4EBB501}">
      <text>
        <r>
          <rPr>
            <b/>
            <sz val="10"/>
            <color rgb="FF000000"/>
            <rFont val="Tahoma"/>
            <family val="2"/>
          </rPr>
          <t>Ok</t>
        </r>
      </text>
    </comment>
    <comment ref="N657" authorId="0" shapeId="0" xr:uid="{AE372341-D0BA-EE49-B7B9-DE3A4A7EF26B}">
      <text>
        <r>
          <rPr>
            <b/>
            <sz val="10"/>
            <color rgb="FF000000"/>
            <rFont val="Tahoma"/>
            <family val="2"/>
          </rPr>
          <t>Ok</t>
        </r>
      </text>
    </comment>
    <comment ref="N673" authorId="0" shapeId="0" xr:uid="{033E5543-5BC3-5B45-A66B-BA037FE40E0E}">
      <text>
        <r>
          <rPr>
            <b/>
            <sz val="10"/>
            <color rgb="FF000000"/>
            <rFont val="Tahoma"/>
            <family val="2"/>
          </rPr>
          <t>Ok</t>
        </r>
      </text>
    </comment>
    <comment ref="N689" authorId="0" shapeId="0" xr:uid="{CAC67DA2-1C3F-7A4F-9448-05221E7A7816}">
      <text>
        <r>
          <rPr>
            <b/>
            <sz val="10"/>
            <color rgb="FF000000"/>
            <rFont val="Tahoma"/>
            <family val="2"/>
          </rPr>
          <t>Ok</t>
        </r>
      </text>
    </comment>
  </commentList>
</comments>
</file>

<file path=xl/sharedStrings.xml><?xml version="1.0" encoding="utf-8"?>
<sst xmlns="http://schemas.openxmlformats.org/spreadsheetml/2006/main" count="4839" uniqueCount="1910">
  <si>
    <t>a.</t>
  </si>
  <si>
    <t>NO</t>
  </si>
  <si>
    <t>a</t>
  </si>
  <si>
    <t>b</t>
  </si>
  <si>
    <t>c</t>
  </si>
  <si>
    <t>I</t>
  </si>
  <si>
    <t>II</t>
  </si>
  <si>
    <t>PENDIDIKAN</t>
  </si>
  <si>
    <t>III</t>
  </si>
  <si>
    <t>B</t>
  </si>
  <si>
    <t>A</t>
  </si>
  <si>
    <t>C</t>
  </si>
  <si>
    <t>IV</t>
  </si>
  <si>
    <t>D</t>
  </si>
  <si>
    <t>20 (dua puluh) tahun</t>
  </si>
  <si>
    <t>10 (sepuluh) tahun</t>
  </si>
  <si>
    <t>G</t>
  </si>
  <si>
    <t>Doktor (S3)</t>
  </si>
  <si>
    <t>Magister (S2)</t>
  </si>
  <si>
    <t>Pendidikan dan pelatihan Prajabatan</t>
  </si>
  <si>
    <t>1.</t>
  </si>
  <si>
    <t>b.</t>
  </si>
  <si>
    <t>2.</t>
  </si>
  <si>
    <t>Ketua</t>
  </si>
  <si>
    <t>Anggota</t>
  </si>
  <si>
    <t>c.</t>
  </si>
  <si>
    <t>30 (tiga puluh) tahun</t>
  </si>
  <si>
    <t>Ketua/Wakil Ketua</t>
  </si>
  <si>
    <t>3.</t>
  </si>
  <si>
    <t xml:space="preserve">PERATURAN BERSAMA </t>
  </si>
  <si>
    <t>KEPALA BADAN KEPEGAWAIAN NEGARA</t>
  </si>
  <si>
    <t>TENTANG</t>
  </si>
  <si>
    <t>CONTOH</t>
  </si>
  <si>
    <t>DAFTAR USUL PENETAPAN ANGKA KREDIT</t>
  </si>
  <si>
    <t xml:space="preserve">MASA PENILAIAN :   </t>
  </si>
  <si>
    <t>KETERANGAN PERORANGAN</t>
  </si>
  <si>
    <t xml:space="preserve"> Nama</t>
  </si>
  <si>
    <t xml:space="preserve"> Nomor Seri Kartu Pegawai</t>
  </si>
  <si>
    <t>4.</t>
  </si>
  <si>
    <t xml:space="preserve"> Tempat dan Tanggal Lahir</t>
  </si>
  <si>
    <t>5.</t>
  </si>
  <si>
    <t xml:space="preserve"> Jenis Kelamin</t>
  </si>
  <si>
    <t>6.</t>
  </si>
  <si>
    <t xml:space="preserve"> Pendidikan yang diperhitungkan angka kreditnya</t>
  </si>
  <si>
    <t>7.</t>
  </si>
  <si>
    <t>8.</t>
  </si>
  <si>
    <t xml:space="preserve"> Masa kerja golongan lama</t>
  </si>
  <si>
    <t>9.</t>
  </si>
  <si>
    <t xml:space="preserve"> Masa kerja golongan baru</t>
  </si>
  <si>
    <t>10.</t>
  </si>
  <si>
    <t xml:space="preserve"> Unit Kerja </t>
  </si>
  <si>
    <t>UNSUR YANG DINILAI</t>
  </si>
  <si>
    <t>UNSUR, SUB UNSUR DAN BUTIR KEGIATAN</t>
  </si>
  <si>
    <t>ANGKA KREDIT MENURUT</t>
  </si>
  <si>
    <t>INSTANSI PENGUSUL</t>
  </si>
  <si>
    <t>TIM PENILAI</t>
  </si>
  <si>
    <t>LAMA</t>
  </si>
  <si>
    <t>BARU</t>
  </si>
  <si>
    <t>JUMLAH</t>
  </si>
  <si>
    <t>JUMLAH UNSUR PENUNJANG</t>
  </si>
  <si>
    <t>LAMPIRAN PENDUKUNG DUPAK :</t>
  </si>
  <si>
    <t>dan seterusnya</t>
  </si>
  <si>
    <t>…………………….,…………………………</t>
  </si>
  <si>
    <t>NIP.</t>
  </si>
  <si>
    <t>Catatan Pejabat Pengusul :</t>
  </si>
  <si>
    <t>……</t>
  </si>
  <si>
    <t xml:space="preserve">NIP. </t>
  </si>
  <si>
    <t>V</t>
  </si>
  <si>
    <t>Catatan Anggota Tim Penilai :</t>
  </si>
  <si>
    <t>( Nama Penilai  I  )</t>
  </si>
  <si>
    <t>(Nama Penilai  II )</t>
  </si>
  <si>
    <t>VI</t>
  </si>
  <si>
    <t>Catatan  Ketua Tim Penilai :</t>
  </si>
  <si>
    <t xml:space="preserve">Ketua  Tim Penilai, </t>
  </si>
  <si>
    <t xml:space="preserve"> ( N a m a  )</t>
  </si>
  <si>
    <t>NIP .</t>
  </si>
  <si>
    <t xml:space="preserve">Surat pernyataan melakukan kegiatan penunjang </t>
  </si>
  <si>
    <t>LAMPIRAN III</t>
  </si>
  <si>
    <t>MENTERI PENDIDIKAN DAN KEBUDAYAAN DAN</t>
  </si>
  <si>
    <t>JABATAN AKADEMIK DOSEN</t>
  </si>
  <si>
    <t>Pendidikan formal</t>
  </si>
  <si>
    <t>Melaksanakan perkulihan/ tutorial dan membimbing, menguji serta menyelenggarakan pendidikan di laboratorium, praktek keguruan bengkel/ studio/kebun percobaan/teknologi pengajaran dan praktek lapangan</t>
  </si>
  <si>
    <t>Membimbing seminar</t>
  </si>
  <si>
    <t>Membimbing mahasiswa seminar</t>
  </si>
  <si>
    <t xml:space="preserve">Membing kuliah kerja nyata, pratek kerja nyata, praktek kerja lapangan </t>
  </si>
  <si>
    <t xml:space="preserve">Membimbing mahasiswa kuliah kerja nyata, pratek kerja nyata, praktek kerja lapangan </t>
  </si>
  <si>
    <t>Membimbing dan ikut membimbing dalam menghasilkan disertasi, thesis, skripsi dan laporan akhir studi</t>
  </si>
  <si>
    <t xml:space="preserve">Pembimbing utama </t>
  </si>
  <si>
    <t>Disertasi</t>
  </si>
  <si>
    <t>Thesis</t>
  </si>
  <si>
    <t>Skripsi</t>
  </si>
  <si>
    <t>d.</t>
  </si>
  <si>
    <t>Laporan akhir</t>
  </si>
  <si>
    <t>Pembimbing pendamping/pembantu</t>
  </si>
  <si>
    <t>E</t>
  </si>
  <si>
    <t>Bertugas sebagai penguji pada ujian akhir</t>
  </si>
  <si>
    <t>Ketua penguji</t>
  </si>
  <si>
    <t>Anggota penguji</t>
  </si>
  <si>
    <t>F</t>
  </si>
  <si>
    <t>Membina kegiatan mahasiswa</t>
  </si>
  <si>
    <t>Melakukan pembinaan kegiatan mahasiswa di bidang Akademik dan kemahasiswaan</t>
  </si>
  <si>
    <t>Mengembangkan program kuliah</t>
  </si>
  <si>
    <t>Melakukan kegiatan pengembangan program kuliah</t>
  </si>
  <si>
    <t>H</t>
  </si>
  <si>
    <t>Mengembangkan bahan pengajaran</t>
  </si>
  <si>
    <t>Buku ajar</t>
  </si>
  <si>
    <t>Menyampaikan orasi ilmiah</t>
  </si>
  <si>
    <t xml:space="preserve">Melakukan kegiatan orasi ilmiah pada perguruan tinggi tiap tahun </t>
  </si>
  <si>
    <t>J</t>
  </si>
  <si>
    <t>Menduduki jabatan pimpinan perguruan tinggi</t>
  </si>
  <si>
    <t>Rektor</t>
  </si>
  <si>
    <t>Pembantu rektor/dekan/direktur program pasca sarjana</t>
  </si>
  <si>
    <t>Ketua sekolah tinggi/pembantu dekan/asisten direktur program pasca sarjana/direktur politeknik</t>
  </si>
  <si>
    <t xml:space="preserve">Pembantu ketua sekolah tinggi/pembantu direktur politeknik </t>
  </si>
  <si>
    <t>Direktur akademi</t>
  </si>
  <si>
    <t>Ketua jurusan pada politeknik/akademi/sekretaris jurusan/bagian pada universitas/institut/sekolah tinggi</t>
  </si>
  <si>
    <t>Sekretaris jurusan pada politeknik/akademik dan kepala laboratorium universitas/institut/sekolah tinggi/politeknik/akademi</t>
  </si>
  <si>
    <t>K</t>
  </si>
  <si>
    <t>Membimbing Akademik Dosen yang lebih rendah jabatannya</t>
  </si>
  <si>
    <t>Pembimbing pencangkokan</t>
  </si>
  <si>
    <t>Reguler</t>
  </si>
  <si>
    <t>L</t>
  </si>
  <si>
    <t>Melaksanakan kegiatan Detasering dan pencangkokan Akademik Dosen</t>
  </si>
  <si>
    <t>Detasering</t>
  </si>
  <si>
    <t>Pencangkokan</t>
  </si>
  <si>
    <t>Lamanya lebih dari 960 jam</t>
  </si>
  <si>
    <t>Lamanya 641-960 jam</t>
  </si>
  <si>
    <t>Lamanya 481-640 jam</t>
  </si>
  <si>
    <t>Lamanya 161-480 jam</t>
  </si>
  <si>
    <t>Lamanya 81-160 jam</t>
  </si>
  <si>
    <t>Lamanya 31-80 jam</t>
  </si>
  <si>
    <t>Lamanya 10-30 jam</t>
  </si>
  <si>
    <t>M</t>
  </si>
  <si>
    <t>1)</t>
  </si>
  <si>
    <t>Monograf</t>
  </si>
  <si>
    <t>2)</t>
  </si>
  <si>
    <t>Internasional</t>
  </si>
  <si>
    <t>3)</t>
  </si>
  <si>
    <t>Diterbitkan dan diedarkan secara nasional.</t>
  </si>
  <si>
    <t>Nasional</t>
  </si>
  <si>
    <t>Tingkat internasional</t>
  </si>
  <si>
    <t>Tingkat nasional</t>
  </si>
  <si>
    <t>Tingkat lokal</t>
  </si>
  <si>
    <t>Menduduki jabatan pimpinan</t>
  </si>
  <si>
    <t>Menduduki jabatan pimpinan pada lembaga pemerintahan/pejabat negara yang harus dibebaskan dari jabatan organiknya</t>
  </si>
  <si>
    <t>Melaksankan pengembangan hasil pendidikan dan penelitian</t>
  </si>
  <si>
    <t>Melaksanakan pengembangan hasil pendidikan dan penelitian yang dapat dimanfaatkan oleh masyarakat</t>
  </si>
  <si>
    <t>Terjadwal/terprogram</t>
  </si>
  <si>
    <t>Dalam satu semester atau lebih</t>
  </si>
  <si>
    <t>Kurang dari satu semester dan minimal satu bulan</t>
  </si>
  <si>
    <t>Insidental</t>
  </si>
  <si>
    <t>Memberi pelayanan kepada masyarakat atau kegiatan lain yang menunjang pelaksanaan tugas umum pemerintah dan pembangunan</t>
  </si>
  <si>
    <t>Berdasarkan bidang keahlian</t>
  </si>
  <si>
    <t>Berdasarkan penugasan lembaga perguruan tinggi</t>
  </si>
  <si>
    <t>Berdasarkan fungsi/jabatan</t>
  </si>
  <si>
    <t xml:space="preserve">Membuat/menulis karya pengabdian </t>
  </si>
  <si>
    <t>Membuat/menulis karya pengabdian pada masyarakat yang tidak dipublikasikan</t>
  </si>
  <si>
    <t>Menjadi anggota dalam suatu Panitia/Badan pada perguruan tinggi</t>
  </si>
  <si>
    <t>Sebagai ketua/wakil ketua merangkap anggota</t>
  </si>
  <si>
    <t>Sebagai anggota</t>
  </si>
  <si>
    <t>Menjadi anggota panitia/badan pada lembaga pemerintah</t>
  </si>
  <si>
    <t>Panitia pusat</t>
  </si>
  <si>
    <t>Panitia daerah</t>
  </si>
  <si>
    <t>Menjadi anggota organisasi profesi</t>
  </si>
  <si>
    <t>Pengurus</t>
  </si>
  <si>
    <t>Anggota atas permintaan</t>
  </si>
  <si>
    <t>Mewakili perguruan tinggi/lembaga pemerintah</t>
  </si>
  <si>
    <t>Mewakili perguruan tinggi/lembaga pemerintah duduk dalam panitia antar lembaga</t>
  </si>
  <si>
    <t>Menjadi anggota delegasi nasional ke pertemuan internasional</t>
  </si>
  <si>
    <t>Sebagai ketua delegasi</t>
  </si>
  <si>
    <t>Sebagai anggota delegasi</t>
  </si>
  <si>
    <t>Berperan serta aktif dalam pertemuan ilmiah</t>
  </si>
  <si>
    <t>Tingkat internasional/nasional/regional sebagai :</t>
  </si>
  <si>
    <t>Di lingkungan perguruan tinggi sebagai :</t>
  </si>
  <si>
    <t>Mendapat penghargaan/ tanda jasa</t>
  </si>
  <si>
    <t>Penghargaan/tanda jasa Satya Lancana Karya Satya</t>
  </si>
  <si>
    <t>Memperoleh penghargaan lainnya</t>
  </si>
  <si>
    <t>Tingkat provinsi</t>
  </si>
  <si>
    <t>Buku SD atau setingkat</t>
  </si>
  <si>
    <t>Mempunyai prestasi di bidang olahraga/humaniora</t>
  </si>
  <si>
    <t>Tingkat daerah/lokal</t>
  </si>
  <si>
    <t xml:space="preserve">Keanggotaan dalam tim penilaian </t>
  </si>
  <si>
    <t>Menjadi anggota tim penilaian  jabatan Akademik Dosen</t>
  </si>
  <si>
    <t>PELAKSANAAN PENELITIAN</t>
  </si>
  <si>
    <t>PELAKSANAAN PENDIDIKAN</t>
  </si>
  <si>
    <t>PELAKSANAAN PENGABDIAN KEPADA MASYARAKAT</t>
  </si>
  <si>
    <t xml:space="preserve">JUMLAH UNSUR UTAMA </t>
  </si>
  <si>
    <t>Pembantu direktur akademi/ketua jurusan/bagian pada Universitas/institut/sekolah tinggi</t>
  </si>
  <si>
    <t>Surat pernyataan telah melaksanakan kegiatan pendidikan</t>
  </si>
  <si>
    <t>Surat pernyataan telah melakukan kegiatan pengajaran</t>
  </si>
  <si>
    <t>Surat pernyataan telah melakukan kegiatan pengabdian kepada masyarakat</t>
  </si>
  <si>
    <t>Pendidikan dan pelatihan Prajabatan golongan III</t>
  </si>
  <si>
    <t xml:space="preserve">Diktat, modul, petunjuk praktikum, model, alat bantu, audio visual, naskah tutorial </t>
  </si>
  <si>
    <t>Melakukan kegiatan pengembangan diri untuk meningkatkan kompetensi</t>
  </si>
  <si>
    <t>Memberi latihan/penyuluhan/penataran/ceramah pada masyarakat</t>
  </si>
  <si>
    <t>Menulis buku pelajaran SLTA ke bawah yang diterbitkan dan diedarkan secara nasional</t>
  </si>
  <si>
    <t>Buku SLTA atau setingkat</t>
  </si>
  <si>
    <t>Buku SLTP atau setingkat</t>
  </si>
  <si>
    <t>Melaksanakan perkulihan/tutorial dan membimbing, menguji serta menyelenggarakan pendidikan di Laboratorium, Praktik Keguruan Bengkel/Studio/ Kebun pada Fakultas/Sekolah Tinggi/Akademi/ Politeknik sendiri, pada fakultas lain dalam lingkungan Universitas/Institut sendiri, maupun di luar perguruan tinggi sendiri secara melembaga paling banyak 12 sks per semester</t>
  </si>
  <si>
    <t xml:space="preserve">KETENTUAN PELAKSANAAN PERATURAN MENTERI PENDAYAGUNAAN APARATUR NEGARA DAN REFORMASI BIROKRASI  NOMOR 17 TAHUN 2013  TENTANG JABATAN FUNGSIONAL DOSEN DAN ANGKA KREDITNYA, SEBAGAIMANA TELAH DIUBAH DENGAN PERATURAN MENTERI PENDAYAGUNAAN APARATUR NEGARA DAN REFORMASI BIROKRASI  REPUBLIK INDONESIA NOMOR 46 TAHUN 2013   </t>
  </si>
  <si>
    <t xml:space="preserve"> Jabatan Akademik Dosen/TMT</t>
  </si>
  <si>
    <t>Hasil penelitian atau pemikiran yang dipublikasikan</t>
  </si>
  <si>
    <t>PENUNJANG TUGAS DOSEN</t>
  </si>
  <si>
    <t>SALINAN</t>
  </si>
  <si>
    <t xml:space="preserve">NOMOR : 4/VIII/PB/2014        </t>
  </si>
  <si>
    <t xml:space="preserve">NOMOR : 24 TAHUN 2014 </t>
  </si>
  <si>
    <t>INSTANSI : UNIVERSITAS ANDALAS</t>
  </si>
  <si>
    <t xml:space="preserve">SURAT PERNYATAAN </t>
  </si>
  <si>
    <t>Yang bertanda tangan di bawah ini    :</t>
  </si>
  <si>
    <t xml:space="preserve">Nama                               </t>
  </si>
  <si>
    <t>:</t>
  </si>
  <si>
    <t xml:space="preserve">NIP                                                    </t>
  </si>
  <si>
    <t>Pangkat/Golongan Ruang</t>
  </si>
  <si>
    <t>Jabatan Fungsional</t>
  </si>
  <si>
    <t>Unit Kerja</t>
  </si>
  <si>
    <t>Menyatakan bahwa  :</t>
  </si>
  <si>
    <t>Nama</t>
  </si>
  <si>
    <t>NIP</t>
  </si>
  <si>
    <t>No.</t>
  </si>
  <si>
    <t>Tanggal</t>
  </si>
  <si>
    <t>Keterangan/ Bukti Fisik</t>
  </si>
  <si>
    <t>JUMLAH TOTAL</t>
  </si>
  <si>
    <t>MELAKSANAKAN PENDIDIKAN</t>
  </si>
  <si>
    <t>Uraian Kegiatan</t>
  </si>
  <si>
    <t>Satuan Hasil</t>
  </si>
  <si>
    <t>Jumlah
Volume
Kegiatan</t>
  </si>
  <si>
    <t>Angka Kredit</t>
  </si>
  <si>
    <t>Jumlah
Angka
Kredit</t>
  </si>
  <si>
    <t>MELAKSANAKAN PENELITIAN</t>
  </si>
  <si>
    <t>Telah melaksanakan penelitian sebagai berikut :</t>
  </si>
  <si>
    <t>Telah melaksanakan pendidikan sebagai berikut :</t>
  </si>
  <si>
    <t>MELAKSANAKAN PENGABDIAN KEPADA MASYARAKAT</t>
  </si>
  <si>
    <t>Telah melakukan melaksanakan pengabdian kepada masyarakat sebagai berikut :</t>
  </si>
  <si>
    <t>MELAKSANAKAN PENUNJANG TUGAS DOSEN</t>
  </si>
  <si>
    <t>Telah melaksanakan penunjang tugas Dosen sebagai berikut :</t>
  </si>
  <si>
    <t>Menduduki jabatan pimpinan.</t>
  </si>
  <si>
    <t>Kurang dari satu semester dan minimal satu bulan.</t>
  </si>
  <si>
    <t>Memberi pelayanan kepada masyarakat atau kegiatan lain yang menunjang pelaksanaan tugas umum pemerintah dan pembangunan.</t>
  </si>
  <si>
    <t>Membuat/menulis karya pengabdian pada masyarakat yang tidak dipublikasikan.</t>
  </si>
  <si>
    <t>Berdasarkan penugasan lembaga perguruan tinggi.</t>
  </si>
  <si>
    <t>Berdasarkan bidang keahlian.</t>
  </si>
  <si>
    <t>Berdasarkan fungsi/jabatan.</t>
  </si>
  <si>
    <t>Membuat/menulis karya pengabdian.</t>
  </si>
  <si>
    <t xml:space="preserve"> </t>
  </si>
  <si>
    <t>PENETAPAN ANGKA KREDIT</t>
  </si>
  <si>
    <t>I.</t>
  </si>
  <si>
    <t>Tempat dan Tanggal Lahir</t>
  </si>
  <si>
    <t>Jenis Kelamin</t>
  </si>
  <si>
    <t>Pangkat dan Golongan Ruang/TMT</t>
  </si>
  <si>
    <t>Jabatan Fungsional/TMT</t>
  </si>
  <si>
    <t>UNSUR UTAMA</t>
  </si>
  <si>
    <t>A.</t>
  </si>
  <si>
    <t>B.</t>
  </si>
  <si>
    <t>UNSUR PENUNJANG</t>
  </si>
  <si>
    <t>JUMLAH UNSUR UTAMA DAN UNSUR PENUNJANG</t>
  </si>
  <si>
    <t>Universitas Andalas</t>
  </si>
  <si>
    <t xml:space="preserve">Kepada </t>
  </si>
  <si>
    <t xml:space="preserve">Alamat </t>
  </si>
  <si>
    <t>Kampus Universitas Andalas Limau Manis Padang</t>
  </si>
  <si>
    <t>Tembusan disampaikan dengan hormat kepada :</t>
  </si>
  <si>
    <t>1. Pimpinan Unit Kerja Dosen yang bersangkutan</t>
  </si>
  <si>
    <t>2. Kepala Badan Kepegawaian Negara</t>
  </si>
  <si>
    <t>3. Sekretaris Tim Penilai yang bersangkutan</t>
  </si>
  <si>
    <t>4. Pertinggal pada pejabat yang menetapkan angka kredit tersebut</t>
  </si>
  <si>
    <t xml:space="preserve">Masa Penilaian : </t>
  </si>
  <si>
    <t>C.</t>
  </si>
  <si>
    <t>D.</t>
  </si>
  <si>
    <t>Pendidikan Terakhir</t>
  </si>
  <si>
    <t>Lama</t>
  </si>
  <si>
    <t>Baru</t>
  </si>
  <si>
    <t>Pendidikan</t>
  </si>
  <si>
    <t>Ketua jurusan pada politeknik/akademi/ sekretaris jurusan/bagian pada universitas/ institut/sekolah tinggi</t>
  </si>
  <si>
    <t>Pelaksanaan pendidikan</t>
  </si>
  <si>
    <t>Pelaksanaan penelitian</t>
  </si>
  <si>
    <t>Pelaksanaan pengabdian kepada masyarakat</t>
  </si>
  <si>
    <t>Jumlah Unsur Utama</t>
  </si>
  <si>
    <t>Jumlah Unsur Penunjang</t>
  </si>
  <si>
    <t>Penunjang tugas Dosen</t>
  </si>
  <si>
    <t xml:space="preserve">II. </t>
  </si>
  <si>
    <t>Jabatan</t>
  </si>
  <si>
    <t>Hasil penelitian atau hasil pemikiran yang dipublikasikan dalam bentuk buku</t>
  </si>
  <si>
    <t>Buku Referensi</t>
  </si>
  <si>
    <t>Hasil penelitian atau hasil pemikiran dalam buku yang dipublikasikan dan berisi berbagai tulisan dari berbagai penulis (book chapter):</t>
  </si>
  <si>
    <t>a)</t>
  </si>
  <si>
    <t>b)</t>
  </si>
  <si>
    <t>c)</t>
  </si>
  <si>
    <t>4)</t>
  </si>
  <si>
    <t>5)</t>
  </si>
  <si>
    <t>6)</t>
  </si>
  <si>
    <t>Menghasilkan karya ilmiah sesuai dengan bidang ilmunya:</t>
  </si>
  <si>
    <t>Hasil penelitian atau hasil pemikiran yang didesiminasikan :</t>
  </si>
  <si>
    <t>Dipresentasikan secara oral dan dimuat dalam prosiding yang dipublikasikan (ber ISSN/ISBN):</t>
  </si>
  <si>
    <t>Disajikan dalam bentuk poster dan dimuat dalam prosiding yang dipublikasikan:</t>
  </si>
  <si>
    <t>Disajikan dalam seminar/simposium/ lokakarya, tetapi tidak dimuat dalam prosiding yang dipublikasikan:</t>
  </si>
  <si>
    <t>Hasil penelitian/pemikiran yang tidak disajikan dalam seminar/simposium/ lokakarya, tetapi dimuat dalam prosiding:</t>
  </si>
  <si>
    <t>Hasil penelitian/pemikiran yang disajikan dalam koran/majalah populer/umum</t>
  </si>
  <si>
    <t>Hasil penelitian atau pemikiran atau kerjasama industri yang tidak dipublikasikan (tersimpan dalam perpustakaan)</t>
  </si>
  <si>
    <t>Menerjemahkan/menyadur buku ilmiah yang diterbitkan (ber ISBN)</t>
  </si>
  <si>
    <t>Mengedit/menyunting karya ilmiah dalam bentuk buku yang diterbitkan (ber ISBN)</t>
  </si>
  <si>
    <t>Membuat rancangan dan karya teknologi/ seni yang dipatenkan secara nasional atau internasional</t>
  </si>
  <si>
    <t>Internasional (paling sedikit diakui oleh 4 Negara)</t>
  </si>
  <si>
    <t>Membuat rancangan dan karya teknologi yang tidak dipatenkan; rancangan dan karya seni monumental/seni pertunjukan; karya sastra:</t>
  </si>
  <si>
    <t>Demikian pernyataan ini dibuat untuk dapat dipergunakan sebagaimana mestinya.</t>
  </si>
  <si>
    <t>Melaksanakan perkulihan / tutorial dan membimbing, menguji serta menyelenggarakan pendidikan di laboratorium, praktek keguruan bengkel/ studio/kebun percobaan/teknologi pengajaran dan praktek lapangan.</t>
  </si>
  <si>
    <t>Sub total per semester</t>
  </si>
  <si>
    <t>Membimbing seminar (maksimum 1 kum per semester)</t>
  </si>
  <si>
    <t>Semester</t>
  </si>
  <si>
    <t>Membimbing dan ikut membimbing dalam menghasilkan disertasi, thesis, skripsi dan laporan akhir studi (maksimum 32 kum per semester)</t>
  </si>
  <si>
    <t>Sub total pembimbing utama</t>
  </si>
  <si>
    <t>Pembimbing 1</t>
  </si>
  <si>
    <t>Sub total pembimbing Pendamping</t>
  </si>
  <si>
    <t>Anggota Penguji</t>
  </si>
  <si>
    <t>Kegiatan</t>
  </si>
  <si>
    <t xml:space="preserve">Membimbing kuliah kerja nyata, pratek kerja nyata, praktek kerja lapangan </t>
  </si>
  <si>
    <t>Pembimbing Utama (Skripsi)</t>
  </si>
  <si>
    <t>Sub total Ketua Penguji</t>
  </si>
  <si>
    <t>Penasehat Akademik</t>
  </si>
  <si>
    <t>Pembimbing II</t>
  </si>
  <si>
    <t>RESUME USUL PENETAPAN ANGKA KREDIT</t>
  </si>
  <si>
    <t>JABATAN AKADEMIK DOSEN UNIVERSITAS ANDALAS</t>
  </si>
  <si>
    <t>Jurusan</t>
  </si>
  <si>
    <t xml:space="preserve">Tanggal Penilaian </t>
  </si>
  <si>
    <t>KETERANGAN  PERORANGAN</t>
  </si>
  <si>
    <t>N a m a</t>
  </si>
  <si>
    <t>Pangkat dan Golongan Ruang / TMT</t>
  </si>
  <si>
    <t>Fakultas</t>
  </si>
  <si>
    <t xml:space="preserve">Diusulkan menjadi </t>
  </si>
  <si>
    <t>Sub Unsur</t>
  </si>
  <si>
    <t>BIDANG DAN BUTIR KEGIATAN YANG DINILAI</t>
  </si>
  <si>
    <t xml:space="preserve">Pendidikan Sekolah </t>
  </si>
  <si>
    <t>Penelitian</t>
  </si>
  <si>
    <t>Pengabdian</t>
  </si>
  <si>
    <t>Penunjang</t>
  </si>
  <si>
    <t>Jumlah</t>
  </si>
  <si>
    <t>Jml Usul Angka Kredit</t>
  </si>
  <si>
    <t>Kelebihan AK yang lalu</t>
  </si>
  <si>
    <t>Kelebihan yang Diakui Kelompok C - Pelaksanaan Penelitian Sebesar 80 %</t>
  </si>
  <si>
    <t>Jml AK Seluruhnya</t>
  </si>
  <si>
    <t>Jml AK Seharusnya</t>
  </si>
  <si>
    <t>≥ 35 %</t>
  </si>
  <si>
    <t>≥ 45 %</t>
  </si>
  <si>
    <t>≤ 10 %</t>
  </si>
  <si>
    <t>Tanda Centang</t>
  </si>
  <si>
    <t xml:space="preserve">1. </t>
  </si>
  <si>
    <t>Karena Telah Memenuhi Seluruh Persyaratan.</t>
  </si>
  <si>
    <t>Menyetujui :</t>
  </si>
  <si>
    <t>Lampiran IV.e.</t>
  </si>
  <si>
    <t xml:space="preserve">Profesor </t>
  </si>
  <si>
    <t>Dalam Bidang Ilmu</t>
  </si>
  <si>
    <t>Pertimbangan TPJA Fakultas</t>
  </si>
  <si>
    <t>Nama Tim Penilai</t>
  </si>
  <si>
    <t>Tanda Tangan</t>
  </si>
  <si>
    <t>......................</t>
  </si>
  <si>
    <t>setelah melengkapi persyaratan sbb :</t>
  </si>
  <si>
    <t>Keterangan :</t>
  </si>
  <si>
    <t>Kolom Warna Kuning :  Angka Kredit Kumulatif Inpasing Dosen (sesuai Lampiran III)</t>
  </si>
  <si>
    <t>URL Peer Review</t>
  </si>
  <si>
    <t>URL Dokumen/ Bukti Fisik</t>
  </si>
  <si>
    <t>Artikel/ Jurnal</t>
  </si>
  <si>
    <t>Jurnal Internasional Bereputasi</t>
  </si>
  <si>
    <t>Jurnal Internasional</t>
  </si>
  <si>
    <t>Artikel/ Prosiding</t>
  </si>
  <si>
    <t>Nilai TPJA Unand</t>
  </si>
  <si>
    <t>Pembimbing Pendamping/Pembantu (Skripsi)</t>
  </si>
  <si>
    <t xml:space="preserve">Ketua Penguji </t>
  </si>
  <si>
    <t>Sub total Anggota Penguji</t>
  </si>
  <si>
    <t>Jabatan/ Semester</t>
  </si>
  <si>
    <t>Laporan PKM</t>
  </si>
  <si>
    <t>:  .............................</t>
  </si>
  <si>
    <t>Kolom Warna Biru : Diisi oleh sesuai dengan hasil penilaian angka kredit Tim TPJA.</t>
  </si>
  <si>
    <t>Ketua TPJA</t>
  </si>
  <si>
    <t>Jenis Dokumen</t>
  </si>
  <si>
    <t>URL Dokumen</t>
  </si>
  <si>
    <t>SCAN SK Jabatan Terakhir</t>
  </si>
  <si>
    <t>SCAN SK Pangkat Terakhir</t>
  </si>
  <si>
    <t>SCAN Persetujuan/Pertimbangan Senat Fakultas</t>
  </si>
  <si>
    <t>SCAN Daftar Hadir Anggota Senat Fakultas</t>
  </si>
  <si>
    <t>SCAN Surat Pernyataan Keabsahan Karya Ilmiah</t>
  </si>
  <si>
    <t>SCAN Sertifikat Pendidik (Serdos)</t>
  </si>
  <si>
    <t>9</t>
  </si>
  <si>
    <t>PERSYARATAN ADMINSITRASI (FORMAT PDF UKURAN FILE MAKSIMAL 2 MB)</t>
  </si>
  <si>
    <t>A. Persyaratan Umum</t>
  </si>
  <si>
    <t>Petunjuk Pengisian</t>
  </si>
  <si>
    <t>SCAN Ijazah Terakhir, Sertifikat Akreditasi Prodi (Khusus S3 lulusan Dalam Negeri), dan Penyetaraan Ijazah (untuk lulusan Luar Negeri)</t>
  </si>
  <si>
    <t>Dokumen disusun sesuai urutan dalam bentuk 1 (satu) file dengan format PDF dan  URL Dokumen direct link ke https://drive.google.com/</t>
  </si>
  <si>
    <t>SCAN Surat Keputusan Pemberian Tugas Belajar/Izin Belajar (Bila Mengusulkan Ijazah Baru)</t>
  </si>
  <si>
    <t>Dokumen dalam bentuk 1 (satu) file dengan format PDF dan URL Dokumen direct link ke https://drive.google.com/</t>
  </si>
  <si>
    <t>SCAN Surat Keputusan Pengaktifan Kembali (Bila Tugas Belajar)</t>
  </si>
  <si>
    <t>PDF Ringkasan (dilengkapi dengan cover, lembar pengesahan, daftar isi) Disertasi/Thesis (sesuai pendidikan terakhir)</t>
  </si>
  <si>
    <t>SCAN Penetapan Angka Kredit Terakhir</t>
  </si>
  <si>
    <t xml:space="preserve"> SCAN PPKP (DP3) 2 Tahun Terakhir</t>
  </si>
  <si>
    <t>SCAN Surat Pernyataan Pengesahan Hasil Validasi Karya Ilmiah dari Dekan</t>
  </si>
  <si>
    <t>Dokumen dalam bentuk 1 (satu) file dengan format PDF yang telah ditandatangan diatas materai Rp. 6.000,- dan URL Dokumen direct link ke https://drive.google.com/</t>
  </si>
  <si>
    <t>SCAN SK Pengangkatan Pertama dalam Jabatan Asisten Ahli</t>
  </si>
  <si>
    <t>B. Persyaratan Khusus</t>
  </si>
  <si>
    <t>Deskripsi</t>
  </si>
  <si>
    <t>Kuantitas/ Angka Kredit</t>
  </si>
  <si>
    <t>Usulan Kenaikan Jabatan Akademik ke Profesor</t>
  </si>
  <si>
    <t>Deskripsi berisi informasi/penjelasan secara kuantitas atau keterangan tambahan dari masing-masing kegiatan yang diajukan.</t>
  </si>
  <si>
    <t>Dokumen disusun sesuai urutan tahun kegiatan dalam bentuk 1 (satu) file dengan format PDF dan  URL Dokumen direct link ke https://drive.google.com/</t>
  </si>
  <si>
    <t>Bukti pernah membimbing/membantu membimbing program doktor; atau</t>
  </si>
  <si>
    <t xml:space="preserve">Bukti pernah menguji sekurang-kurangnya 3 (tiga) mahasiswa program doktor (baik di perguruan tinggi sendiri maupun perguruan tinggi lain); atau  </t>
  </si>
  <si>
    <t>Bukti sebagai reviewer sekurang-kurangnya pada 2 (dua) jurnal internasional bereputasi yang berbeda.</t>
  </si>
  <si>
    <t>Usulan Kenaikan Jabatan Akademik ke Lektor Kepala dengan masa kerja kurang 8 (delapan) tahun sejak pengangkatan pertama dalam jabatan Asisten Ahli</t>
  </si>
  <si>
    <t>Membimbing Skripsi/Tugas Akhir</t>
  </si>
  <si>
    <t>Dokumen disusun sesuai urutan tanggal kegiatan dalam bentuk 1 (satu) file dengan format PDF dan  URL Dokumen direct link ke https://drive.google.com/</t>
  </si>
  <si>
    <t>Membimbing Tesis/Disertasi</t>
  </si>
  <si>
    <t>Membimbing KKN</t>
  </si>
  <si>
    <t>Membimbing PKL</t>
  </si>
  <si>
    <t>e.</t>
  </si>
  <si>
    <t>Membimbing KKL</t>
  </si>
  <si>
    <t>f.</t>
  </si>
  <si>
    <t>Membimbing Kegiatan Mahasiswa</t>
  </si>
  <si>
    <t>Usulan Kenaikan Jabatan Akademik dari Lektor Kepala ke Profesor dengan masa kerja 10 (sepuluh) sampai 20 (dua puluh) tahun</t>
  </si>
  <si>
    <t>Nama legkap dengan gelar (termasuk Gelar Ijazah yang akan diusulkan)</t>
  </si>
  <si>
    <t>NIP/NIDN/NIDK</t>
  </si>
  <si>
    <t>NIP dan NIDN/NIDK</t>
  </si>
  <si>
    <t>Nomor Seri Kartu Pegawai</t>
  </si>
  <si>
    <t>Harus diisi</t>
  </si>
  <si>
    <t>SK Jabatan Akademik/Fungsional terakhir dan TMT (Terhitung Mulai Tanggal) SK</t>
  </si>
  <si>
    <t>SK Pangkat terakhir (kalau SK Pangkat sebelumnya berstatus CPNS maka di input TMT CPNS)</t>
  </si>
  <si>
    <t>Masa Kerja Golongan</t>
  </si>
  <si>
    <t>Lihat masa karja Golongan pada SK Pangkat Terakhir (Harus sama)</t>
  </si>
  <si>
    <t>Dihitung dari selisih TMT CPNS Ybs. sampai bulan dan tahun pengusulan DUPAK ini.</t>
  </si>
  <si>
    <t xml:space="preserve">Ketentuan Pengisian Penetapan Angka Kredit LAMA (Kolom Kuning): </t>
  </si>
  <si>
    <t>Pendidikan Sekolah</t>
  </si>
  <si>
    <t>2. Apabila SK  jabatan akademik/fungsional terakhir Pengusul diterbitkan setelah tahun 2014  dan berdasarkan Peraturan Menteri PAN dan RB Nomor 17 Tahun 2013 (lihat pada konsideran SK tsb), maka Penetapan Angka Kredit LAMA di input sama dengan Kolom Jumlah pada SK Jabatan tsb, dan sesuai ketentuan terbaru dapat dipergunanakan 80% dari kebutuhan minimal unsur penelitian dalam usulan kenaikan jabatan/pangkat berikutnya.</t>
  </si>
  <si>
    <t>Dalam Mata Kuliah (untuk usul Asisten Ahli, Lektor, dan Lektor Kepala ) dan Dalam Bidang Ilmu (untuk usulan ke Guru Besar/Profesor) Wajib di isi sesuai dengan pertimbangan Ketua Jurusan/Bagian masing-masing sesuai dengan ketentuan yang berlaku.</t>
  </si>
  <si>
    <t xml:space="preserve">pada tanggal : </t>
  </si>
  <si>
    <t>Kolom biru harus disi</t>
  </si>
  <si>
    <t>Berita Acara Seminar</t>
  </si>
  <si>
    <t>Berita Acara Ujian</t>
  </si>
  <si>
    <t>Tanggal Terbit/ Publish</t>
  </si>
  <si>
    <t>Menghasilkan karya ilmiah:</t>
  </si>
  <si>
    <t>Hasil penelitian atau hasil pemikiran yang dipublikasikan dalam bentuk buku:</t>
  </si>
  <si>
    <t>Penerbit</t>
  </si>
  <si>
    <t>Penulis</t>
  </si>
  <si>
    <t>Hasil penelitian atau hasil pemikiran yang dipublikasikan dalam bentuk jurnal ilmiah :</t>
  </si>
  <si>
    <t>Nama Jurnal</t>
  </si>
  <si>
    <t>Volume Jurnal</t>
  </si>
  <si>
    <t>Nomor Jurnal</t>
  </si>
  <si>
    <t>Tahun Terbit</t>
  </si>
  <si>
    <t>Halaman</t>
  </si>
  <si>
    <t>ISSN</t>
  </si>
  <si>
    <t>DOI</t>
  </si>
  <si>
    <t>Alamat Web Jurnal</t>
  </si>
  <si>
    <t>URL Dokumen Cek Similarity :</t>
  </si>
  <si>
    <t>URL Index Jurnal</t>
  </si>
  <si>
    <t>URL Dokumen Bukti Korespondensi</t>
  </si>
  <si>
    <t>Apakah ini syarat khusus?</t>
  </si>
  <si>
    <t>Keterangan Tambahan</t>
  </si>
  <si>
    <t>Judul Artikel</t>
  </si>
  <si>
    <t>tidak</t>
  </si>
  <si>
    <t>Jurnal Nasional Terakreditasi/Peringkat 1 dan 2 (SINTA)</t>
  </si>
  <si>
    <t>Jurnal Nasional DOAJ/CABI/Copernicus/Peringkat 3 dan 4 (SINTA)</t>
  </si>
  <si>
    <t>Jurnal Nasional Peringkat 5 dan 6 (SINTA)</t>
  </si>
  <si>
    <t>Dipresentasikan secara oral dan dimuat dalam prosiding yang dipublikasikan (ber ISSN/ISBN) :</t>
  </si>
  <si>
    <t>Internasional terindeks pada Scimagojr dan Scopus</t>
  </si>
  <si>
    <t>Tanggal/ Waktu Pelaksanaan</t>
  </si>
  <si>
    <t xml:space="preserve">URL Web Prosiding </t>
  </si>
  <si>
    <t xml:space="preserve">ISBN/ISSN </t>
  </si>
  <si>
    <t>Internasional terindeks pada Scopus, IEEE, SPIE</t>
  </si>
  <si>
    <t xml:space="preserve"> Internasional</t>
  </si>
  <si>
    <t xml:space="preserve">Hasil penelitian/pemikiran yang disajikan dalam koran/majalah populer/umum: </t>
  </si>
  <si>
    <t>Hasil penelitian atau hasil pemikiran yang tidak di publikasikan (tersimpan di perpustakaan perguruan tinggi) :</t>
  </si>
  <si>
    <t>Membuat rancangan dan karya teknologi yang dipatenkan atau seni yang yang terdaftar di HAKI secara nasional dan internasional</t>
  </si>
  <si>
    <t xml:space="preserve">Internasional yang sudah diimplementasikan di industri (paling sedikit diakui oleh 4 Negara) </t>
  </si>
  <si>
    <t xml:space="preserve">Internasional yang belum diimplementasikan di industri (paling sedikit diakui oleh 4 Negara) </t>
  </si>
  <si>
    <t>Nasional yang sudah diimplementasikan di industri</t>
  </si>
  <si>
    <t>Nasional yang belum diimplementasikan di industri</t>
  </si>
  <si>
    <t>Nasional, dalam bentuk Paten Sederhana yang memiliki sertifikat dari Direktorat Jenderal Kekayaan Intelektual, Kemenkumham.</t>
  </si>
  <si>
    <t>Karya ciptaan, desain industri, indikasi geografis yang memiliki sertifikat dari Direktorat Jenderal Kekayaan Intelektual, Kemenkumham (Sertifikat Penciptaan)</t>
  </si>
  <si>
    <t xml:space="preserve">Membuat rancangan dan karya teknologi yang tidak dipatenkan; rancangan dan karya seni monumental yang tidak terdaftar di HKI tetapi telah dipresentasikan pada forum yang teragenda: </t>
  </si>
  <si>
    <t xml:space="preserve">NIP/NIDN/NIDK </t>
  </si>
  <si>
    <t>Jabatan Akademik Dosen / TMT</t>
  </si>
  <si>
    <t xml:space="preserve"> NIP/NIDN/NIDK</t>
  </si>
  <si>
    <t>Keanggotaan dalam tim penilai jabatan akademik dosen (tiap semester)</t>
  </si>
  <si>
    <t>Menjadi Asesor kegiatan seperti PAK, BKD, Hibah Penelitian dan Pengabdian (tiap kegiatan)</t>
  </si>
  <si>
    <t>Menjadi Asesor</t>
  </si>
  <si>
    <t>Hasil kegiatan pengabdian kepada masyarakat yang dipublikasikan di sebuah terbitan berkala/jurnal pengabdian kepada masyarakat atau teknologi tepat guna, merupakan diseminasi dari luaran program kegiatan Pengabdian kepada masvarakat, tiap karya</t>
  </si>
  <si>
    <t>Hasil kegiatan pengabdian kepada masyarakat yang dipublikasikan</t>
  </si>
  <si>
    <t>Berperan serta aktif dalam pengelolaan jurnal ilmiah (per-tahun)</t>
  </si>
  <si>
    <t>Editor/dewan penyunting/dewan redaksi jurnal ilmiah internasional</t>
  </si>
  <si>
    <t>Editor/dewan penyunting/dewan redaksi jurnal ilmiah nasional</t>
  </si>
  <si>
    <t>Tingkat internasional, tiap program</t>
  </si>
  <si>
    <t>Tingkat nasional, tiap program</t>
  </si>
  <si>
    <t>Tingkat lokal, tiap program</t>
  </si>
  <si>
    <t>Memberi latihan/penyuluhan/penataran/ ceramah pada masyarakat terjadwal/ terpogram</t>
  </si>
  <si>
    <t>Melaksanakan pengembangan hasil pendidikan, dan penelitian yang dapat dimanfaatkan oleh masyarakat/indusri, setiap program</t>
  </si>
  <si>
    <t>Menduduki jabatan pimpinan pada lembaga pemerintahan/pejabat negara yang harus dibebaskan dari jabatan organiknya, setiap semester</t>
  </si>
  <si>
    <t>jabatan/ semester</t>
  </si>
  <si>
    <t>Fakultas MIPA Universitas Andalas</t>
  </si>
  <si>
    <t>1. Apabila SK jabatan akademik/fungsional terakhir Pengusul diterbitkan sebelum tahun 2014 dan berdasarkan Keputusan Menkowasbangpan Nomor 38/Kep/Mk.Waspan/8/1999 (lihat pada konsideran SK tsb), maka Angka Kredit Lama dikenakan kebijakan penyesuaian/inpassing sehingga seluruh kelebihan angka kredit sebelumnya tidak diakui dan angka kredit lama disesuaikan dengan Jumlah Angka Kredit Kumulatif Inpassing sesuai Lampiran III Buku Pedoman PAK Unand tahun 2017 URL: http://repo.unand.ac.id/5581/</t>
  </si>
  <si>
    <t>195803041985032001</t>
  </si>
  <si>
    <t>Fakultas MIPA</t>
  </si>
  <si>
    <t>Sekretaris jurusan pada politeknik/ akademik dan kepala laboratorium universitas/ institut/ sekolah tinggi/ politeknik/ akademi</t>
  </si>
  <si>
    <r>
      <t>Hasil penelitian atau hasil pemikiran dalam buku yang dipublikasikan dan berisi berbagai tulisan dari berbagai penulis (</t>
    </r>
    <r>
      <rPr>
        <b/>
        <i/>
        <sz val="10"/>
        <rFont val="Bookman Old Style"/>
        <family val="1"/>
      </rPr>
      <t>book chapter</t>
    </r>
    <r>
      <rPr>
        <b/>
        <sz val="10"/>
        <rFont val="Bookman Old Style"/>
        <family val="1"/>
      </rPr>
      <t>):</t>
    </r>
  </si>
  <si>
    <t>Jurnal Nasional DOAJ/ CABI/ Copernicus/ Peringkat 3 dan 4 (SINTA)</t>
  </si>
  <si>
    <t>Jurnal Nasional di Luar Peringkat 1-6</t>
  </si>
  <si>
    <t>Melaksanakan pengembangan hasil pendidikan dan penelitian.</t>
  </si>
  <si>
    <t xml:space="preserve">Internasional </t>
  </si>
  <si>
    <t>AACL Bioflux</t>
  </si>
  <si>
    <t>1844-9166, 1844-8143</t>
  </si>
  <si>
    <t>Bioflux Publishing House</t>
  </si>
  <si>
    <t>0,194 (Q4)</t>
  </si>
  <si>
    <t>https://www.scimagojr.com/journalsearch.php?q=19300156808&amp;tip=sid&amp;clean=0</t>
  </si>
  <si>
    <t>d)</t>
  </si>
  <si>
    <t>e)</t>
  </si>
  <si>
    <t>f)</t>
  </si>
  <si>
    <t>g)</t>
  </si>
  <si>
    <t>0,27 (Q3)</t>
  </si>
  <si>
    <t>h)</t>
  </si>
  <si>
    <t>Asian Network for Scientific Information</t>
  </si>
  <si>
    <t>i)</t>
  </si>
  <si>
    <t>j)</t>
  </si>
  <si>
    <t>k)</t>
  </si>
  <si>
    <t>l)</t>
  </si>
  <si>
    <t>m)</t>
  </si>
  <si>
    <t>2321-3418</t>
  </si>
  <si>
    <t>Mahendra Patidar</t>
  </si>
  <si>
    <t>https://journals.indexcopernicus.com/search/details?id=32159</t>
  </si>
  <si>
    <t>n)</t>
  </si>
  <si>
    <t>Jurnal Nasional/Nasional di Luar Peringkat 1-6</t>
  </si>
  <si>
    <t>Jurnal Biologi Universitas Andalas</t>
  </si>
  <si>
    <t>2303-2162, 2655-9587</t>
  </si>
  <si>
    <t xml:space="preserve">Jurusan Biologi FMIPA Universitas Andalas    </t>
  </si>
  <si>
    <t>Jurusan Biologi FMIPA Universitas Andalas</t>
  </si>
  <si>
    <t>https://semnasbiounand.wordpress.com/2017/01/20/prosiding/</t>
  </si>
  <si>
    <t>978-602-14989-0-3</t>
  </si>
  <si>
    <t>FMIPA Universitas Sriwijaya</t>
  </si>
  <si>
    <t xml:space="preserve">22-24 Mei 2016                                             </t>
  </si>
  <si>
    <t xml:space="preserve">Ketua Jurusan Biologi </t>
  </si>
  <si>
    <t>Fakultas MIPA Univesitas Andalas</t>
  </si>
  <si>
    <t>SK Dekan FMIPA Unand No.: 178/XIII/D/FMIPA-2013</t>
  </si>
  <si>
    <t>Semester Ganjil 2012/2013</t>
  </si>
  <si>
    <t>Semester Genap 2012/2013</t>
  </si>
  <si>
    <t>SK Dekan FMIPA Unand No.: 346/XIII/D/FMIPA-2013</t>
  </si>
  <si>
    <t>07/04/2015</t>
  </si>
  <si>
    <t>26/10/2016</t>
  </si>
  <si>
    <t>03/01/2017</t>
  </si>
  <si>
    <t>04/09/2017</t>
  </si>
  <si>
    <t>18/06/2018</t>
  </si>
  <si>
    <t>06/12/2018</t>
  </si>
  <si>
    <t>11/12/2018</t>
  </si>
  <si>
    <t>18/12/2018</t>
  </si>
  <si>
    <t>SK Dekan FMIPA Unand No: 338/XIII/D/FMIPA-2013</t>
  </si>
  <si>
    <t>SK Dekan FMIPA Unand No: 035/XIII/D/FMIPA-2016</t>
  </si>
  <si>
    <t>SK Dekan FMIPA Unand No: 340/XIII/D/FMIPA-2017</t>
  </si>
  <si>
    <t>SK Dekan FMIPA Unand No: 291/XIII/D/FMIPA-2018</t>
  </si>
  <si>
    <t>Penanaman Pohon Pelindung di Nagari Kepala Hilalang Timur, Kayu Tanam, Kab. Padang Pariaman</t>
  </si>
  <si>
    <t>Sosialisasi Fish Apartment Untuk Masyarakat Nelayan Kota Pariaman Dalam Upaya Rehabilitasi Ekosistem Pantai Untuk Peningkatan Populasi Ikan</t>
  </si>
  <si>
    <t xml:space="preserve">Pemberian Nama Ilmiah Tumbuhan Asli Bernilai Konservasi Di Kawasan Ekowisata Sungai Buluah Padang Pariaman Guna Peningkatan Nilai Edukasi Dan Wisata
</t>
  </si>
  <si>
    <t>Pengurus Pusat Studi Alam Sumatera (Sumatera Nature Study Center) Universitas Andalas Periode 2016-2019</t>
  </si>
  <si>
    <t>Pengolahan Sampah Dan Edukasi Kesehatan Di Lingkungan Nelayan Pasir Jambak, Padang</t>
  </si>
  <si>
    <t>Nama Seminar/ Konferensi/Simposium</t>
  </si>
  <si>
    <t xml:space="preserve">Penyelenggara Seminar/Konferensi/ Simposium </t>
  </si>
  <si>
    <t xml:space="preserve">SJR (Opsional) </t>
  </si>
  <si>
    <t>URL Dokumen Cek Similarity</t>
  </si>
  <si>
    <t>No</t>
  </si>
  <si>
    <t xml:space="preserve">SJR (Opsional)  </t>
  </si>
  <si>
    <t>SJR (Opsional)</t>
  </si>
  <si>
    <t xml:space="preserve">URL Dokumen Cek Similarity </t>
  </si>
  <si>
    <t>SK Dekan FMIPA Unand No.: 107/XIII/D/FMIPA-2014</t>
  </si>
  <si>
    <t>Semester Ganjil 2013/2014</t>
  </si>
  <si>
    <t>Semester Genap 2013/2014</t>
  </si>
  <si>
    <t>SK Dekan FMIPA Unand No.: 310/XIII/D/FMIPA-2014</t>
  </si>
  <si>
    <t>SK Dekan FMIPA Unand No.: 341/XIII/D/FMIPA-2014</t>
  </si>
  <si>
    <t>Semester Ganjil 2014/2015</t>
  </si>
  <si>
    <t>SK Dekan FMIPA Unand No.: 78/XIII/D/FMIPA-2015</t>
  </si>
  <si>
    <t>Semester Genap 2014/2015</t>
  </si>
  <si>
    <t>SK Dekan FMIPA Unand No.: 496/XIII/D/FMIPA-2015</t>
  </si>
  <si>
    <t>SK Dekan FMIPA Unand No.: 325/XIII/D/FMIPA-2015</t>
  </si>
  <si>
    <t>terindeks Copernicus</t>
  </si>
  <si>
    <t>Impact Factor(Opsional)</t>
  </si>
  <si>
    <t xml:space="preserve">Impact Factor(Opsional) </t>
  </si>
  <si>
    <t>Semester Ganjil 2015/2016</t>
  </si>
  <si>
    <t>SK Dekan FMIPA Unand No.: 161/XIII/D/FMIPA-2016</t>
  </si>
  <si>
    <t>Semester Genap 2015/2016</t>
  </si>
  <si>
    <t>Semester Ganjil 2016/2017</t>
  </si>
  <si>
    <t>SK Dekan FMIPA Unand No.: 76/XIII/D/FMIPA-2017</t>
  </si>
  <si>
    <t>Semester Genap 2016/2017</t>
  </si>
  <si>
    <t>SK Dekan FMIPA Unand No.: 375/XIII/D/FMIPA-2017</t>
  </si>
  <si>
    <t>SK Dekan FMIPA Unand No.: 158/XIII/D/FMIPA-2018</t>
  </si>
  <si>
    <t>Semester Ganjil 2017/2018</t>
  </si>
  <si>
    <t>Semester Genap 2017/2018</t>
  </si>
  <si>
    <t>SK Dekan FMIPA Unand No.: 225/XIII/D/FMIPA-2018</t>
  </si>
  <si>
    <t>Semester Ganjil 2018/2019</t>
  </si>
  <si>
    <t>SK Dekan FMIPA Unand No.: 548/XIII/D/FMIPA-2018</t>
  </si>
  <si>
    <t>SK Dekan FMIPA Unand No.: 201/XIII/D/FMIPA-2019</t>
  </si>
  <si>
    <t>SK Dekan FMIPA Unand No.: 473/XIII/D/FMIPA-2019</t>
  </si>
  <si>
    <t>Semester Ganjil 2019/2020</t>
  </si>
  <si>
    <t>Semester Genap 2018/2019</t>
  </si>
  <si>
    <t>SK Dekan FMIPA Unand No.: 106/UN16.03.D/KPT/2020</t>
  </si>
  <si>
    <t>16/03/2018</t>
  </si>
  <si>
    <t>Semester Ganjil 2020/2021</t>
  </si>
  <si>
    <t>09/08/2019</t>
  </si>
  <si>
    <t>08/01/2016</t>
  </si>
  <si>
    <t>Lembar pengesahan Tesis</t>
  </si>
  <si>
    <t>26/10/2017</t>
  </si>
  <si>
    <t>23/01/2014</t>
  </si>
  <si>
    <t>28/01/2015</t>
  </si>
  <si>
    <t>20/10/2016</t>
  </si>
  <si>
    <t>18/07/2017</t>
  </si>
  <si>
    <t>27/10/2017</t>
  </si>
  <si>
    <t>Pembimbing Utama (Disertasi)</t>
  </si>
  <si>
    <t>Pembimbing Utama (Tesis)</t>
  </si>
  <si>
    <t>Pembimbing Pendamping/Pembantu (Disertasi)</t>
  </si>
  <si>
    <t>Pembimbing Pendamping/Pembantu (Tesis)</t>
  </si>
  <si>
    <t>10/01/2013</t>
  </si>
  <si>
    <t>07/05/2014</t>
  </si>
  <si>
    <t>31/10/2016</t>
  </si>
  <si>
    <t>29/10/2012</t>
  </si>
  <si>
    <t>28/07/2016</t>
  </si>
  <si>
    <t>27/07/2016</t>
  </si>
  <si>
    <t>08/08/2016</t>
  </si>
  <si>
    <t>31/07/2017</t>
  </si>
  <si>
    <t>20/07/2017</t>
  </si>
  <si>
    <t>24/10/2017</t>
  </si>
  <si>
    <t>18/01/2018</t>
  </si>
  <si>
    <t>Harfiandri Damanhuri, S3 (BP.1031201001)</t>
  </si>
  <si>
    <t>15/01/2019</t>
  </si>
  <si>
    <t>31/07/2019</t>
  </si>
  <si>
    <t>21/07/2020</t>
  </si>
  <si>
    <t>SK Dekan FMIPA Unand No: 629/XIII/D/FMIPA-2012</t>
  </si>
  <si>
    <t>SK Dekan FMIPA Unand No: 517/XIII/D/FMIPA-2013</t>
  </si>
  <si>
    <t>SK Dekan FMIPA Unand No: 393/XIII/D/FMIPA-2014</t>
  </si>
  <si>
    <t>SK Dekan FMIPA Unand No: 463/XIII/D/FMIPA-2015</t>
  </si>
  <si>
    <t>SK Dekan FMIPA Unand No: 449/XIII/D/FMIPA-2017</t>
  </si>
  <si>
    <t>SK Dekan FMIPA Unand No: 129/XIII/D/FMIPA-2019</t>
  </si>
  <si>
    <t>SK Dekan FMIPA Unand No: 353/XIII/D/FMIPA-2019</t>
  </si>
  <si>
    <t>SK Dekan FMIPA Unand No: 245/XIII/D/FMIPA-2018</t>
  </si>
  <si>
    <t>SK Dekan FMIPA Unand No:65/UN16.03.D/XIII/KPT/2020</t>
  </si>
  <si>
    <t>16/01/2020</t>
  </si>
  <si>
    <t>07/01/2019</t>
  </si>
  <si>
    <t>01/09/2015</t>
  </si>
  <si>
    <t>01/09/2014</t>
  </si>
  <si>
    <t>12/08/2013</t>
  </si>
  <si>
    <t>03/09/2012</t>
  </si>
  <si>
    <t>SK Dekan FMIPA Unand No:276/UN16.03.D/XIII/KPT/2020</t>
  </si>
  <si>
    <t>18/08/2020</t>
  </si>
  <si>
    <t>DISETUJUI/DIUSULKAN menjadi Profesor (1050 Kum)</t>
  </si>
  <si>
    <t>DITOLAK DIUSULKAN menjadi Profesor (1050 Kum) dengan alasan sbb:</t>
  </si>
  <si>
    <t>MIPA</t>
  </si>
  <si>
    <t>Biologi</t>
  </si>
  <si>
    <t>: MIPA</t>
  </si>
  <si>
    <t xml:space="preserve">Ditetapkan di : </t>
  </si>
  <si>
    <t>__________________________________</t>
  </si>
  <si>
    <t>Semester Genap 2019/2020</t>
  </si>
  <si>
    <t>Dr. Wilson Novarino</t>
  </si>
  <si>
    <t>Dekan Fakultas MIPA Universitas Andalas</t>
  </si>
  <si>
    <t>Prof. Dr. Syukri Arief, M.Eng</t>
  </si>
  <si>
    <t>NIP. 196609181991031005</t>
  </si>
  <si>
    <t xml:space="preserve">Genetika </t>
  </si>
  <si>
    <t>___________________________</t>
  </si>
  <si>
    <t>__________________</t>
  </si>
  <si>
    <t>197111031998021001</t>
  </si>
  <si>
    <t>Dr. Wilson Novarino, M.Si</t>
  </si>
  <si>
    <t/>
  </si>
  <si>
    <t>NIP. 197111031998021001</t>
  </si>
  <si>
    <t>Ketua Jurusan Biologi</t>
  </si>
  <si>
    <t>Dr. Jabang, M.Si</t>
  </si>
  <si>
    <t>197007051999031002</t>
  </si>
  <si>
    <t>Lektor</t>
  </si>
  <si>
    <t>14 tahun 3 bulan</t>
  </si>
  <si>
    <t>Doktor (S3) tahun 2009</t>
  </si>
  <si>
    <t>Lektor /1 Juni 2012</t>
  </si>
  <si>
    <t>Penata Tk. I, III.d / 1 Oktober 2014</t>
  </si>
  <si>
    <t>Pria</t>
  </si>
  <si>
    <t>Cimparuh, 5 Juli 1970</t>
  </si>
  <si>
    <t>K.012954</t>
  </si>
  <si>
    <t>197007051999031002 / 0005077010</t>
  </si>
  <si>
    <t>Diversity of gastropods (Mollusc) in the mangrove ecosystem of the Nirwana coast, Padang City, West Sumatra, Indonesia</t>
  </si>
  <si>
    <t>687-693</t>
  </si>
  <si>
    <t>http://www.bioflux.com.ro/home/volume-8-5-2015/</t>
  </si>
  <si>
    <t>http://www.bioflux.com.ro/docs/2015.687-693.pdf</t>
  </si>
  <si>
    <t>https://www.scopus.com/authid/detail.uri?authorId=56896191600</t>
  </si>
  <si>
    <t>Ecology of Mussel Shells (Donax compressus Lamark, 1800) in Tiku Beach Agam District, West Sumatra, Indonesia</t>
  </si>
  <si>
    <t>Journal of Fisheries and Aquatic Science</t>
  </si>
  <si>
    <t>255-267</t>
  </si>
  <si>
    <t>1816-4927</t>
  </si>
  <si>
    <t>https://dx.doi.org/10.3923/jfas.2016.255.267</t>
  </si>
  <si>
    <t>https://scialert.net/abstract/?doi=jfas.2016.255.267</t>
  </si>
  <si>
    <t>https://scialert.net/qredirect.php?doi=jfas.2016.255.267&amp;linkid=pdf</t>
  </si>
  <si>
    <r>
      <t xml:space="preserve">Rofiza Yolanda*, Syaifullah Syaifullah, </t>
    </r>
    <r>
      <rPr>
        <b/>
        <sz val="10"/>
        <rFont val="Bookman Old Style"/>
        <family val="1"/>
        <charset val="204"/>
      </rPr>
      <t>Jabang Nurdin</t>
    </r>
    <r>
      <rPr>
        <sz val="10"/>
        <rFont val="Bookman Old Style"/>
        <family val="1"/>
      </rPr>
      <t>, Yeza Febriani, Zainal A. Muchlisin</t>
    </r>
  </si>
  <si>
    <t>https://www.scimagojr.com/journalsearch.php?q=15500154702&amp;tip=sid&amp;clean=0</t>
  </si>
  <si>
    <t>0,17 (Q4)</t>
  </si>
  <si>
    <t>Status of urban populations of the longtailed macaque (Macaca fascicularis) in West Sumatra, Indonesia</t>
  </si>
  <si>
    <r>
      <t xml:space="preserve">Kurnia Ilham*, Rizaldi, </t>
    </r>
    <r>
      <rPr>
        <b/>
        <sz val="10"/>
        <rFont val="Bookman Old Style"/>
        <family val="1"/>
        <charset val="204"/>
      </rPr>
      <t>Jabang Nurdin</t>
    </r>
    <r>
      <rPr>
        <sz val="10"/>
        <rFont val="Bookman Old Style"/>
        <family val="1"/>
        <charset val="204"/>
      </rPr>
      <t xml:space="preserve"> &amp; Yamato Tsuji </t>
    </r>
  </si>
  <si>
    <t>Primates</t>
  </si>
  <si>
    <t>295-305</t>
  </si>
  <si>
    <t>Springer Japan</t>
  </si>
  <si>
    <t>https://link.springer.com/article/10.1007/s10329-016-0588-1</t>
  </si>
  <si>
    <t>https://doi.org/10.1007/s10329-016-0588-1</t>
  </si>
  <si>
    <t>https://www.scimagojr.com/journalsearch.php?q=23336&amp;tip=sid&amp;clean=0</t>
  </si>
  <si>
    <t>http://repo.unand.ac.id/4624/1/BP-JI-RZL-01.pdf</t>
  </si>
  <si>
    <t>0032-8332, 1610-7365</t>
  </si>
  <si>
    <t xml:space="preserve">0.64 (Q2) </t>
  </si>
  <si>
    <t>Effect of Provisioning on the Temporal Variation in the Activity Budget of Urban Long-Tailed Macaques (Macaca fascicularis) in West Sumatra, Indonesia</t>
  </si>
  <si>
    <t>https://doi.org/10.1159/000491790</t>
  </si>
  <si>
    <t>Folia Primatologica</t>
  </si>
  <si>
    <t>S. Karger AG</t>
  </si>
  <si>
    <t>0015-5713, 1421-9980</t>
  </si>
  <si>
    <t>347–356</t>
  </si>
  <si>
    <t>0,48 (Q2)</t>
  </si>
  <si>
    <t>https://www.scimagojr.com/journalsearch.php?q=21941&amp;tip=sid&amp;clean=0</t>
  </si>
  <si>
    <t>https://www.karger.com/Article/Abstract/491790</t>
  </si>
  <si>
    <t>Sexual reproduction pattern of Donax purpurascens (Gmelin, 1791) in Tiku Beach, Agam District, West Sumatra, Indonesia</t>
  </si>
  <si>
    <t>363-372</t>
  </si>
  <si>
    <t>http://www.bioflux.com.ro/home/volume-12-1-2019/</t>
  </si>
  <si>
    <t>http://www.bioflux.com.ro/docs/2019.363-372.pdf</t>
  </si>
  <si>
    <t>Bioecological aspects of Hampala macrolepidota in Lake Singkarak, West Sumatera, Indonesia</t>
  </si>
  <si>
    <t>839-901</t>
  </si>
  <si>
    <t>http://www.bioflux.com.ro/home/volume-13-2-2020/</t>
  </si>
  <si>
    <t>http://www.bioflux.com.ro/docs/2020.893-901.pdf</t>
  </si>
  <si>
    <t>Phytoplankton and the correlation to primary productivity, chlorophyll-a, and nutrients in Lake Maninjau, West Sumatra, Indonesia</t>
  </si>
  <si>
    <r>
      <rPr>
        <b/>
        <sz val="10"/>
        <rFont val="Bookman Old Style"/>
        <family val="1"/>
        <charset val="204"/>
      </rPr>
      <t>Jabang Nurdin</t>
    </r>
    <r>
      <rPr>
        <sz val="10"/>
        <rFont val="Bookman Old Style"/>
        <family val="1"/>
        <charset val="204"/>
      </rPr>
      <t xml:space="preserve">, Desra Irawan, Hafrijal Syandri, Nofrita, Rizaldi    </t>
    </r>
  </si>
  <si>
    <t>1689-1702</t>
  </si>
  <si>
    <t>http://www.bioflux.com.ro/home/volume-13-3-2020/</t>
  </si>
  <si>
    <t>http://www.bioflux.com.ro/docs/2020.1689-1702.pdf</t>
  </si>
  <si>
    <r>
      <t xml:space="preserve">Kurnia Ilham*, Rizaldi, </t>
    </r>
    <r>
      <rPr>
        <b/>
        <sz val="10"/>
        <rFont val="Bookman Old Style"/>
        <family val="1"/>
        <charset val="204"/>
      </rPr>
      <t>Jabang Nurdin</t>
    </r>
    <r>
      <rPr>
        <sz val="10"/>
        <rFont val="Bookman Old Style"/>
        <family val="1"/>
        <charset val="204"/>
      </rPr>
      <t xml:space="preserve">, Yamato Tsuji  </t>
    </r>
  </si>
  <si>
    <r>
      <t xml:space="preserve">Indra J. Zakaria*, Suci P. Arma, </t>
    </r>
    <r>
      <rPr>
        <b/>
        <sz val="10"/>
        <rFont val="Bookman Old Style"/>
        <family val="1"/>
        <charset val="204"/>
      </rPr>
      <t>Jabang Nurdin</t>
    </r>
    <r>
      <rPr>
        <sz val="10"/>
        <rFont val="Bookman Old Style"/>
        <family val="1"/>
        <charset val="204"/>
      </rPr>
      <t xml:space="preserve">, Fuji A. Febria  </t>
    </r>
  </si>
  <si>
    <r>
      <t xml:space="preserve">Renny Risdawati, Dahelmi Dahelmi, </t>
    </r>
    <r>
      <rPr>
        <b/>
        <sz val="10"/>
        <rFont val="Bookman Old Style"/>
        <family val="1"/>
        <charset val="204"/>
      </rPr>
      <t>Jabang Nurdin</t>
    </r>
    <r>
      <rPr>
        <sz val="10"/>
        <rFont val="Bookman Old Style"/>
        <family val="1"/>
        <charset val="204"/>
      </rPr>
      <t xml:space="preserve">, Hafrijal Syandri*           </t>
    </r>
  </si>
  <si>
    <t>Observed behaviour of Crested Serpent Eagle (Spilornis cheela) in Wild boar (Sus scrofa)-Wallow</t>
  </si>
  <si>
    <r>
      <t xml:space="preserve">Wido Rizki Albert*, Wilson Novarino, Rizaldi, </t>
    </r>
    <r>
      <rPr>
        <b/>
        <sz val="10"/>
        <rFont val="Bookman Old Style"/>
        <family val="1"/>
        <charset val="204"/>
      </rPr>
      <t>Jabang Nurdin</t>
    </r>
    <r>
      <rPr>
        <sz val="10"/>
        <rFont val="Bookman Old Style"/>
        <family val="1"/>
      </rPr>
      <t xml:space="preserve">, Muhammad Nazri Janra  </t>
    </r>
    <r>
      <rPr>
        <b/>
        <sz val="10"/>
        <rFont val="Bookman Old Style"/>
        <family val="1"/>
        <charset val="204"/>
      </rPr>
      <t xml:space="preserve">      </t>
    </r>
    <r>
      <rPr>
        <sz val="10"/>
        <rFont val="Bookman Old Style"/>
        <family val="1"/>
      </rPr>
      <t xml:space="preserve"> </t>
    </r>
  </si>
  <si>
    <t>Ela Journal</t>
  </si>
  <si>
    <t>15-16</t>
  </si>
  <si>
    <t>2319-4361</t>
  </si>
  <si>
    <t>Ela Foundation</t>
  </si>
  <si>
    <t>https://www.elafoundation.org/ela/wp-content/uploads/2017/03/Ela-Journal-3-2.pdf</t>
  </si>
  <si>
    <t>https://www.elafoundation.org/ela/ela-journal/</t>
  </si>
  <si>
    <t>Two species of Strombidae (Mollusca: Gastropoda) from Pasumpahan Island, Padang City, West Sumatra, Indonesia</t>
  </si>
  <si>
    <r>
      <t xml:space="preserve">Rofiza Yolanda* &amp; </t>
    </r>
    <r>
      <rPr>
        <b/>
        <sz val="10"/>
        <rFont val="Bookman Old Style"/>
        <family val="1"/>
        <charset val="204"/>
      </rPr>
      <t>Jabang Nurdin</t>
    </r>
  </si>
  <si>
    <t>Occasional Molluscan Papers</t>
  </si>
  <si>
    <t>11-14</t>
  </si>
  <si>
    <t>1793‐8716, 1793‐8708</t>
  </si>
  <si>
    <t>http://www.molluscan.com/omp/omp-v006-p011.pdf</t>
  </si>
  <si>
    <t>http://www.molluscan.com/omp/articles.html#2017</t>
  </si>
  <si>
    <t>Collembola Population And Distribution In The Litter Of Three Types Of Land Used On Bungo District Jambi Province, Indonesia</t>
  </si>
  <si>
    <r>
      <t xml:space="preserve">Febriyansyah* &amp; </t>
    </r>
    <r>
      <rPr>
        <b/>
        <sz val="10"/>
        <rFont val="Bookman Old Style"/>
        <family val="1"/>
        <charset val="204"/>
      </rPr>
      <t>Jabang Nurdin</t>
    </r>
  </si>
  <si>
    <t>International journal of research - GRANTHAALAYAH</t>
  </si>
  <si>
    <t>17-22</t>
  </si>
  <si>
    <t>http://granthaalayah.com/Articles/Vol5Iss10/03_IJRG17_A10_692.pdf</t>
  </si>
  <si>
    <t>2350-0530, 2394-3629</t>
  </si>
  <si>
    <t>http://dx.doi.org/10.5281/zenodo.1039573</t>
  </si>
  <si>
    <t>http://granthaalayah.com/Publication-Volume-5-Issue-10-October-Edition.html</t>
  </si>
  <si>
    <t>Epilithic Algae as a Biological Indicator in Sungai Suir Inside PT. Tidar Kerinci Agung Oil Palm Plantation</t>
  </si>
  <si>
    <r>
      <t xml:space="preserve">Serly Marselina Arifin*, </t>
    </r>
    <r>
      <rPr>
        <b/>
        <sz val="10"/>
        <rFont val="Bookman Old Style"/>
        <family val="1"/>
        <charset val="204"/>
      </rPr>
      <t>Jabang Nurdin</t>
    </r>
    <r>
      <rPr>
        <sz val="10"/>
        <rFont val="Bookman Old Style"/>
        <family val="1"/>
      </rPr>
      <t xml:space="preserve"> and Chairul      </t>
    </r>
  </si>
  <si>
    <t>International Journal of Current Research in Biosciences and Plant Biology</t>
  </si>
  <si>
    <t>2349-8072, 2349-8080</t>
  </si>
  <si>
    <t>https://doi.org/10.20546/ijcrbp.2018.504.001</t>
  </si>
  <si>
    <t>http://www.ijcrbp.com/abstractview.php?ID=455&amp;vol=5-4-2018&amp;SNo=1</t>
  </si>
  <si>
    <t>http://www.ijcrbp.com/5-4-2018/Serly%20Marselina%20Arifin,%20et%20al.pdf</t>
  </si>
  <si>
    <t>http://www.ijcrbp.com/Indexing.php</t>
  </si>
  <si>
    <t>https://journals.indexcopernicus.com/search/details?id=41549</t>
  </si>
  <si>
    <t>1-7</t>
  </si>
  <si>
    <t>Excellent Publishers</t>
  </si>
  <si>
    <t>Phytoplankton Inventory and Diversity in Floating-Net-Cages Area of Lake Maninjau, West Sumatra</t>
  </si>
  <si>
    <r>
      <rPr>
        <b/>
        <sz val="10"/>
        <rFont val="Bookman Old Style"/>
        <family val="1"/>
        <charset val="204"/>
      </rPr>
      <t>Jabang Nurdin*</t>
    </r>
    <r>
      <rPr>
        <sz val="10"/>
        <rFont val="Bookman Old Style"/>
        <family val="1"/>
      </rPr>
      <t>, Desra Irawan, Hafrijal Syandri, Nofrita, Rizaldi, Adityo Raynaldo</t>
    </r>
  </si>
  <si>
    <t>International Journal of Scientific Research and Management</t>
  </si>
  <si>
    <t>https://www.ijsrm.in/index.php/ijsrm/article/view/2666/2043</t>
  </si>
  <si>
    <t>53-61</t>
  </si>
  <si>
    <t>https://www.ijsrm.in/index.php/ijsrm/article/view/2666</t>
  </si>
  <si>
    <t>https://doi.org/10.18535/ijsrm/v8i04.b02</t>
  </si>
  <si>
    <t>Estimasi Populasi Bajing Kelapa (Callosciurus notatus Boddaert, 1785) Famili Sciuridae di Nagari Koto Dalam, Kecamatan Padang Sago, Sumatera Barat</t>
  </si>
  <si>
    <r>
      <rPr>
        <sz val="10"/>
        <rFont val="Bookman Old Style"/>
        <family val="1"/>
        <charset val="204"/>
      </rPr>
      <t xml:space="preserve">Lusi Andalisa*, Rizaldi, </t>
    </r>
    <r>
      <rPr>
        <b/>
        <sz val="10"/>
        <rFont val="Bookman Old Style"/>
        <family val="1"/>
      </rPr>
      <t xml:space="preserve">Jabang Nurdin                   </t>
    </r>
  </si>
  <si>
    <t>METAMORFOSA Journal of Biological Sciences</t>
  </si>
  <si>
    <t>210-213</t>
  </si>
  <si>
    <t>2655-8122, 2302-5697</t>
  </si>
  <si>
    <t xml:space="preserve">Program Studi Magister Ilmu Biologi Universitas Udayana  </t>
  </si>
  <si>
    <t xml:space="preserve">https://doi.org/10.24843/metamorfosa.2018.v05.i02.p11 </t>
  </si>
  <si>
    <t>https://ojs.unud.ac.id/index.php/metamorfosa/article/view/44155</t>
  </si>
  <si>
    <t>https://ojs.unud.ac.id/index.php/metamorfosa/article/view/44155/26814</t>
  </si>
  <si>
    <t>Terakreditasi Sinta Peringkat 3</t>
  </si>
  <si>
    <t>Komunitas dan Preferensi Habitat Gastropoda pada Kedalaman Berbeda di Zona Litoral Danau Singkarak Provinsi Sumatera Barat</t>
  </si>
  <si>
    <t>67-74</t>
  </si>
  <si>
    <t xml:space="preserve">https://doi.org/10.24843/metamorfosa.2019.v06.i01.p11 </t>
  </si>
  <si>
    <t>https://ojs.unud.ac.id/index.php/metamorfosa/article/view/47311</t>
  </si>
  <si>
    <t>https://ojs.unud.ac.id/index.php/metamorfosa/article/view/47311/28954</t>
  </si>
  <si>
    <t>Kelimpahan Ikan Herbivora pada Fish Apartment di Perairan Pantai Pulau Tangah Kota Pariaman, Sumatera Barat</t>
  </si>
  <si>
    <t>97-101</t>
  </si>
  <si>
    <t xml:space="preserve">https://doi.org/10.24843/metamorfosa.2019.v06.i01.p15 </t>
  </si>
  <si>
    <t>https://ojs.unud.ac.id/index.php/metamorfosa/article/view/47312</t>
  </si>
  <si>
    <t>https://ojs.unud.ac.id/index.php/metamorfosa/article/view/47312/29285</t>
  </si>
  <si>
    <t>Jaringan Sosial (Social Network) Antar Jantan Monyet Ekor Panjang (Macaca fascicularis) Di Gunung Meru, Padang, Sumatera Barat</t>
  </si>
  <si>
    <r>
      <t>Ami Hidayat*, Rizaldi ,</t>
    </r>
    <r>
      <rPr>
        <b/>
        <sz val="10"/>
        <rFont val="Bookman Old Style"/>
        <family val="1"/>
        <charset val="204"/>
      </rPr>
      <t>Jabang Nurdin</t>
    </r>
    <r>
      <rPr>
        <sz val="10"/>
        <rFont val="Bookman Old Style"/>
        <family val="1"/>
        <charset val="204"/>
      </rPr>
      <t xml:space="preserve">   </t>
    </r>
  </si>
  <si>
    <t>14-20</t>
  </si>
  <si>
    <t>https://doi.org/10.25077/jbioua.7.1.14-20.2019</t>
  </si>
  <si>
    <t>http://jbioua.fmipa.unand.ac.id/index.php/jbioua/article/view/251</t>
  </si>
  <si>
    <t>http://jbioua.fmipa.unand.ac.id/index.php/jbioua/article/view/251/213</t>
  </si>
  <si>
    <t>Terakreditasi Sinta Peringkat 4</t>
  </si>
  <si>
    <t>Komunitas Alga Perifiton di Sungai Masang Kecil yang Menerima Limbah Cair Pabrik Minyak Kelapa Sawit di Kecamatan Kinali Kabupaten Pasaman Barat</t>
  </si>
  <si>
    <r>
      <t xml:space="preserve">Vivi Safitri*, Izmiarti dan </t>
    </r>
    <r>
      <rPr>
        <b/>
        <sz val="10"/>
        <rFont val="Bookman Old Style"/>
        <family val="1"/>
        <charset val="204"/>
      </rPr>
      <t xml:space="preserve">Jabang Nurdin  </t>
    </r>
  </si>
  <si>
    <t>100-108</t>
  </si>
  <si>
    <t>https://doi.org/10.25077/jbioua.7.2.100-108.2019</t>
  </si>
  <si>
    <t>http://jbioua.fmipa.unand.ac.id/index.php/jbioua/article/view/268</t>
  </si>
  <si>
    <t>http://jbioua.fmipa.unand.ac.id/index.php/jbioua/article/view/268/222</t>
  </si>
  <si>
    <r>
      <t>Yuli Wendri*,</t>
    </r>
    <r>
      <rPr>
        <b/>
        <sz val="10"/>
        <rFont val="Bookman Old Style"/>
        <family val="1"/>
        <charset val="204"/>
      </rPr>
      <t xml:space="preserve"> Jabang Nurdin</t>
    </r>
    <r>
      <rPr>
        <sz val="10"/>
        <rFont val="Bookman Old Style"/>
        <family val="1"/>
        <charset val="204"/>
      </rPr>
      <t xml:space="preserve">, Indra Junaidi Zakaria </t>
    </r>
    <r>
      <rPr>
        <b/>
        <sz val="10"/>
        <rFont val="Bookman Old Style"/>
        <family val="1"/>
      </rPr>
      <t xml:space="preserve">                </t>
    </r>
  </si>
  <si>
    <r>
      <t xml:space="preserve">Suci Frimanozi*, Indra Junaidi Zakaria, </t>
    </r>
    <r>
      <rPr>
        <b/>
        <sz val="10"/>
        <rFont val="Bookman Old Style"/>
        <family val="1"/>
        <charset val="204"/>
      </rPr>
      <t>Jabang Nurdin</t>
    </r>
  </si>
  <si>
    <t>Komunitas Mamalia Kecil Terestrial di Gunung Singgalang, Sumatera Barat</t>
  </si>
  <si>
    <t>http://jbioua.fmipa.unand.ac.id/index.php/jbioua/article/view/46</t>
  </si>
  <si>
    <t>http://jbioua.fmipa.unand.ac.id/index.php/jbioua/article/view/46/43</t>
  </si>
  <si>
    <r>
      <t xml:space="preserve">Heru Handika*, </t>
    </r>
    <r>
      <rPr>
        <b/>
        <sz val="10"/>
        <rFont val="Bookman Old Style"/>
        <family val="1"/>
        <charset val="204"/>
      </rPr>
      <t>Jabang Nurdin</t>
    </r>
    <r>
      <rPr>
        <sz val="10"/>
        <rFont val="Bookman Old Style"/>
        <family val="1"/>
      </rPr>
      <t xml:space="preserve"> dan Rizaldi  </t>
    </r>
  </si>
  <si>
    <t>103-109</t>
  </si>
  <si>
    <t>Jenis-Jenis Foraminifera Bentik di Teluk Bayur Padang, Sumatra Barat</t>
  </si>
  <si>
    <t>118-123</t>
  </si>
  <si>
    <t>http://jbioua.fmipa.unand.ac.id/index.php/jbioua/article/view/48</t>
  </si>
  <si>
    <t>http://jbioua.fmipa.unand.ac.id/index.php/jbioua/article/view/48/45</t>
  </si>
  <si>
    <t>Penetasan Telur Penyu Lekang (Lepidochelys olivacea Eschscholtz,1829) pada Lokasi Berbeda di Kawasan Konservasi Penyu Kota Pariaman</t>
  </si>
  <si>
    <r>
      <t>Nurhidayata Bin Syaiful*,</t>
    </r>
    <r>
      <rPr>
        <b/>
        <sz val="10"/>
        <rFont val="Bookman Old Style"/>
        <family val="1"/>
        <charset val="204"/>
      </rPr>
      <t xml:space="preserve"> Jabang Nurdin</t>
    </r>
    <r>
      <rPr>
        <sz val="10"/>
        <rFont val="Bookman Old Style"/>
        <family val="1"/>
      </rPr>
      <t xml:space="preserve">, dan Indra Junaidi Zakaria    </t>
    </r>
  </si>
  <si>
    <t>175-180</t>
  </si>
  <si>
    <t>http://jbioua.fmipa.unand.ac.id/index.php/jbioua/article/view/57/54</t>
  </si>
  <si>
    <t>http://jbioua.fmipa.unand.ac.id/index.php/jbioua/article/view/57</t>
  </si>
  <si>
    <t>Kepadatan Populasi dan Distribusi Kadal (Mabuya multifasciata. Kuhl) Di Pulau-pulau Kecil Kota Padang</t>
  </si>
  <si>
    <r>
      <t xml:space="preserve">Reszi Juniarmi*, </t>
    </r>
    <r>
      <rPr>
        <b/>
        <sz val="10"/>
        <rFont val="Bookman Old Style"/>
        <family val="1"/>
        <charset val="204"/>
      </rPr>
      <t>Jabang Nurdin</t>
    </r>
    <r>
      <rPr>
        <sz val="10"/>
        <rFont val="Bookman Old Style"/>
        <family val="1"/>
      </rPr>
      <t xml:space="preserve">, dan Indra Junaidi Zakaria </t>
    </r>
  </si>
  <si>
    <t>51-56</t>
  </si>
  <si>
    <t>http://jbioua.fmipa.unand.ac.id/index.php/jbioua/article/view/86</t>
  </si>
  <si>
    <t>http://jbioua.fmipa.unand.ac.id/index.php/jbioua/article/view/86/82</t>
  </si>
  <si>
    <t>Komposisi dan Struktur Zooplankton di Danau Singkarak</t>
  </si>
  <si>
    <r>
      <t xml:space="preserve">Jenie Wulandari*, Afrizal S, dan </t>
    </r>
    <r>
      <rPr>
        <b/>
        <sz val="10"/>
        <rFont val="Bookman Old Style"/>
        <family val="1"/>
        <charset val="204"/>
      </rPr>
      <t xml:space="preserve">Jabang Nurdin  </t>
    </r>
  </si>
  <si>
    <t>63-67</t>
  </si>
  <si>
    <t>http://jbioua.fmipa.unand.ac.id/index.php/jbioua/article/view/88/84</t>
  </si>
  <si>
    <t>http://jbioua.fmipa.unand.ac.id/index.php/jbioua/article/view/88</t>
  </si>
  <si>
    <t>Jenis-jenis Cacing Tanah (Oligochaeta) yang Terdapat di Kawasan Cagar Alam Lembah Anai Sumatera Barat</t>
  </si>
  <si>
    <t>87-91</t>
  </si>
  <si>
    <t>http://jbioua.fmipa.unand.ac.id/index.php/jbioua/article/view/94</t>
  </si>
  <si>
    <t>http://jbioua.fmipa.unand.ac.id/index.php/jbioua/article/view/94/88</t>
  </si>
  <si>
    <t>Kepadatan Populasi dan Distribusi Ukuran Cangkang Kerang Lokan (Rectidens sp.) di Perairan Tanjung Mutiara Danau Singkarak, Sumatera Barat</t>
  </si>
  <si>
    <r>
      <t>Dea Rahayu Silviana*,</t>
    </r>
    <r>
      <rPr>
        <b/>
        <sz val="10"/>
        <rFont val="Bookman Old Style"/>
        <family val="1"/>
        <charset val="204"/>
      </rPr>
      <t xml:space="preserve">Jabang Nurdin </t>
    </r>
    <r>
      <rPr>
        <sz val="10"/>
        <rFont val="Bookman Old Style"/>
        <family val="1"/>
      </rPr>
      <t xml:space="preserve">dan Izmiarti </t>
    </r>
  </si>
  <si>
    <r>
      <t xml:space="preserve">Syami Nilawati*, Dahelmi, dan </t>
    </r>
    <r>
      <rPr>
        <b/>
        <sz val="10"/>
        <rFont val="Bookman Old Style"/>
        <family val="1"/>
        <charset val="204"/>
      </rPr>
      <t>Jabang Nurdin</t>
    </r>
  </si>
  <si>
    <t>109-115</t>
  </si>
  <si>
    <t>http://jbioua.fmipa.unand.ac.id/index.php/jbioua/article/view/98</t>
  </si>
  <si>
    <t>http://jbioua.fmipa.unand.ac.id/index.php/jbioua/article/view/98/92</t>
  </si>
  <si>
    <t>Karakteristik Kubangan dan Aktivitas Berkubang Babi Hutan (Sus scrofa L.) di Hutan Pendidikan dan Penelitian Biologi (HPPB) Universitas Andalas</t>
  </si>
  <si>
    <r>
      <t xml:space="preserve">Wido Rizki Albert*, Rizaldi, </t>
    </r>
    <r>
      <rPr>
        <b/>
        <sz val="10"/>
        <rFont val="Bookman Old Style"/>
        <family val="1"/>
        <charset val="204"/>
      </rPr>
      <t>Jabang Nurdin</t>
    </r>
  </si>
  <si>
    <t>195-201</t>
  </si>
  <si>
    <t>http://jbioua.fmipa.unand.ac.id/index.php/jbioua/article/view/128</t>
  </si>
  <si>
    <t>http://jbioua.fmipa.unand.ac.id/index.php/jbioua/article/view/128/120</t>
  </si>
  <si>
    <t>Struktur Komunitas Burung Pada Tiga Tipe Habitat di Kampus Universitas Andalas, Padang</t>
  </si>
  <si>
    <r>
      <t xml:space="preserve">Ayu Andira*, </t>
    </r>
    <r>
      <rPr>
        <b/>
        <sz val="10"/>
        <rFont val="Bookman Old Style"/>
        <family val="1"/>
        <charset val="204"/>
      </rPr>
      <t>Jabang Nurdin</t>
    </r>
    <r>
      <rPr>
        <sz val="10"/>
        <rFont val="Bookman Old Style"/>
        <family val="1"/>
      </rPr>
      <t>, Wilson Novarino</t>
    </r>
  </si>
  <si>
    <t>227-230</t>
  </si>
  <si>
    <t>http://jbioua.fmipa.unand.ac.id/index.php/jbioua/article/view/133</t>
  </si>
  <si>
    <t>http://jbioua.fmipa.unand.ac.id/index.php/jbioua/article/view/133/125</t>
  </si>
  <si>
    <t>Komunitas Fitoplankton dan Kandungan Pestisida di Danau Dibawah Kabupaten Solok Sumatera Barat</t>
  </si>
  <si>
    <t>33-42</t>
  </si>
  <si>
    <r>
      <t xml:space="preserve">Siti Hajjir*, </t>
    </r>
    <r>
      <rPr>
        <b/>
        <sz val="10"/>
        <rFont val="Bookman Old Style"/>
        <family val="1"/>
        <charset val="204"/>
      </rPr>
      <t>Jabang Nurdin</t>
    </r>
    <r>
      <rPr>
        <sz val="10"/>
        <rFont val="Bookman Old Style"/>
        <family val="1"/>
      </rPr>
      <t>, Abdi Dharma</t>
    </r>
  </si>
  <si>
    <t xml:space="preserve">FMIPA Universitas Tadulako </t>
  </si>
  <si>
    <t>2338-0950</t>
  </si>
  <si>
    <t>https://bestjournal.untad.ac.id/index.php/ejurnalfmipa/article/view/4478/11376</t>
  </si>
  <si>
    <t>https://doi.org/10.22487/25411969.2015.v4.i2.4478</t>
  </si>
  <si>
    <t>https://bestjournal.untad.ac.id/index.php/ejurnalfmipa/article/view/4478</t>
  </si>
  <si>
    <t>Kepadatan, Keanekaragaman Dan Pola Distribusi Gastropoda Di Danau Diatas, Kabupaten Solok, Provinsi Sumatera Barat</t>
  </si>
  <si>
    <r>
      <t>Sindi Mardatila*, Izmiarti,</t>
    </r>
    <r>
      <rPr>
        <b/>
        <sz val="10"/>
        <rFont val="Bookman Old Style"/>
        <family val="1"/>
        <charset val="204"/>
      </rPr>
      <t xml:space="preserve"> Jabang Nurdin</t>
    </r>
  </si>
  <si>
    <t>Biocelebes</t>
  </si>
  <si>
    <t>25-31</t>
  </si>
  <si>
    <t>1978-6417</t>
  </si>
  <si>
    <t>Jurusan Biologi FMIPA Universitas Tadulako</t>
  </si>
  <si>
    <t>http://jurnal.untad.ac.id/jurnal/index.php/Biocelebes/article/view/7379</t>
  </si>
  <si>
    <t>http://jurnal.untad.ac.id/jurnal/index.php/Biocelebes/article/view/7379/5909</t>
  </si>
  <si>
    <t>Upaya Penggunaan Metode Telemetri untuk Penelitian Berang-Berang Cakar Kecil (Aonyx cinereus) di Area Persawahan</t>
  </si>
  <si>
    <r>
      <t>Mahfud Huda*,</t>
    </r>
    <r>
      <rPr>
        <b/>
        <sz val="10"/>
        <rFont val="Bookman Old Style"/>
        <family val="1"/>
        <charset val="204"/>
      </rPr>
      <t xml:space="preserve"> Jabang Nurdin</t>
    </r>
    <r>
      <rPr>
        <sz val="10"/>
        <rFont val="Bookman Old Style"/>
        <family val="1"/>
      </rPr>
      <t>, Wilson Novarino, Hanif Fadly, Aadrean</t>
    </r>
  </si>
  <si>
    <t>6-15</t>
  </si>
  <si>
    <t>https://doi.org/10.25077/jbioua.5.1.6-15.2017</t>
  </si>
  <si>
    <t>http://jbioua.fmipa.unand.ac.id/index.php/jbioua/article/view/204</t>
  </si>
  <si>
    <t>http://jbioua.fmipa.unand.ac.id/index.php/jbioua/article/view/204/189</t>
  </si>
  <si>
    <t>Komunitas Collembola pada Hutan Konservasi dan Perkebunan Sawit di Kawasan PT. Tidar Kerinci Agung (TKA), Sumatera Barat</t>
  </si>
  <si>
    <r>
      <t>Rina Oktavianti*,</t>
    </r>
    <r>
      <rPr>
        <b/>
        <sz val="10"/>
        <rFont val="Bookman Old Style"/>
        <family val="1"/>
        <charset val="204"/>
      </rPr>
      <t xml:space="preserve"> Jabang Nurdin</t>
    </r>
    <r>
      <rPr>
        <sz val="10"/>
        <rFont val="Bookman Old Style"/>
        <family val="1"/>
      </rPr>
      <t>, Henny Herwina</t>
    </r>
  </si>
  <si>
    <t>16-24</t>
  </si>
  <si>
    <t>https://doi.org/10.25077/jbioua.5.1.16-24.2017</t>
  </si>
  <si>
    <t>http://jbioua.fmipa.unand.ac.id/index.php/jbioua/article/view/205</t>
  </si>
  <si>
    <t>http://jbioua.fmipa.unand.ac.id/index.php/jbioua/article/view/205/190</t>
  </si>
  <si>
    <t>Keanekaragaman Mamalia di Cagar Alam Rimbo Panti, Kabupaten Pasaman, Sumatera Barat</t>
  </si>
  <si>
    <r>
      <t xml:space="preserve">Tomi Kasayev*, </t>
    </r>
    <r>
      <rPr>
        <b/>
        <sz val="10"/>
        <rFont val="Bookman Old Style"/>
        <family val="1"/>
        <charset val="204"/>
      </rPr>
      <t>Jabang Nurdin</t>
    </r>
    <r>
      <rPr>
        <sz val="10"/>
        <rFont val="Bookman Old Style"/>
        <family val="1"/>
      </rPr>
      <t xml:space="preserve"> dan Wilson Novarino </t>
    </r>
  </si>
  <si>
    <t>https://doi.org/10.25077/jbioua.6.1.23-29.2018</t>
  </si>
  <si>
    <t>http://jbioua.fmipa.unand.ac.id/index.php/jbioua/article/view/215</t>
  </si>
  <si>
    <t>http://jbioua.fmipa.unand.ac.id/index.php/jbioua/article/view/215/198</t>
  </si>
  <si>
    <t>23-29</t>
  </si>
  <si>
    <t>o)</t>
  </si>
  <si>
    <t>Komunitas Makrozoobentos di Sungai Suir dalam Area Perkebunan Kelapa Sawit PT. Tidar Kerinci Agung</t>
  </si>
  <si>
    <r>
      <t xml:space="preserve">Muhammad Syahid Ridho, Izmiarti, </t>
    </r>
    <r>
      <rPr>
        <b/>
        <sz val="10"/>
        <rFont val="Bookman Old Style"/>
        <family val="1"/>
        <charset val="204"/>
      </rPr>
      <t>Jabang Nurdin</t>
    </r>
  </si>
  <si>
    <t>84-89</t>
  </si>
  <si>
    <t>https://doi.org/10.25077/jbioua.6.2.84-89.2018</t>
  </si>
  <si>
    <t>http://jbioua.fmipa.unand.ac.id/index.php/jbioua/article/view/235</t>
  </si>
  <si>
    <t>http://jbioua.fmipa.unand.ac.id/index.php/jbioua/article/view/235/208</t>
  </si>
  <si>
    <t>p)</t>
  </si>
  <si>
    <t>Jenis-Jenis Carnivora di Kawasan Suaka Alam Malampah, Sumatera Barat, Indonesia</t>
  </si>
  <si>
    <r>
      <t xml:space="preserve">Nindy Ladyfandela*, Wilson Novarino, </t>
    </r>
    <r>
      <rPr>
        <b/>
        <sz val="10"/>
        <rFont val="Bookman Old Style"/>
        <family val="1"/>
        <charset val="204"/>
      </rPr>
      <t>Jabang Nurdin</t>
    </r>
  </si>
  <si>
    <t>90-97</t>
  </si>
  <si>
    <t>https://doi.org/10.25077/jbioua.6.2.90-97.2018</t>
  </si>
  <si>
    <t>http://jbioua.fmipa.unand.ac.id/index.php/jbioua/article/view/236</t>
  </si>
  <si>
    <t>http://jbioua.fmipa.unand.ac.id/index.php/jbioua/article/view/236/209</t>
  </si>
  <si>
    <t>Komunitas Foraminifera Bentik di Teluk Bayur, Sumatra Barat</t>
  </si>
  <si>
    <t>14 September 2017</t>
  </si>
  <si>
    <t>http://repo.unand.ac.id/36373/1/1_2013_BioETI1_Jabang%20Nurdin_dkk.pdf</t>
  </si>
  <si>
    <t xml:space="preserve">Seminar Nasional Biodiversitas dan Ekologi Tropika Indonesia (BioETI) 2013 </t>
  </si>
  <si>
    <r>
      <rPr>
        <b/>
        <sz val="10"/>
        <rFont val="Bookman Old Style"/>
        <family val="1"/>
        <charset val="204"/>
      </rPr>
      <t>Jabang Nurdin*</t>
    </r>
    <r>
      <rPr>
        <sz val="10"/>
        <rFont val="Bookman Old Style"/>
        <family val="1"/>
      </rPr>
      <t>, Izmiarti, Radilla Silmiah</t>
    </r>
  </si>
  <si>
    <t>Pengelolaan Hutan Mangrove Berbasis Masyarakat Di Nagari Gasan Gadang Kabupaten Padang Pariaman</t>
  </si>
  <si>
    <r>
      <rPr>
        <b/>
        <sz val="10"/>
        <rFont val="Bookman Old Style"/>
        <family val="1"/>
        <charset val="204"/>
      </rPr>
      <t>Jabang Nurdin</t>
    </r>
    <r>
      <rPr>
        <sz val="10"/>
        <rFont val="Bookman Old Style"/>
        <family val="1"/>
      </rPr>
      <t>, Chairul, Yulizah, Tiara, Riani Ferina, Rizky Paramita Mukhti, Ratna Jalisar, Zulhilmi, dan Ade Adriadi</t>
    </r>
  </si>
  <si>
    <t>Seminar Nasional Biologi 2014</t>
  </si>
  <si>
    <t>Departemen Biologi FMIPA Universitas Sumatera Utara</t>
  </si>
  <si>
    <t>http://repository.usu.ac.id/bitstream/handle/123456789/56525/Prosiding%20Seminar%20Nasional%20Biologi%20USU%202014.pdf?sequence=1&amp;isAllowed=y</t>
  </si>
  <si>
    <t>http://repository.usu.ac.id/handle/123456789/56525</t>
  </si>
  <si>
    <t>979-458-744-3</t>
  </si>
  <si>
    <t>http://repo.unand.ac.id/36537/1/3_2014_Semnas_Biologi_USU_Jabang_dkk.pdf</t>
  </si>
  <si>
    <t>15 Februari 2014</t>
  </si>
  <si>
    <t>Perbandingan kepadatan populasi dan sebaran ukuran cangkang kerang Donax faba Gmelin, 1792 (Lamellibranchiata : Donacidae) berdasarkan kedalaman substrat di perairan pantai Bungus Teluk Kabung, Kota Padang</t>
  </si>
  <si>
    <t>http://repo.unand.ac.id/36375/1/4_2014_BioETI2_Jabang_Nurdin%26Izmiarti.pdf</t>
  </si>
  <si>
    <t>Struktur Populasi Kerang Remih (Donacidae: Donax Faba) Dan Preferensi Habitatnya Dalam Menunjang Potensi Ekowisata Bahari Di Perairan Pantai Pulau Angso Duo Kota Pariaman</t>
  </si>
  <si>
    <r>
      <rPr>
        <b/>
        <sz val="10"/>
        <rFont val="Bookman Old Style"/>
        <family val="1"/>
      </rPr>
      <t xml:space="preserve">Jabang Nurdin* </t>
    </r>
    <r>
      <rPr>
        <sz val="10"/>
        <rFont val="Bookman Old Style"/>
        <family val="1"/>
        <charset val="204"/>
      </rPr>
      <t>&amp;</t>
    </r>
    <r>
      <rPr>
        <b/>
        <sz val="10"/>
        <rFont val="Bookman Old Style"/>
        <family val="1"/>
      </rPr>
      <t xml:space="preserve"> </t>
    </r>
    <r>
      <rPr>
        <sz val="10"/>
        <rFont val="Bookman Old Style"/>
        <family val="1"/>
        <charset val="204"/>
      </rPr>
      <t>Izmiarti</t>
    </r>
  </si>
  <si>
    <t>http://semirata2017.mipa.unja.ac.id/wp-content/uploads/2017/11/Prosiding-Biologi_Updated.pdf</t>
  </si>
  <si>
    <t>978-602-50593-0-8</t>
  </si>
  <si>
    <t>Kajian Keanekaragaman Moluska Laut (Kerang Dan Siput) Sebagai Potensi Ekowisata Bahari Di Perairan Pantai Pulau Angso Duo Kota Pariaman</t>
  </si>
  <si>
    <r>
      <rPr>
        <b/>
        <sz val="10"/>
        <rFont val="Bookman Old Style"/>
        <family val="1"/>
        <charset val="204"/>
      </rPr>
      <t xml:space="preserve">Jabang Nurdin* </t>
    </r>
    <r>
      <rPr>
        <sz val="10"/>
        <rFont val="Bookman Old Style"/>
        <family val="1"/>
      </rPr>
      <t>&amp; Sah Putra Adrian</t>
    </r>
  </si>
  <si>
    <t>SEMIRATA Bidang MIPA BKS-PTN Barat, Palembang 2016</t>
  </si>
  <si>
    <t>978-602-71798-1-3</t>
  </si>
  <si>
    <t>http://repo.unand.ac.id/36385/1/6_2017_Semirata_Jambi_Jabang%20Nurdin_%26M.Anugrah_Saputra.pdf</t>
  </si>
  <si>
    <t xml:space="preserve">http://repo.unand.ac.id/36310/1/semirata%20palembang%202016%20full%20prosiding.pdf </t>
  </si>
  <si>
    <t>http://repo.unand.ac.id/33642/1/5_2016_Semirata_Palembang_Jabang_Nurdin_%26Sah_Putra_Adrian.pdf</t>
  </si>
  <si>
    <t>http://repo.unand.ac.id/40705/1/07.%202018%20Folia%20Primatologia%20-%20Kurnia%20Ilham%2C%20Rizaldi%2C%20Jabang%2C%20Yamato%20Tsuji.pdf</t>
  </si>
  <si>
    <t>Seminar Nasional Biodiversitas dan Ekologi Tropika Indonesia 2 (BioETI 2) 2014</t>
  </si>
  <si>
    <t>27 September 2014</t>
  </si>
  <si>
    <t>SEMIRATA 2017 Bidang MIPA BKS-PTN Wilayah Barat, Jambi</t>
  </si>
  <si>
    <t>FKIP bekerjasama dengan FST Universitas Jambi</t>
  </si>
  <si>
    <t xml:space="preserve">12-14 Mei 2017 </t>
  </si>
  <si>
    <r>
      <t xml:space="preserve">Indra Junaidi Zakaria*, Suci Putri Arma and </t>
    </r>
    <r>
      <rPr>
        <b/>
        <sz val="10"/>
        <rFont val="Bookman Old Style"/>
        <family val="1"/>
        <charset val="204"/>
      </rPr>
      <t xml:space="preserve">Jabang Nurdin </t>
    </r>
  </si>
  <si>
    <t>https://drive.google.com/file/d/1hC_AL6hZsAsJp3qoW_ANX7dRJ-i_I7Xn/view?usp=sharing</t>
  </si>
  <si>
    <t>https://drive.google.com/file/d/1N5Fjtmuzb3PLoDofgQQklwgIbTHDwE--/view?usp=sharing</t>
  </si>
  <si>
    <t>https://drive.google.com/file/d/1857xnVZWcfJWFpnJsS2KEKySIvypjz7u/view?usp=sharing</t>
  </si>
  <si>
    <t>https://drive.google.com/file/d/1fDrNiy_UQUdchRvdR5D5czYUojq7jUEc/view?usp=sharing</t>
  </si>
  <si>
    <t>https://drive.google.com/file/d/1Pi1Me-eIJ0Xe3Y1z6Hln9Dl1gThxSDf7/view?usp=sharing</t>
  </si>
  <si>
    <t>https://drive.google.com/file/d/1IKPjHqQSnnpQnjVmmYTWO3mOLsIlJPO0/view?usp=sharing</t>
  </si>
  <si>
    <t>https://drive.google.com/file/d/16GLaFWuJHuNzS4zQ9K_MnsgghXEkhjWs/view?usp=sharing</t>
  </si>
  <si>
    <t>https://drive.google.com/file/d/1uV-dCFpGOWf2zyBjbwQmk5tYa65s3JdH/view?usp=sharing</t>
  </si>
  <si>
    <t>https://drive.google.com/file/d/1blgeQLA3if7RcAiDtHicmBj4SPFAIz4P/view?usp=sharing</t>
  </si>
  <si>
    <t>https://drive.google.com/file/d/1jfZhaVi2Tr1OZ4xUhE55YMEgUYRnMIqu/view?usp=sharing</t>
  </si>
  <si>
    <t>https://drive.google.com/file/d/1O4gmnFZGMwWgs9VtAoWcvWFfW8BmIxZ2/view?usp=sharing</t>
  </si>
  <si>
    <t>https://drive.google.com/file/d/1XILsnTilaVHC1IEN9Uw_hz1l1nBWsczp/view?usp=sharing</t>
  </si>
  <si>
    <t>SKS</t>
  </si>
  <si>
    <t xml:space="preserve"> SKS</t>
  </si>
  <si>
    <t>Kuliah Aplikasi Komputer, Kls. A (2 Dosen, 1 SKS)</t>
  </si>
  <si>
    <t>Kuliah Aplikasi Komputer, Kls. B (2 Dosen, 1 SKS)</t>
  </si>
  <si>
    <t>SK Dekan FMIPA Unand No.: 070a/XIII/D/FMIPA/2013</t>
  </si>
  <si>
    <t>Kuliah Malakologi, Kls. A (2 Dosen, 3 SKS)</t>
  </si>
  <si>
    <t>Kuliah Protozoologi, Kls. A (2 Dosen, 3 SKS)</t>
  </si>
  <si>
    <t>Kuliah Ekologi Populasi, S2 (2 Dosen, 3 SKS)</t>
  </si>
  <si>
    <t>Kuliah Manajemen Konservasi SDH, S2 (2 Dosen, 3 SKS)</t>
  </si>
  <si>
    <t>Kuliah Biogeografi, Kls. A (3 Dosen, 2 SKS)</t>
  </si>
  <si>
    <t>Kuliah Biogeografi, Kls. B (3 Dosen, 2 SKS)</t>
  </si>
  <si>
    <t>Kuliah Biokonservasi, Kls. A (4 Dosen, 2 SKS)</t>
  </si>
  <si>
    <t>Kuliah Biokonservasi, Kls. B (4 Dosen, 2 SKS)</t>
  </si>
  <si>
    <t>Praktikum Biokonservasi, Kls. B (1 Dosen, 1 SKS)</t>
  </si>
  <si>
    <t>Kuliah Ilmu Lingkungan, Kls. A (4 Dosen, 2 SKS)</t>
  </si>
  <si>
    <t>Kuliah Ilmu Lingkungan, Kls. B (4 Dosen, 2 SKS)</t>
  </si>
  <si>
    <t>Praktikum Ilmu Lingkungan, Kls. B (4 Dosen, 1 SKS)</t>
  </si>
  <si>
    <t>Kuliah Ekologi Hewan, Kls. A (3 Dosen, 3 SKS)</t>
  </si>
  <si>
    <t>Kuliah Biologi Laut, Kls. A (2 Dosen, 3 SKS)</t>
  </si>
  <si>
    <t>Kuliah Akuakultur, Kls. A (5 Dosen, 3 SKS)</t>
  </si>
  <si>
    <t>Kuliah Biologi Tanah, Kls. A (2 Dosen, 3 SKS)</t>
  </si>
  <si>
    <t>Praktikum Biogeografi, Kls. B (1 Dosen, 1 SKS)</t>
  </si>
  <si>
    <t>SK Dekan FMIPA Unand No.: 569/XIII/D/FMIPA-2013</t>
  </si>
  <si>
    <t>Kuliah Manajemen Konservasi Ekosistem Hutan, S2 (2 Dosen, 3 SKS)</t>
  </si>
  <si>
    <t>Kuliah Biogeografi, Kls. A (4 Dosen, 2 SKS)</t>
  </si>
  <si>
    <t>Kuliah Biogeografi, Kls. B (4 Dosen, 2 SKS)</t>
  </si>
  <si>
    <t>Praktikum Ilmu Lingkungan, Kls. A (4 Dosen, 1 SKS)</t>
  </si>
  <si>
    <t>Kuliah Biologi Lingkungan, S2 (2 Dosen, 3 SKS)</t>
  </si>
  <si>
    <t>Kuliah Aplikasi Komputer, Kls. C (2 Dosen, 1 SKS)</t>
  </si>
  <si>
    <t>Kuliah Aplikasi Komputer, Kls. D (2 Dosen, 1 SKS)</t>
  </si>
  <si>
    <t>Kuliah Planktonologi, Kls. A (3 Dosen, 3 SKS)</t>
  </si>
  <si>
    <t>SK Dekan FMIPA Unand No.: 568/XIII/D/FMIPA-2014</t>
  </si>
  <si>
    <t>Kuliah Ekologi Hewan Lanjut, S2 (2 Dosen, 3 SKS)</t>
  </si>
  <si>
    <t>Kuliah Advance Biogeography, S2 (2 Dosen, 3 SKS)</t>
  </si>
  <si>
    <t>Praktikum Biogeografi, Kls. A (4 Dosen, 1 SKS)</t>
  </si>
  <si>
    <t>Praktikum Biogeografi, Kls. B (4 Dosen, 1 SKS)</t>
  </si>
  <si>
    <t>Kuliah Ekologi Hewan, Kls. A (2 Dosen, 3 SKS)</t>
  </si>
  <si>
    <t>Kuliah Ekologi Populasi, S2 (3 Dosen, 3 SKS)</t>
  </si>
  <si>
    <t>Kuliah Ekologi Akuatik, S2 (2 Dosen, 3 SKS)</t>
  </si>
  <si>
    <t>Kuliah Algologi, Kls. A (2 Dosen, 3 SKS)</t>
  </si>
  <si>
    <t>Kuliah Protozoologi, Kls. A (1 Dosen, 3 SKS)</t>
  </si>
  <si>
    <t>SK Dekan FMIPA Unand No.: 619/XIII/D/FMIPA-2015</t>
  </si>
  <si>
    <t>Kuliah Bioekologi, S2 (2 Dosen, 3 SKS)</t>
  </si>
  <si>
    <t>SK Dekan FMIPA Unand No.: 345/XIII/D/FMIPA-2016</t>
  </si>
  <si>
    <t>Kuliah Ekologi, Kls. A (2 Dosen, 3 SKS)</t>
  </si>
  <si>
    <t>Praktikum Ekologi, Kls. A (2 Dosen, 1 SKS)</t>
  </si>
  <si>
    <t>Kuliah Biogeografi, Kls. C (4 Dosen, 2 SKS)</t>
  </si>
  <si>
    <t>Kuliah Biogeografi, Kls. D (4 Dosen, 2 SKS)</t>
  </si>
  <si>
    <t>SK Dekan FMIPA Unand No.: 216/XIII/D/FMIPA-2016</t>
  </si>
  <si>
    <t>Kuliah Pemantauan dan Pengelolaan Habitat, S2 (2 Dosen, 3 SKS)</t>
  </si>
  <si>
    <t>Kuliah Biomonitoring, Kls. B (2 Dosen, 2 SKS)</t>
  </si>
  <si>
    <t>Praktikum Biomonitoring, Kls. A (2 Dosen, 1 SKS)</t>
  </si>
  <si>
    <t>Praktikum Biomonitoring, Kls. B (2 Dosen, 1 SKS)</t>
  </si>
  <si>
    <t>Kuliah Algologi, Kls. A (2 Dosen, 2 SKS)</t>
  </si>
  <si>
    <t>1. Semester Ganjil 2012/2013 (Agustus 2012 s/d Januari 2013)  maksimum 11 SKS per semester</t>
  </si>
  <si>
    <t>3. Semester Ganjil 2013/2014(Agustus 2013 s/d Januari 2014)  maksimum 11 SKS per semester</t>
  </si>
  <si>
    <t>5. Semester Ganjil 2014/2015 (Agustus 2014 s/d Januari 2015)  maksimum 11 SKS per semester</t>
  </si>
  <si>
    <t>7. Semester Ganjil 2015/2016 (Agustus 2015 s/d Januari 2016)  maksimum 11 SKS per semester</t>
  </si>
  <si>
    <t>9. Semester Ganjil 2016/2017 (Agustus 2016 s/d Januari 2017)  maksimum 11 SKS per semester</t>
  </si>
  <si>
    <t>5. Semester Ganjil 2014/2015 (Agustus 2014 s/d Januari 2015)</t>
  </si>
  <si>
    <t>7. Semester Ganjil 2015/2016 (Agustus 2015 s/d Januari 2016)</t>
  </si>
  <si>
    <t>9. Semester Ganjil 2016/2017 (Agustus 2016 s/d Januari 2017)</t>
  </si>
  <si>
    <t>11. Semester Ganjil 2017/2018 (Agustus 2017 s/d Januari 2018)</t>
  </si>
  <si>
    <t>13. Semester Ganjil 2018/2019 (Agustus 2018 s/d Januari 2019)</t>
  </si>
  <si>
    <t>15. Semester Ganjil 2019/2020 (Agustus 2019 s/d Januari 2020)</t>
  </si>
  <si>
    <t>17. Semester Ganjil 2020/2021 (Agustus 2020 s/d Januari 2021)</t>
  </si>
  <si>
    <t>3. Semester Ganjil 2013/2014 (Agustus 2013 s/d Januari 2014)</t>
  </si>
  <si>
    <t>4. Semester Ganjil 2014/2015 (Agustus 2014 s/d Januari 2015)</t>
  </si>
  <si>
    <t>5. Semester Ganjil 2015/2016 (Agustus 2015 s/d Januari 2016)</t>
  </si>
  <si>
    <t>7. Semester Ganjil 2016/2017 (Agustus 2016 s/d Januari 2017)</t>
  </si>
  <si>
    <t>8. Semester Ganjil 2016/2017 (Agustus 2016 s/d Januari 2017)</t>
  </si>
  <si>
    <t>10. Semester Ganjil 2017/2018 (Agustus 2017 s/d Januari 2018)</t>
  </si>
  <si>
    <t>Kuliah Biologi Tanah, Kls. B (2 Dosen, 3 SKS)</t>
  </si>
  <si>
    <t>Kuliah Biologi Laut, Kls. B (2 Dosen, 3 SKS)</t>
  </si>
  <si>
    <t>Kuliah Zoogeografi, Kls. A (3 Dosen, 3 SKS)</t>
  </si>
  <si>
    <t>11. Semester Ganjil 2017/2018 (Agustus 2017 s/d Januari 2018)  maksimum 11 SKS per semester</t>
  </si>
  <si>
    <t>Kuliah Teknik Biologi Laboratorium dan Lapangan, Kls. A (4 Dosen, 1 SKS)</t>
  </si>
  <si>
    <t>Kuliah Biomonitoring, Kls. B (5 Dosen, 2 SKS)</t>
  </si>
  <si>
    <t>Kuliah Biomonitoring, Kls. A (5 Dosen, 2 SKS)</t>
  </si>
  <si>
    <t>Praktikum Biomonitoring, Kls. A (3 Dosen, 1 SKS)</t>
  </si>
  <si>
    <t>Praktikum Biomonitoring, Kls. B (3 Dosen, 1 SKS)</t>
  </si>
  <si>
    <t>Kuliah Manajemen Pengelolaan dan Pemantauan Habitat, S2 (2 Dosen, 2 SKS)</t>
  </si>
  <si>
    <t>Kuliah Ekologi Akuatik, S2 (2 Dosen, 2 SKS)</t>
  </si>
  <si>
    <t>Kuliah Zoogeografi, Kls. A (2 Dosen, 3 SKS)</t>
  </si>
  <si>
    <t>Kuliah Ekologi Populasi, S2 (2 Dosen, 2 SKS)</t>
  </si>
  <si>
    <t>13. Semester Ganjil 2018/2019 (Agustus 2018 s/d Januari 2019)  maksimum 11 SKS per semester</t>
  </si>
  <si>
    <t>Kuliah Biokonservasi, Kls. A ( 3/14 Pertemuan, 2 SKS)</t>
  </si>
  <si>
    <t>Kuliah Biokonservasi, Kls. B ( 3/14 Pertemuan, 2 SKS)</t>
  </si>
  <si>
    <t>Kuliah Biokonservasi, Kls. KBI ( 4/14 Pertemuan, 2 SKS)</t>
  </si>
  <si>
    <t>Kuliah Biomonitoring, Kls. A ( 3/14 Pertemuan, 2 SKS)</t>
  </si>
  <si>
    <t>Kuliah Biomonitoring, Kls. B ( 3/14 Pertemuan, 2 SKS)</t>
  </si>
  <si>
    <t>Praktikum Biomonitoring, Kls. B ( 12/12 Pertemuan, 1 SKS)</t>
  </si>
  <si>
    <t>Praktikum Biomonitoring, Kls. A ( 12/12 Pertemuan, 1 SKS)</t>
  </si>
  <si>
    <t>Praktikum Biomonitoring, Kls. KBI ( 12/12 Pertemuan, 1 SKS)</t>
  </si>
  <si>
    <t>Kuliah Malakologi, Kls. A ( 7/14 Pertemuan, 3 SKS)</t>
  </si>
  <si>
    <t>Kuliah Ekologi Akuatik, S2 ( 7/14 Pertemuan, 2 SKS)</t>
  </si>
  <si>
    <t>Kuliah Bioekologi, S2 ( 7/14 Pertemuan, 2 SKS)</t>
  </si>
  <si>
    <t>Kuliah Ekologi Hewan, Kls. A ( 4/14 Pertemuan, 2 SKS)</t>
  </si>
  <si>
    <t>Kuliah Ekologi Hewan, Kls. B ( 4/14 Pertemuan, 2 SKS)</t>
  </si>
  <si>
    <t>Praktikum Ekologi Hewan, Kls. A ( 3/12 Pertemuan, 1 SKS)</t>
  </si>
  <si>
    <t>Praktikum Ekologi Hewan, Kls. B ( 3/12 Pertemuan, 1 SKS)</t>
  </si>
  <si>
    <t>Praktikum Ekologi Hewan, Kls. C ( 3/12 Pertemuan, 1 SKS)</t>
  </si>
  <si>
    <t>Praktikum Ekologi Hewan, Kls. D ( 3/12 Pertemuan, 1 SKS)</t>
  </si>
  <si>
    <t>Kuliah Biologi Laut, Kls. A ( 7/14 Pertemuan, 3 SKS)</t>
  </si>
  <si>
    <t>Kuliah Biologi Laut, Kls. KBI ( 7/14 Pertemuan, 3 SKS)</t>
  </si>
  <si>
    <t>Kuliah Planktonologi, Kls. A ( 3/14 Pertemuan, 3 SKS)</t>
  </si>
  <si>
    <t>Kuliah Zoogeografi, Kls. A ( 7/14 Pertemuan, 3 SKS)</t>
  </si>
  <si>
    <t>Kuliah Zoogeografi, Kls. KBI ( 7/14 Pertemuan, 3 SKS)</t>
  </si>
  <si>
    <t>Kuliah Manajemen Konservasi Sumber Daya Hayati, S2 ( 7/14 Pertemuan, 2 SKS)</t>
  </si>
  <si>
    <t>15. Semester Ganjil 2019/2020 (Agustus 2019 s/d Januari 2020)  maksimum 11 SKS per semester</t>
  </si>
  <si>
    <t>Kuliah Teknik Biologi Lab. dan Lapangan, Kls. A ( 3/14 Pertemuan, 2 SKS)</t>
  </si>
  <si>
    <t>Praktikum Biomonitoring, Kls. A ( 4/12 Pertemuan, 1 SKS)</t>
  </si>
  <si>
    <t>Praktikum Biomonitoring, Kls. B ( 4/12 Pertemuan, 1 SKS)</t>
  </si>
  <si>
    <t>Kuliah Bioekologi, Kls. B, S2 ( 7/14 Pertemuan, 2 SKS)</t>
  </si>
  <si>
    <t>Kuliah Protozoologi, Kls. A ( 7/14 Pertemuan, 3 SKS)</t>
  </si>
  <si>
    <t>Kuliah  Malakologi, Kls. A ( 7/14 Pertemuan, 3 SKS)</t>
  </si>
  <si>
    <t>Kuliah  Planktonologi, Kls. A ( 7/14 Pertemuan, 3 SKS)</t>
  </si>
  <si>
    <t>Kuliah  Biologi Tanah, Kls. A ( 7/14 Pertemuan, 3 SKS)</t>
  </si>
  <si>
    <t>Kuliah  Zoogeografi, Kls. A ( 7/14 Pertemuan, 3 SKS)</t>
  </si>
  <si>
    <t>Kuliah  Zoogeografi, Kls. KBI ( 7/14 Pertemuan, 3 SKS)</t>
  </si>
  <si>
    <t>17. Semester Ganjil 2020/2021 (Agustus 2020 s/d Januari 2021)  maksimum 11 SKS per semester</t>
  </si>
  <si>
    <t>SK Dekan FMIPA Unand No.: 304/UN16.03.D/KPT/2020</t>
  </si>
  <si>
    <t>Kuliah Biokonservasi, Kls. C ( 3/14 Pertemuan, 2 SKS)</t>
  </si>
  <si>
    <t>Kuliah Biokonservasi, Kls. KBI ( 3/14 Pertemuan, 2 SKS)</t>
  </si>
  <si>
    <t>Kuliah Biomonitoring, Kls. C ( 3/14 Pertemuan, 2 SKS)</t>
  </si>
  <si>
    <t>Praktikum Biomonitoring, Kls. A ( 5/12 Pertemuan, 1 SKS)</t>
  </si>
  <si>
    <t>Kuliah Protozoologi, Kls. A ( 12/14 Pertemuan, 3 SKS)</t>
  </si>
  <si>
    <t>Kuliah Bioekologi Akuatik, S2 ( 7/14 Pertemuan, 2 SKS)</t>
  </si>
  <si>
    <t>2. Semester Genap 2012/2013 (Februari 2013 s/d Juli 2013)  maksimum 11 SKS per semester</t>
  </si>
  <si>
    <t>4. Semester Genap 2014/2015 (Februari 2015 s/d Juli 2015)  maksimum 11 SKS per semester</t>
  </si>
  <si>
    <t>6. Semester Genap 2014/2015 (Februari 2015 s/d Juli 2015)  maksimum 11 SKS per semester</t>
  </si>
  <si>
    <t>8. Semester Genap 2015/2016 (Februari 2016 s/d Juli 2016)  maksimum 11 SKS per semester</t>
  </si>
  <si>
    <t>10. Semester Genap 2016/2017 (Februari 2017 s/d Juli 2017)  maksimum 11 SKS per semester</t>
  </si>
  <si>
    <t>12. Semester Genap 2017/2018 (Februari 2018 s/d Juli 2018)  maksimum 11 SKS per semester</t>
  </si>
  <si>
    <t>14. Semester Genap 2018/2019 (Februari 2019 s/d Juli 2019)  maksimum 11 SKS per semester</t>
  </si>
  <si>
    <t>16. Semester Genap 2019/2020 (Februari 2019 s/d Juli 2020)  maksimum 11 SKS per semester</t>
  </si>
  <si>
    <t>6. Semester Genap 2014/2015 (Februari 2015 s/d Juli 2015)</t>
  </si>
  <si>
    <t>8. Semester Genap 2015/2016 (Februari 2016 s/d Juli 2016)</t>
  </si>
  <si>
    <t>10. Semester Genap 2016/2017 (Februari 2017 s/d Juli 2017)</t>
  </si>
  <si>
    <t>12. Semester Genap 2017/2018 (Februari 2018 s/d Juli 2018)</t>
  </si>
  <si>
    <t>14. Semester Genap 2018/2019 (Februari 2019 s/d Juli 2019)</t>
  </si>
  <si>
    <t>16. Semester Genap 2019/2020 (Februari 2020 s/d Juli 2020)</t>
  </si>
  <si>
    <t>5. Semester Genap 2014/2015 (Februari 2015 s/d Juli 2015)</t>
  </si>
  <si>
    <t>9. Semester Genap 2016/2017 (Februari 2017 s/d Juli 2017)</t>
  </si>
  <si>
    <t>7. Semester Genap 2015/2016 (Februari 2016 s/d Juli 2016)</t>
  </si>
  <si>
    <t>11. Semester Genap 2017/2018 (Februari 2018 s/d Juli 2018)</t>
  </si>
  <si>
    <t>13. Semester Genap 2018/2019 (Februari 2019 s/d Juli 2019)</t>
  </si>
  <si>
    <t>1. Semester Genap 2012/2013 (Februari 2013 s/d Juli 2013)</t>
  </si>
  <si>
    <t>1. Semester Ganjil 2012/2013 (Agustus 2012 s/d Januari 2013)</t>
  </si>
  <si>
    <t>2. Semester Genap 2012/2013 (Februari 2013 s/d Juli 2013)</t>
  </si>
  <si>
    <t>4. Semester Genap 2013/2014 (Februari 2014 s/d Juli 2014)</t>
  </si>
  <si>
    <t>21/10/2013</t>
  </si>
  <si>
    <t>12/03/2014</t>
  </si>
  <si>
    <t>19/11/2014</t>
  </si>
  <si>
    <t>01/04/2015</t>
  </si>
  <si>
    <t>16/11/2015</t>
  </si>
  <si>
    <t>10/06/2013</t>
  </si>
  <si>
    <t>17/02/2016</t>
  </si>
  <si>
    <t>09/09/2016</t>
  </si>
  <si>
    <t>09/06/2017</t>
  </si>
  <si>
    <t>19/12/2017</t>
  </si>
  <si>
    <t>Putriana Haragus, S2 (BP. 1520422002)</t>
  </si>
  <si>
    <t>09/04/2019</t>
  </si>
  <si>
    <t>12/02/2020</t>
  </si>
  <si>
    <t>29/12/2020</t>
  </si>
  <si>
    <t>Amelia Sriwahyuni Lubis, S2                                                  (BP. 1920422019)</t>
  </si>
  <si>
    <t>1. Semester Ganjil 2016/2017 (Agustus 2016 s/d Januari 2017)</t>
  </si>
  <si>
    <t>12/01/2017</t>
  </si>
  <si>
    <t>24/10/2018</t>
  </si>
  <si>
    <t>2. Semester Ganjil 2017/2018 (Agustus 2017 s/d Januari 2018)</t>
  </si>
  <si>
    <t>17/12/2020</t>
  </si>
  <si>
    <t>3. Semester Ganjil 2018/2019 (Agustus 2018 s/d Januari 2019)</t>
  </si>
  <si>
    <t>4. Semester Ganjil 2020/2021 (Agustus 2020 s/d Januari 2021)</t>
  </si>
  <si>
    <t>01/07/2013</t>
  </si>
  <si>
    <t>01/12/2013</t>
  </si>
  <si>
    <t>26/01/2015</t>
  </si>
  <si>
    <t>23/04/2015</t>
  </si>
  <si>
    <t>6. Semester Ganjil 2015/2016 (Agustus 2016 s/d Januari 2016)</t>
  </si>
  <si>
    <t>10/12/2015</t>
  </si>
  <si>
    <t>05/01/2016</t>
  </si>
  <si>
    <t xml:space="preserve">Lembar pengesahan Skripsi </t>
  </si>
  <si>
    <t xml:space="preserve">Lembar pengesahan Disertasi </t>
  </si>
  <si>
    <t>01/04/2016</t>
  </si>
  <si>
    <t>13/01/2017</t>
  </si>
  <si>
    <t>01/04/2017</t>
  </si>
  <si>
    <t>21/07/2017</t>
  </si>
  <si>
    <t>20/07/2018</t>
  </si>
  <si>
    <t>01/08/2017</t>
  </si>
  <si>
    <t>16/04/2018</t>
  </si>
  <si>
    <t>12. Semester Ganjil 2018/2019 (Agustus 2018 s/d Januari 2019)</t>
  </si>
  <si>
    <t>16/10/2018</t>
  </si>
  <si>
    <t>18/10/2018</t>
  </si>
  <si>
    <t>12/07/2019</t>
  </si>
  <si>
    <t>14. Semester Ganjil 2020/2020 (Agustus 2020 s/d Januari 2021)</t>
  </si>
  <si>
    <t>14/08/2020</t>
  </si>
  <si>
    <t>16/07/2020</t>
  </si>
  <si>
    <t>1. Semester Genap 2019/2020 (Februari 2020 s/d Juli 2020)</t>
  </si>
  <si>
    <t>01/08/2013</t>
  </si>
  <si>
    <t>1. Semester Ganjil 2013/2014 (Agustus 2013 s/d Januari 2014)</t>
  </si>
  <si>
    <t>29/01/2015</t>
  </si>
  <si>
    <t>2. Semester Ganjil 2014/2015 (Agustus 2014 s/d Januari 2015)</t>
  </si>
  <si>
    <t>3. Semester Ganjil 2016/2017 (Agustus 2016 s/d Januari 2017)</t>
  </si>
  <si>
    <t>23/08/2016</t>
  </si>
  <si>
    <t>09/09/2020</t>
  </si>
  <si>
    <t>13/04/2013</t>
  </si>
  <si>
    <t>2. Semester Ganjil 2013/2014 (Agustus 2013 s/d Januari 2014)</t>
  </si>
  <si>
    <t>04/11/2013</t>
  </si>
  <si>
    <t>06/11/2013</t>
  </si>
  <si>
    <t>02/12/2013</t>
  </si>
  <si>
    <t>3. Semester Ganjil 2015/2016 (Agustus 2015 s/d Januari 2016)</t>
  </si>
  <si>
    <t>28/12/2015</t>
  </si>
  <si>
    <t>4. Semester Genap 2015/2016 (Februari 2016 s/d Juli 2016)</t>
  </si>
  <si>
    <t>02/05/2016</t>
  </si>
  <si>
    <t>5. Semester Ganjil 2016/2017 (Agustus 2017 s/d Januari 2017)</t>
  </si>
  <si>
    <t>23/01/2017</t>
  </si>
  <si>
    <t>6. Semester Genap 2016/2017 (Februari 2017 s/d Juli 2017)</t>
  </si>
  <si>
    <t>7. Semester Ganjil 2017/2018 (Agustus 2017 s/d Januari 2018)</t>
  </si>
  <si>
    <t>8. Semester Ganjil 2018/2019 (Agustus 2018 s/d Januari 2019)</t>
  </si>
  <si>
    <t>14/01/2019</t>
  </si>
  <si>
    <t>9. Semester Genap 2018/2019 (Februari 2019 s/d Juli 2019)</t>
  </si>
  <si>
    <t>17/05/2019</t>
  </si>
  <si>
    <t>10. Semester Ganjil 2019/2020 (Agustus 2019 s/d Januari 2020)</t>
  </si>
  <si>
    <t>22/10/2019</t>
  </si>
  <si>
    <t>02/08/2013</t>
  </si>
  <si>
    <t>14/08/2013</t>
  </si>
  <si>
    <t>28/01/2014</t>
  </si>
  <si>
    <t>2. Semester Genap 2013/2014 (Februari 2014 s/d Juli 2014)</t>
  </si>
  <si>
    <t>Yosmed Hidayat, S2 (BP.1021208022)</t>
  </si>
  <si>
    <t>25/08/2014</t>
  </si>
  <si>
    <t>Husnin Nahry Yarza, S2 (BP.1220422005)</t>
  </si>
  <si>
    <t>28/10/2014</t>
  </si>
  <si>
    <t>3. Semester Ganjil 2014/2015 (Agustus 2014 s/d Januari 2015)</t>
  </si>
  <si>
    <t>28/10/2015</t>
  </si>
  <si>
    <t>Gusmardi Indra, S2 (BP.1420422012)</t>
  </si>
  <si>
    <t>Dalli Yulio Saputra, S2 (BP.1320422016)</t>
  </si>
  <si>
    <t>25/07/2016</t>
  </si>
  <si>
    <t>6. Semester Genap 2015/2016 (Februari 2016 s/d Juli 2016)</t>
  </si>
  <si>
    <t>27/04/2016</t>
  </si>
  <si>
    <t>26/07/2016</t>
  </si>
  <si>
    <t>20/12/2016</t>
  </si>
  <si>
    <t>8. Semester Genap 2016/2017 (Februari 2017 s/d Juli 2017)</t>
  </si>
  <si>
    <t>13/07/2017</t>
  </si>
  <si>
    <t>06/07/2017</t>
  </si>
  <si>
    <t>Asih Zulmawati,S2 (BP.1220422015)</t>
  </si>
  <si>
    <t>Afrida Yanti, S2 (BP.1220423001)</t>
  </si>
  <si>
    <t>Zulhilmi, S2 (BP.1210422046)</t>
  </si>
  <si>
    <t>19/07/2017</t>
  </si>
  <si>
    <t>9. Semester Ganjil 2017/2018 (Agustus 2017 s/d Januari 2018)</t>
  </si>
  <si>
    <t>Wella Yuranti, S2 (BP.1520422010)</t>
  </si>
  <si>
    <t>12/09/2017</t>
  </si>
  <si>
    <t>Mida Yulia Murni, S2 (BP.1420422009)</t>
  </si>
  <si>
    <t>Yossi Rahmadeni, S2 (BP.1520422012)</t>
  </si>
  <si>
    <t>10/04/2018</t>
  </si>
  <si>
    <t>Sri Rahmi Tanjung, S2 (BP.1520422006)</t>
  </si>
  <si>
    <t>Rayfiqa Maulidah, S2 (BP.1520422021)</t>
  </si>
  <si>
    <t>02/07/2018</t>
  </si>
  <si>
    <t>Julita Sari, S2 (BP.1610422004)</t>
  </si>
  <si>
    <t>25/07/2018</t>
  </si>
  <si>
    <t>Putri Lisa Anggraini, S2 (BP.1610422008)</t>
  </si>
  <si>
    <t>10. Semester Genap 2017/2018 (Februari 2018 s/d Juli 2018)</t>
  </si>
  <si>
    <t>11. Semester Ganjil 2018/2019 (Agustus 2018 s/d Januari 2019)</t>
  </si>
  <si>
    <t>Miftahul Huda, S2 (BP.1620422002)</t>
  </si>
  <si>
    <t>20/09/2018</t>
  </si>
  <si>
    <t>15/09/2018</t>
  </si>
  <si>
    <t>12. Semester Genap 2018/2019 (Februari 2019 s/d Juli 2019)</t>
  </si>
  <si>
    <t>Endah Murwandari, S2 (BP.1720422010)</t>
  </si>
  <si>
    <t>24/04/2019</t>
  </si>
  <si>
    <t>Putriana Haragus, S2 (BP.1520422002)</t>
  </si>
  <si>
    <t>03/05/2019</t>
  </si>
  <si>
    <t>13. Semester Ganjil 2019/2020 (Agustus 2019 s/d Januari 2020)</t>
  </si>
  <si>
    <t>27/01/2020</t>
  </si>
  <si>
    <t>14. Semester Ganjil 2020/2021 (Agustus 2020 s/d Januari 2021)</t>
  </si>
  <si>
    <t>Liza Yunita, S2 (BP.1720422004)</t>
  </si>
  <si>
    <t>04/08/2020</t>
  </si>
  <si>
    <t>Mudzullah Rafiq, S2 (BP.1720422001)</t>
  </si>
  <si>
    <t>07/08/2020</t>
  </si>
  <si>
    <t>Robi Cahyadi, S2 (BP.1520422023)</t>
  </si>
  <si>
    <t>Yurieni Miradona, S2 (BP.1021208106)</t>
  </si>
  <si>
    <t>22/01/2013</t>
  </si>
  <si>
    <t>21/03/2013</t>
  </si>
  <si>
    <t>Chaidir Parlindungan Pulungan, S3 (BP.06301003)</t>
  </si>
  <si>
    <t>Faurizki Fitra, S2 (BP.0921208011)</t>
  </si>
  <si>
    <t>01/02/2013</t>
  </si>
  <si>
    <t>06/05/2013</t>
  </si>
  <si>
    <t>Yastori, S1 (BP.0910421010)</t>
  </si>
  <si>
    <t>Herdina Putra, S1 (BP. 0810423065)</t>
  </si>
  <si>
    <t>Misren Ahyuni, S1 (BP. 0910422053)</t>
  </si>
  <si>
    <t>Karmelia Kontesa, S1 (BP. 0910422057)</t>
  </si>
  <si>
    <t>Dedy Syafrianto, S1 (BP. 1010422006)</t>
  </si>
  <si>
    <t>Muhammad Ikhsan, S1 (BP. 1010422029)</t>
  </si>
  <si>
    <t>Radila Utami, S1 (BP. 1110422013)</t>
  </si>
  <si>
    <t>Afdhal Tisyan, S1 (BP. 1210421007)</t>
  </si>
  <si>
    <t>Wandanil Putra, S1 (BP. 1210422027)</t>
  </si>
  <si>
    <t>Elnika Citra, S1 (BP. 1310421001)</t>
  </si>
  <si>
    <t>Citra Salendra, S1 (BP. 1310421058)</t>
  </si>
  <si>
    <t>Ahmad Abdul Aziz F.R, S1 (BP. 1410421044)</t>
  </si>
  <si>
    <t>Randi Mayandra, S1 (BP. 1410422037)</t>
  </si>
  <si>
    <t>Vinalia Windari, S1 (BP. 1410421019)</t>
  </si>
  <si>
    <t>Muhammad Anshari, S1 (BP. 1510424017)</t>
  </si>
  <si>
    <t>Vika Widya Wati, S1 (BP. 1610421037)</t>
  </si>
  <si>
    <t>Yuli Wendri, S2 (BP.1320422006)</t>
  </si>
  <si>
    <t>Suci Frimanozi, S2 (BP.1420422001)</t>
  </si>
  <si>
    <t>Serly Marselina Arifin, S2 (BP.1520422014)</t>
  </si>
  <si>
    <t>Desra Irawan, S2 (BP.1520422016)</t>
  </si>
  <si>
    <t>Gustri Rahayu, S2 (BP.1620422016)</t>
  </si>
  <si>
    <t>Heru Handika, S1 (BP. 0810422032)</t>
  </si>
  <si>
    <t>Nurhidaya Bin Syaiful, S1 (BP.07133027)</t>
  </si>
  <si>
    <t>Radilla Silmiah, S1 (BP.0810422030)</t>
  </si>
  <si>
    <t>Ayu Andira, S1 (BP.0810422014)</t>
  </si>
  <si>
    <t>Dea Rahayu Silviana, S1 (BP.0910422067)</t>
  </si>
  <si>
    <t>Siti Hajir, S1 (BP.1010422019)</t>
  </si>
  <si>
    <t>Adha Rilascka, S1 (BP.1010422012)</t>
  </si>
  <si>
    <t>Ahmad Mursyid, S1 (BP.1010421013)</t>
  </si>
  <si>
    <t>Mutiara Gusni Kampai, S1 (BP.1110423011)</t>
  </si>
  <si>
    <t>Ade Gishela Tarihoran, S1 (BP.1110421004)</t>
  </si>
  <si>
    <t>Aldo Artha Perdana, S1 (BP.1110422039)</t>
  </si>
  <si>
    <t>Mahfud Huda, S1 (BP.1210422022)</t>
  </si>
  <si>
    <t>Tomi Kasayev, S1 (BP.1210423008)</t>
  </si>
  <si>
    <t>Wandanil Putra, S1 (BP.1210422027)</t>
  </si>
  <si>
    <t>Rina Oktavianti, S1 (BP.1010421009)</t>
  </si>
  <si>
    <t>Ferdi Andeska, S1 (BP.1310422049)</t>
  </si>
  <si>
    <t>SM Evan Ananta, S1 (BP.1310422016)</t>
  </si>
  <si>
    <t>Clara Sinar Mauli Siboro, S1                             (BP.1310422051)</t>
  </si>
  <si>
    <t>Adela Rilanda, S1 (BP.1210423043)</t>
  </si>
  <si>
    <t>Gita Komonici, S1 (BP.1410421038)</t>
  </si>
  <si>
    <t>Yenneli, S1 (BP.1110422029)</t>
  </si>
  <si>
    <t>Vonia Irvani, S1 (BP.1410425001)</t>
  </si>
  <si>
    <t>Riska Syafrinawati, S1 (BP.1410421043)</t>
  </si>
  <si>
    <t>Rini Simanjuntak, S1 (BP.1510421036)</t>
  </si>
  <si>
    <t>Dwi Meryastuti, S1 (BP.1510421010)</t>
  </si>
  <si>
    <t>Renny Risdawati, S3 (BP.1430422001)</t>
  </si>
  <si>
    <t>Sukal Minsas, S2 (BP.1121208016)</t>
  </si>
  <si>
    <t>Nurhasanah, S2 (BP.1220422012)</t>
  </si>
  <si>
    <t>Kurnia Ilham, S2 (BP.1321422023)</t>
  </si>
  <si>
    <t>Ferdi Andeska, S2 (BP.1720422012)</t>
  </si>
  <si>
    <t>Kurnia Ilham, S1 (BP. 0810421003)</t>
  </si>
  <si>
    <t>Jenie Wulandari, S1 (BP.0910422023)</t>
  </si>
  <si>
    <t>Syami Nilawati, S1 (BP.0810422042)</t>
  </si>
  <si>
    <t>Wido Rizki Albert, S1 (BP.0910422073)</t>
  </si>
  <si>
    <t>Fernando Dharma, S1 (BP.1110423026)</t>
  </si>
  <si>
    <t>Sindi Mardatila, S1 (BP.1110421006)</t>
  </si>
  <si>
    <t>Rezi Harmanda Putri, S1 (BP.1010422014)</t>
  </si>
  <si>
    <t>Muhamad Anugrah Saputra, S1      (BP.1010423011)</t>
  </si>
  <si>
    <t>Nindy Ladyfandela, S1 (BP. 1210423041)</t>
  </si>
  <si>
    <t>Muhammad Syahid Ridho, S1                         (BP.1010422001)</t>
  </si>
  <si>
    <t>Rahmadia A.S, S1 (BP.1310422039)</t>
  </si>
  <si>
    <t>Fauzi, S1 (BP.1310421073)</t>
  </si>
  <si>
    <t>Tengku Lidra, S1 (BP.1310422019)</t>
  </si>
  <si>
    <t>Vivi Safitri, S1 (BP.1410421037)</t>
  </si>
  <si>
    <t>Ruhamayani, S1 (BP.1410421027)</t>
  </si>
  <si>
    <t>Fadhli Akbar, S1 (BP.1510422024)</t>
  </si>
  <si>
    <t>Herdina Putra, S1 (BP.0810423065)</t>
  </si>
  <si>
    <t>Anna Febry Astuti, S1 (BP.0810421008)</t>
  </si>
  <si>
    <t>Misren Ahyuni, S1 (BP.0910422053)</t>
  </si>
  <si>
    <t>Pekki Jhonsen, S1 (BP.0910423090)</t>
  </si>
  <si>
    <t>Fitri, S1 (BP.0910423094)</t>
  </si>
  <si>
    <t>lndah Yusliga Sari Purba, S1                             (BP.1010423025)</t>
  </si>
  <si>
    <t>Fauziah, S1 (BP.1010421012)</t>
  </si>
  <si>
    <t>M. Shobri Hanif, S1 (BP.1110422050)</t>
  </si>
  <si>
    <t>Zakiah Mustika, S1 (BP.1110423007)</t>
  </si>
  <si>
    <t>Radila Utami, S1 (BP.1110422013)</t>
  </si>
  <si>
    <t>Rera Agung Syukra, S1 (BP.1210422005)</t>
  </si>
  <si>
    <t>Afdal Tysan, S1 (BP.1210421007)</t>
  </si>
  <si>
    <t>Ainul Mardiah, S1 (BP.1210422048)</t>
  </si>
  <si>
    <t>Sepriyoga Virdana, S1 (BP.1310421059)</t>
  </si>
  <si>
    <t>Fatimah, S1 (BP.1320422042)</t>
  </si>
  <si>
    <t>Vinalia Windari, S1 (BP.1420421019)</t>
  </si>
  <si>
    <t>Randi Mayandra, S1 (BP.1420422037)</t>
  </si>
  <si>
    <t>Muhammad Ringga, S1 (BP.1410421010)</t>
  </si>
  <si>
    <t>Luthfy Fateh Mubarak, S1 (BP.1210423027)</t>
  </si>
  <si>
    <t>Nanda Nelfitriza, S1 (BP.1510422034)</t>
  </si>
  <si>
    <t>Risda Afifi Nasution, S1 (BP.1510429001)</t>
  </si>
  <si>
    <t>Apriza Hongko Putra, S2 (BP.1121208022)</t>
  </si>
  <si>
    <t>13/08/2013</t>
  </si>
  <si>
    <t>Kitzu Oksi Yama, S1 (BP.0910422022)</t>
  </si>
  <si>
    <t>24/08/2013</t>
  </si>
  <si>
    <t>Akhyar Salim, S1 (BP.0910423104)</t>
  </si>
  <si>
    <t>09/01/2014</t>
  </si>
  <si>
    <t>Gusna Merina, S1 (BP.0910421006)</t>
  </si>
  <si>
    <t>Yosi Rahman, S1 (BP.0810422116)</t>
  </si>
  <si>
    <t>29/01/2014</t>
  </si>
  <si>
    <t>24/07/2014</t>
  </si>
  <si>
    <t>Sari Anggraini, S2 (BP.1220422010)</t>
  </si>
  <si>
    <t>Nova Adri Yanti Y, S1 (BP.1010423021)</t>
  </si>
  <si>
    <t>16/07/2014</t>
  </si>
  <si>
    <t>lndah Fajarwati, S1 (BP.1010422011)</t>
  </si>
  <si>
    <t>23/07/2014</t>
  </si>
  <si>
    <t>Emil Saputra Yarta, S1 (BP.1010423044)</t>
  </si>
  <si>
    <t>Ade Prasetyo Agung, S1 (BP.1010423041)</t>
  </si>
  <si>
    <t>Yelvita Sari, S2 (BP.0921208013)</t>
  </si>
  <si>
    <t>29/07/2015</t>
  </si>
  <si>
    <t>Yera Putri Rahayu, S2 (BP.1320422004)</t>
  </si>
  <si>
    <t>31/07/2015</t>
  </si>
  <si>
    <t>Putriana Haragus, S1 (BP.0910422034)</t>
  </si>
  <si>
    <t>28/04/2015</t>
  </si>
  <si>
    <t>Nuzul Ficky Nuswantoro, S1 (BP.1010422041)</t>
  </si>
  <si>
    <t>30/04/2015</t>
  </si>
  <si>
    <t>30/07/2015</t>
  </si>
  <si>
    <t>Fitri Syamsi Mardianti, S1 (BP.1110421016)</t>
  </si>
  <si>
    <t>Silvani Pratama Putri, S1 (BP.1110422045)</t>
  </si>
  <si>
    <t>Yusrika, S2 (BP.1121208009)</t>
  </si>
  <si>
    <t>30/10/2015</t>
  </si>
  <si>
    <t>Dwiyanto, S1 (BP.1110421018)</t>
  </si>
  <si>
    <t>Armein Lusi Zeswita, S3 (BP.06301025)</t>
  </si>
  <si>
    <t>19/07/2016</t>
  </si>
  <si>
    <t>Kevin Origia, S2 (BP.1320422018)</t>
  </si>
  <si>
    <t>Widya Anggrayesti, S2 (BP.1320422002)</t>
  </si>
  <si>
    <t>Gita Fadhilah, S1 (BP.1010423004)</t>
  </si>
  <si>
    <t>28/04/2016</t>
  </si>
  <si>
    <t>Rahmi Fitri, S1 (BP.1210423009)</t>
  </si>
  <si>
    <t>02/06/2016</t>
  </si>
  <si>
    <t>Hidayatul Annisa, S1 (BP.1210422012)</t>
  </si>
  <si>
    <t>Vany Helsa Anwar, S2 (BP.1420422003)</t>
  </si>
  <si>
    <t>Febby Yulia Rahmi,S2 (BP.1420422010)</t>
  </si>
  <si>
    <t>11/01/2017</t>
  </si>
  <si>
    <t>Merry, S1 (BP.1210421013)</t>
  </si>
  <si>
    <t>06/10/2016</t>
  </si>
  <si>
    <t>Rizki Sekar Arum, S1 (BP.1210423005)</t>
  </si>
  <si>
    <t>10/01/2017</t>
  </si>
  <si>
    <t>Nissa Arifa, S1 (BP.1310422023)</t>
  </si>
  <si>
    <t>llham Kurniawan, S1 (BP.1310421074)</t>
  </si>
  <si>
    <t>Susra Yeni, S1 (BP.1310421005)</t>
  </si>
  <si>
    <t>Liza Gusmayeni,S1 (BP.1310421039)</t>
  </si>
  <si>
    <t>Sonia Mardhatillah, S1 (BP.1310421035)</t>
  </si>
  <si>
    <t>Wita Nofrinar, S1 (BP.1310421027)</t>
  </si>
  <si>
    <t>Al Qadri Putra Mukhziae, S1 (BP.1110423016)</t>
  </si>
  <si>
    <t>04/01/2018</t>
  </si>
  <si>
    <t>Ratna Dewi Selasih, S1 (BP.1310421063)</t>
  </si>
  <si>
    <t>Ratna Juwita T, S1 (1310422037)</t>
  </si>
  <si>
    <t>11/01/2018</t>
  </si>
  <si>
    <t>10/01/2018</t>
  </si>
  <si>
    <t>Qorry Oktaviani, S1 (BP.1310421087)</t>
  </si>
  <si>
    <t>Elsa Rohmah,S1 (BP.1410422044)</t>
  </si>
  <si>
    <t>16/01/2019</t>
  </si>
  <si>
    <t>Haffi lndra Fitriadi, S1 (BP.1310421016)</t>
  </si>
  <si>
    <t>19/07/2018</t>
  </si>
  <si>
    <t>lrma Yuliana Rahmi, S1 (BP.1310421018)</t>
  </si>
  <si>
    <t>17/10/2018</t>
  </si>
  <si>
    <t>Astri Amelia, S1 (BP.1510422009)</t>
  </si>
  <si>
    <t>02/05/2019</t>
  </si>
  <si>
    <t>Yessica Rachmadina, S1 (BP.1510424012)</t>
  </si>
  <si>
    <t>15/07/2019</t>
  </si>
  <si>
    <t>Adityo Raynaldo, S2 (BP.1820422006)</t>
  </si>
  <si>
    <t>10/01/2020</t>
  </si>
  <si>
    <t>15/01/2020</t>
  </si>
  <si>
    <t>Rozalina Purnamasari, S1 (BP.1510421030)</t>
  </si>
  <si>
    <t>Mufiammad Anshari, S1 (BP.1510424017)</t>
  </si>
  <si>
    <t>Muhammad Ilham, S1 (BP.1310422045)</t>
  </si>
  <si>
    <t>06/08/2020</t>
  </si>
  <si>
    <t>Muhammad Nur Allatif, S1 (BP.1510421032)</t>
  </si>
  <si>
    <t>Ramadani Fitra, S1 (BP.1610422034)</t>
  </si>
  <si>
    <t>13/01/2021</t>
  </si>
  <si>
    <t>1 Maret 2013 s/d 1 Maret 2017</t>
  </si>
  <si>
    <t>SK Dekan FMIPA Unand No: 630/XIII/M/Unand-2013</t>
  </si>
  <si>
    <t>SK Dekan FMIPA Unand No: 891/XIII/A/Unand-2017</t>
  </si>
  <si>
    <t>3 Maret 2017 s/d 1 Maret 2021</t>
  </si>
  <si>
    <t>Penasehat Akademik T.A. 2012/2013
BP: 0910421047-0910422068</t>
  </si>
  <si>
    <t>Penasehat Akademik T.A. 2013/2014
BP: 0910421047-0910422068</t>
  </si>
  <si>
    <t>Penasehat Akademik T.A. 2014/2015
BP: 0910421047-0910422068                                                  BP: 1410422037-1410422049</t>
  </si>
  <si>
    <t>Penasehat Akademik T.A. 2015/2016
BP: 0910421047-0910422068                                                  BP: 1410422037-1410422049</t>
  </si>
  <si>
    <t>09. Semester Ganjil 2017/2018 (Agustus 2017 s/d Januari 2018)</t>
  </si>
  <si>
    <t>11. Semester Genap 2018/2019 (Februari 2019 s/d Juli 2019)</t>
  </si>
  <si>
    <t>12. Semester Ganjil 2019/2020 (Agustus 2019 s/d Januari 2020)</t>
  </si>
  <si>
    <t>13. Semester Genap 2019/2020 (Februari 2020 s/d Juli 2020)</t>
  </si>
  <si>
    <t>Penasehat Akademik T.A. 2017/2018
BP: 1410422037-1410422049</t>
  </si>
  <si>
    <t>21/06/2018</t>
  </si>
  <si>
    <t>Penasehat Akademik T.A. 2018/2019
BP: 1410422037-1410422049</t>
  </si>
  <si>
    <t>13/08/2020</t>
  </si>
  <si>
    <t xml:space="preserve">Penasehat Akademik T.A. 2019/2020
BP: 1910421032 - 1710422010        </t>
  </si>
  <si>
    <t xml:space="preserve">Penasehat Akademik T.A. 2020/2021
BP: 1910421032 - 1710422010        </t>
  </si>
  <si>
    <t>Penyuluhan Teknik Penangkapan Kerang (Pelecypoda) Bernilai Ekonomi Pada Masyarakat Pesisir Desa Manggung Pariaman</t>
  </si>
  <si>
    <t>Penyuluhan Ilmu Biologi pada mata pelajaran Biologi di SMA 4 Kota Pariaman</t>
  </si>
  <si>
    <t>Penyuluhan dan Penanaman Pohon Pelindung di Hutan Kota di Sikapak Timur Pariaman</t>
  </si>
  <si>
    <t>Penyuluhan Pemanfaatan Sampah Plastik Menjadi Barang Yang Berguna Pada Siswa SMA 3 Padang Panjang</t>
  </si>
  <si>
    <t xml:space="preserve">Sosialisasi Dan Konservasi Tanaman Andalas Sebagai Maskot Flora Sumatera Barat Di Bukik Bulek Kenagarian Taram Kabupaten Limapuluh Kota
</t>
  </si>
  <si>
    <t xml:space="preserve">Pengenalan Pengamatan Biologi Lapangan Pada Siswa SMA Negeri 15 Padang Di Hutan Pendidikan Dan Penelitian Biologi
</t>
  </si>
  <si>
    <t xml:space="preserve">Pemasangan Ovitrap Di Daerah Endemik DBD
</t>
  </si>
  <si>
    <t>Pemberian Nama Ilmiah Tumbuhan Asli Bernilai Konservasi Di Kawasan Ekowisata Sungai Buluah Padang Pariaman Guna Peningkatan Nilai Edukasi Dan Wisata</t>
  </si>
  <si>
    <t>Teknologi Solar Biodigister Dalam Mereduksi Limbah Makanan (Waste Food) di Kafetaria FMIPA (Café  Kimia dan Biologi) Unand</t>
  </si>
  <si>
    <t>Pengenalan Pembuatan Kompos Di Lingkungan Sekolah SMAN 16 Padang</t>
  </si>
  <si>
    <t>Model Pengembagan Ekowisata Di Pulau Angso Duo Berbasiskan Keanekaragaman Hayati Kota Pariaman</t>
  </si>
  <si>
    <t>Biologi Sebagai Sumber Inspirasi Pengembangan Diri: Pelatihan Penentuan Pila Sidik Jari Kepada Siswa SMAN 9 Padang</t>
  </si>
  <si>
    <t xml:space="preserve">http://hilirisasi.lppm.unand.ac.id/index.php/hilirisasi/article/view/175/52 </t>
  </si>
  <si>
    <t xml:space="preserve">http://hilirisasi.lppm.unand.ac.id/index.php/hilirisasi/article/view/207/65 </t>
  </si>
  <si>
    <t>24/08/2012</t>
  </si>
  <si>
    <t>SK Dekan FMIPA Unand No: 623/VIII/D/FMIPA-2012</t>
  </si>
  <si>
    <t>Tim Penyusun Renstra Jurusan Biologi Fakultas MIPA Universitas Andalas Tahun 2018</t>
  </si>
  <si>
    <t>30/04/2018</t>
  </si>
  <si>
    <t>SK Dekan FMIPA Unand No: 185/XIII/D/FMIPA-2018</t>
  </si>
  <si>
    <t>Tim Penyusun Renstra Program Studi Doktor (S3) Jurusan Biologi Fakultas MIPA Universitas Andalas Tahun 2018</t>
  </si>
  <si>
    <t>Tim Penyusunan Rubrik Penilaian Sidang Akhir Program Studi Magister (S2) Jurusan Biologi Fakultas MIPA Universitas Andalas Tahun 2018</t>
  </si>
  <si>
    <t>SK Dekan FMIPA Unand No: 534/XIII/D/FMIPA-2018</t>
  </si>
  <si>
    <t>SK Dekan FMIPA Unand No: 621/XIII/D/FMIPA-2018</t>
  </si>
  <si>
    <t>15/01/2016 s.d 15/01/2019</t>
  </si>
  <si>
    <t>Tim Pelaksana Seleksi Calon Penerima Beasiswa Bantuan Belajar Mahasiswa (BBM) dan Peningkatan Prestasi Akademik (PPA) Fakultas MIPA Universitas Andalas Tahun 2013</t>
  </si>
  <si>
    <t>20/02/2013</t>
  </si>
  <si>
    <t>SK Dekan FMIPA Unand No: 063/XIII/D/FMIPA-2013</t>
  </si>
  <si>
    <t>Senat Fakultas MIPA Universitas Andalas periode 2013-2017</t>
  </si>
  <si>
    <t>17/06/2013 s.d 17/06/2017</t>
  </si>
  <si>
    <t>16/07/2013</t>
  </si>
  <si>
    <t>SK Dekan FMIPA Unand No: 350/XIII/D/FMIPA-2013</t>
  </si>
  <si>
    <t>Tim Pelaksana Seminar BIOETI-2 2014 Jurusan Biologi Fakultas MIPA Universitas Andalas</t>
  </si>
  <si>
    <t>08/10/2014</t>
  </si>
  <si>
    <t>SK Dekan FMIPA Unand No: 426/XIII/D/FMIPA-2014</t>
  </si>
  <si>
    <t>Panitia Penyusunan Rencana Kegiatan dan Anggaran Fakultas MIPA Universitas Andalas Tahun 2016</t>
  </si>
  <si>
    <t>03/11/2015</t>
  </si>
  <si>
    <t>SK Dekan FMIPA Unand No: 514/XIII/D/FMIPA-2015</t>
  </si>
  <si>
    <t>Panitia Tim Perumus Focus Group Discussion (FGD) Evaluasi Pengembangan Tenaga Kependidikan Fakultas MIPA Universitas Andalas Tahun 2016</t>
  </si>
  <si>
    <t>25/11/2016</t>
  </si>
  <si>
    <t>SK Dekan FMIPA Unand No: 428/XIII/D/FMIPA-2016</t>
  </si>
  <si>
    <t>Tim Peninjauan Tapal Batas Tanah Universitas Andalas yang Dipergunakan untuk Hutan Penelitian dan Pendidikan Biologi (HPPB) Fakultas MIPA Universitas Andalas 2016</t>
  </si>
  <si>
    <t>13/12/2016</t>
  </si>
  <si>
    <t>SK Rektor Unand No: 1598/III/A/Unand-2016</t>
  </si>
  <si>
    <t>Panitia Pelaksana Bimbingan Aktivitas Kemahasiswaan Dalam Tradisi Ilmiah (BAKTI) Fakultas MIPA Universitas Andalas Tahun 2017</t>
  </si>
  <si>
    <t>12/6/2017</t>
  </si>
  <si>
    <t>SK Dekan FMIPA Unand No: 222/XIII/D/FMIPA-2017</t>
  </si>
  <si>
    <t>Panitia Dies Natalis ke-62 Fakultas MIPA Universitas Andalas Tahun 2017</t>
  </si>
  <si>
    <t>Tim Penilai /Juri Seleksi Dosen Berprestasi Tahun 2017 Fakultas MIPA Universitas Andalas</t>
  </si>
  <si>
    <t>02/10/2017</t>
  </si>
  <si>
    <t>SK Dekan FMIPA Unand No: 348/XIII/D/FMIPA-2017</t>
  </si>
  <si>
    <t>SK Dekan FMIPA Unand No: 289/XIII/D/FMIPA-2018</t>
  </si>
  <si>
    <t>Tim Penyusunan Borang dan Evaluasi Diri Prodi S2 Jurusan Biologi Fakultas MIPA Universitas Andalas Tahun 2018</t>
  </si>
  <si>
    <t>Tim Penyusunan Profil Hutan Pendidikan dan Penelitian Biologi (HPPB) Jurusan Biologi Fakultas MIPA Universitas Andalas Tahun 2018</t>
  </si>
  <si>
    <t>16/04/2019</t>
  </si>
  <si>
    <t>Panitia Seminar Nasional Biologi Fakultas MIPA Universitas Andalas 2013</t>
  </si>
  <si>
    <t>Panitia Pemilihan Calon Wakil Dekan I Fakultas MIPA Universitas Andalas Periode Tahun 2012-2016</t>
  </si>
  <si>
    <t>Teknologi Fragmentasi Karang Sebagai Mata Pencaharian Alternatif Dan Ekowisata Bagi Masyarakat Pesisir Di Teluk Kabung Selatan, Padang, Sumatera Barat</t>
  </si>
  <si>
    <t>Eksplorasi Aspek Sosio-Ekologi Untuk Mendukung Pembangunan Kawasan Wisata Berwawasan Lingkungan Di Kawasan Ekosistem Esensial Pulau Belibis, Solok</t>
  </si>
  <si>
    <t>https://drive.google.com/file/d/1-305mC3d2IEEuLyOuNEO1KERnIndlkF1/view?usp=sharing</t>
  </si>
  <si>
    <t>https://drive.google.com/file/d/1IHsi07Y8y7zHS6YsSEtfxEyt-uJ0q5UI/view?usp=sharing</t>
  </si>
  <si>
    <t>https://drive.google.com/file/d/1NBGZyabBHHJ_VUJBA9a-gkBvmuajrvAy/view?usp=sharing</t>
  </si>
  <si>
    <t>https://drive.google.com/file/d/1iHDRU_IY7gOhc6ZIqXLM5jaZZbZ4j8-R/view?usp=sharing</t>
  </si>
  <si>
    <t>https://drive.google.com/file/d/1QwvxTAFRQ9cgQgXQtZMpASWKmWJaLveC/view?usp=sharing</t>
  </si>
  <si>
    <t>https://drive.google.com/file/d/195kTuuXbtgOkE05xSRFNb7R6yKvhHCZW/view?usp=sharing</t>
  </si>
  <si>
    <t>https://drive.google.com/file/d/1gVbMvz6TI-Q1WLwqEWoUpcmOK12KwOMx/view?usp=sharing</t>
  </si>
  <si>
    <t>https://drive.google.com/file/d/10bkcQmh1XmvQBL2OCxPVuWp4_n2fZ0PE/view?usp=sharing</t>
  </si>
  <si>
    <t>https://drive.google.com/file/d/1js_sDF8J3ahXuFLiO7ymuV2oarj_jbU1/view?usp=sharing</t>
  </si>
  <si>
    <t>https://drive.google.com/file/d/1Do0waYF-GS3hct6ONfaQDzB0i2kR33mE/view?usp=sharing</t>
  </si>
  <si>
    <t>https://drive.google.com/file/d/1o4zgYol_WzeTwC0sZQFADOmFfL3Xlixe/view?usp=sharing</t>
  </si>
  <si>
    <t>https://drive.google.com/file/d/1-9-g7ge9k7Jd_PtnwLOjxVc4T7aMfNIx/view?usp=sharing</t>
  </si>
  <si>
    <t>https://drive.google.com/file/d/1r921EQ95sspMkKEp8TBf41Q8rdI0OzBn/view?usp=sharing</t>
  </si>
  <si>
    <t>https://drive.google.com/file/d/1wPJZU7SbzD16aRXj8MINxSuuA6r8Pf_k/view?usp=sharing</t>
  </si>
  <si>
    <t>https://drive.google.com/file/d/1QZScwQnMHE0JQzG1WymTLsrQ5QQgteKQ/view?usp=sharing</t>
  </si>
  <si>
    <t>https://drive.google.com/file/d/19aLDnsxqJZSJEjYxZkPKMttuWqWqd2VC/view?usp=sharing</t>
  </si>
  <si>
    <t>https://drive.google.com/file/d/1PTgrVhNpWBFrxjFHr4g1BiJ0cwvBd66i/view?usp=sharing</t>
  </si>
  <si>
    <t>https://drive.google.com/file/d/1uLg_cLQjEYWWAYYT1tY5dXz5FmuooAZ7/view?usp=sharing</t>
  </si>
  <si>
    <t>https://drive.google.com/file/d/15ou-Hg23TM1R_Z9AtpJFrRNdSbiL6Znd/view?usp=sharing</t>
  </si>
  <si>
    <t>https://drive.google.com/file/d/1l_R3yAfN2Ac-6VD4o2JzNNVMm5Ambkvr/view?usp=sharing</t>
  </si>
  <si>
    <t>https://drive.google.com/file/d/1Me8paTq-3D5mqyRBokAiWlR9wuKY4fcO/view?usp=sharing</t>
  </si>
  <si>
    <t>https://drive.google.com/file/d/1yDRwGGDVJ5g6muKfvjdtQdtI2cPc79TA/view?usp=sharing</t>
  </si>
  <si>
    <t>https://drive.google.com/file/d/19azhpjyhbCmNHI8t1SjJoIarwImK31hn/view?usp=sharing</t>
  </si>
  <si>
    <t>https://drive.google.com/file/d/1ImckNnXlaW-cxvCH6vA8h7qefpUg0VTZ/view?usp=sharing</t>
  </si>
  <si>
    <t>https://drive.google.com/file/d/1KIY0jdRb30nPKKQTagNax1l6TtoAIzjs/view?usp=sharing</t>
  </si>
  <si>
    <t>https://drive.google.com/file/d/1rA7Dcq7qcetJL_s0H5RhcbqG5XFMKnvV/view?usp=sharing</t>
  </si>
  <si>
    <t>https://drive.google.com/file/d/18mpbZgCjmi8YYwbXL-QNKPUxu7IEmygD/view?usp=sharing</t>
  </si>
  <si>
    <t>https://drive.google.com/file/d/1Kp8aCbSbVl0m4jX-OeylFj0YxNOQw0oc/view?usp=sharing</t>
  </si>
  <si>
    <t>https://drive.google.com/file/d/1cfMpVRGuAou_kn9Owg8O0CBmYYZxenoO/view?usp=sharing</t>
  </si>
  <si>
    <t>https://drive.google.com/file/d/1UVetvT0IhFSs0Y06q43wHU5ei2g_wKCE/view?usp=sharing</t>
  </si>
  <si>
    <t>https://drive.google.com/file/d/173jq4ubFxlypZ7Qv4Yy10nqkO6Ve5E1l/view?usp=sharing</t>
  </si>
  <si>
    <t>https://drive.google.com/file/d/1cEg6prsJE3zPcKYxacgtXj_8dvb8ou5m/view?usp=sharing</t>
  </si>
  <si>
    <t>https://drive.google.com/file/d/1rViwLVQkw6MrCl7_iBv_Q4U4P1MiMXcf/view?usp=sharing</t>
  </si>
  <si>
    <t>https://drive.google.com/file/d/1JvD9covPu0zm2B-eMUaQ9THLGtgndDUB/view?usp=sharing</t>
  </si>
  <si>
    <t>https://drive.google.com/file/d/1uaGsfw7LeWNrBnHYV47AW-R5xzkbfppN/view?usp=sharing</t>
  </si>
  <si>
    <t>https://drive.google.com/file/d/1tN_ubseRD502XvMenXx8iOWL3x3fSO68/view?usp=sharing</t>
  </si>
  <si>
    <t>https://drive.google.com/file/d/13hKV-5TPBbF80GfAasIgIoezaakqxd9e/view?usp=sharing</t>
  </si>
  <si>
    <t>https://drive.google.com/file/d/1ii4CqJfL7kH78vrnEkrUl-ERc9hN3lwG/view?usp=sharing</t>
  </si>
  <si>
    <t>https://drive.google.com/file/d/1DE_DEFfIJ77JHgA3TcN5EhUdWi_pJOcP/view?usp=sharing</t>
  </si>
  <si>
    <t>https://drive.google.com/file/d/1oUDaYHja6HFoveS8qTn78ONyiT_hOfsf/view?usp=sharing</t>
  </si>
  <si>
    <t>https://drive.google.com/file/d/1x__CrGKjUrU0Ji8xB-M7Mv09uSXXto1i/view?usp=sharing</t>
  </si>
  <si>
    <t>https://drive.google.com/file/d/1ARl_63eog1BuTAjBnOWF8q_rmHaJlNTP/view?usp=sharing</t>
  </si>
  <si>
    <t>https://drive.google.com/file/d/1_GDzukxK_Pj2Mwk8aX-lY4-7rTFWz6J-/view?usp=sharing</t>
  </si>
  <si>
    <t>https://drive.google.com/file/d/11qAEyOj4EjsCKj8wb9WGKQHB-ELYJPUM/view?usp=sharing</t>
  </si>
  <si>
    <t>https://drive.google.com/file/d/1ooleWPx3ksPN923Wq9Wr4-9_p6R9nWso/view?usp=sharing</t>
  </si>
  <si>
    <t>https://drive.google.com/file/d/1iF9KteGa5X-coTOpLsWHNe4wwu2C36ij/view?usp=sharing</t>
  </si>
  <si>
    <t>https://drive.google.com/file/d/1bl410H7154xX6rLk9j4FLzgulqaYTRzV/view?usp=sharing</t>
  </si>
  <si>
    <t>https://drive.google.com/file/d/1k8kAcawCU2NqYXkIE22AeyhbiI7Oswg8/view?usp=sharing</t>
  </si>
  <si>
    <t>https://drive.google.com/file/d/1kk73vscMAum_UOEbGS9eTDExPoVIvNs7/view?usp=sharing</t>
  </si>
  <si>
    <t>https://drive.google.com/file/d/1O7y1F0J_OnXSbsb-iZLZNCTQv4tP2iuU/view?usp=sharing</t>
  </si>
  <si>
    <t>https://drive.google.com/file/d/1P3UEMVSsYykl8gUpiKH4vy-dRWHp2U6M/view?usp=sharing</t>
  </si>
  <si>
    <t>https://drive.google.com/file/d/1Coc64z9BVmKA1mf9-x_lZ_j_3qYsGtyJ/view?usp=sharing</t>
  </si>
  <si>
    <t>https://drive.google.com/file/d/1pNqD1PGrGbcgHO7D9nee4YkN7OXEJmMe/view?usp=sharing</t>
  </si>
  <si>
    <t>https://drive.google.com/file/d/1RSImG_NH5IEVQvsTO-O0yraKT_EaVC7w/view?usp=sharing</t>
  </si>
  <si>
    <t>https://drive.google.com/file/d/1cl8NMBJ6I0rWov1qBnnq_2gj2hfVkWB6/view?usp=sharing</t>
  </si>
  <si>
    <t>https://drive.google.com/file/d/1LAUZrXdtoVhMXMhrCu49aYhnhKbP_8qq/view?usp=sharing</t>
  </si>
  <si>
    <t>https://drive.google.com/file/d/1KWuJy92FnAtZie-bq7qpr8dKkEkCOUVB/view?usp=sharing</t>
  </si>
  <si>
    <t>https://drive.google.com/file/d/1Tcl4pmfNjfZZqxZiyU8RxI01GKBm_Dp3/view?usp=sharing</t>
  </si>
  <si>
    <t>https://drive.google.com/file/d/1qVcWTlxPrO7fNqdrPmoFlt8N5EWRePdZ/view?usp=sharing</t>
  </si>
  <si>
    <t>https://drive.google.com/file/d/1zikZRaNLQluheDCqyXr2_JZUZAhVEDh1/view?usp=sharing</t>
  </si>
  <si>
    <t>https://drive.google.com/file/d/1yaA3W9yeSDlxHFh80m6WLT8yxZdcMov9/view?usp=sharing</t>
  </si>
  <si>
    <t>https://drive.google.com/file/d/14XG0hoKQ47kQOHWBh6sd7PZYwhGMxJq7/view?usp=sharing</t>
  </si>
  <si>
    <t>https://drive.google.com/file/d/19XP-9hmW4hw5WqOD6aJVWVssgxw34IV1/view?usp=sharing</t>
  </si>
  <si>
    <t>https://drive.google.com/file/d/1DekNjizQDS7clAzyVPn_Vh969CR3kMH8/view?usp=sharing</t>
  </si>
  <si>
    <t>https://drive.google.com/file/d/1HDcu5FMH8kxCc8PlxUoxfLn4DPMI5mXj/view?usp=sharing</t>
  </si>
  <si>
    <t>https://drive.google.com/file/d/1Mv7HglIujYZKUwqRytkSy6IgzXDVA-3f/view?usp=sharing</t>
  </si>
  <si>
    <t>https://drive.google.com/file/d/1oBztN2823w839s1Zwn_7T46eZ-L0th1n/view?usp=sharing</t>
  </si>
  <si>
    <t>https://drive.google.com/file/d/1MiHMG8bjhFN6hJNVQviy0-q4hATU4IXB/view?usp=sharing</t>
  </si>
  <si>
    <t>https://drive.google.com/file/d/104v--o5PoLfQqhRDwMYUEtPeQP3BAj27/view?usp=sharing</t>
  </si>
  <si>
    <t>https://drive.google.com/file/d/1nIfTex5HSEsoWPyKUXJGh0Ebb4hB6RO1/view?usp=sharing</t>
  </si>
  <si>
    <t>https://drive.google.com/file/d/12C0VM1fVmLGUGowN7Zwd6VxaoWs-CfWw/view?usp=sharing</t>
  </si>
  <si>
    <t>https://drive.google.com/file/d/1Rot3uCNeKw4agndyVSUhyw6CfRdrknoa/view?usp=sharing</t>
  </si>
  <si>
    <t>https://drive.google.com/file/d/1iavUCjvbnupq3hg_m1oH1UkJNHQtFCqK/view?usp=sharing</t>
  </si>
  <si>
    <t>https://drive.google.com/file/d/1UuAp6wVsLIauqmniwwnTluzMH2qGg8HC/view?usp=sharing</t>
  </si>
  <si>
    <t>https://drive.google.com/file/d/1KifeA9qk3otYu5BohKrQoXb86ocXPtqV/view?usp=sharing</t>
  </si>
  <si>
    <t>https://drive.google.com/file/d/1RLx822mSeLMOdDCr-suRvgFG41ns9qnJ/view?usp=sharing</t>
  </si>
  <si>
    <t>https://drive.google.com/file/d/1vxuQcutouLzRFjmWWgV94_JTsyr28Ruq/view?usp=sharing</t>
  </si>
  <si>
    <t>https://drive.google.com/file/d/1TExH829XQIlNr355U6O0I26VPdkqDro1/view?usp=sharing</t>
  </si>
  <si>
    <t>https://drive.google.com/file/d/12vrLQmgleedlZJW1peio6k6cSzW7D5m6/view?usp=sharing</t>
  </si>
  <si>
    <t>https://drive.google.com/file/d/1p1Zl_AYwIGhd3FaQnpz_uFn_8FnfhYBV/view?usp=sharing</t>
  </si>
  <si>
    <t>https://drive.google.com/file/d/1dbvCdTVipAMHVxqLe2Lo3h7lceQbon2b/view?usp=sharing</t>
  </si>
  <si>
    <t>https://drive.google.com/file/d/14cakal6t7ZX4RAX_UjkDvep670LnDG4h/view?usp=sharing</t>
  </si>
  <si>
    <t>https://drive.google.com/file/d/1XvR6buVai7H0zJhgRk_f9SaDRP6anqIg/view?usp=sharing</t>
  </si>
  <si>
    <t>https://drive.google.com/file/d/1SCxfMxm19SnmbUc3fGyi4gahmmbgq1mh/view?usp=sharing</t>
  </si>
  <si>
    <t>https://drive.google.com/file/d/1JR6YJ8UqB3pgyopWL9HC6IaHbhiLRI6f/view?usp=sharing</t>
  </si>
  <si>
    <t>https://drive.google.com/file/d/1_v8ieLw9AosvsO_XXtHUPOjpltx3h6D1/view?usp=sharing</t>
  </si>
  <si>
    <t>https://drive.google.com/file/d/1xaCzqcS8LQwCZbcpzoS-VpzMQYLyGQew/view?usp=sharing</t>
  </si>
  <si>
    <t>https://drive.google.com/file/d/1bETn9aY5tREwWIbNkhpxihm0dKd8ueUj/view?usp=sharing</t>
  </si>
  <si>
    <t>https://drive.google.com/file/d/159HqBpTfhs7xHDm9Naij3hzz-0dIvw4o/view?usp=sharing</t>
  </si>
  <si>
    <t>https://drive.google.com/file/d/1LpoZFXqO-Q-tPXSvQDOrNNsZ9fs0Ym3T/view?usp=sharing</t>
  </si>
  <si>
    <t>https://drive.google.com/file/d/1cVZv8Zk0OzPt1Au31WXSiu4iZR9ooRzC/view?usp=sharing</t>
  </si>
  <si>
    <t>https://drive.google.com/file/d/1CNA9-bzWMp0_gZjIFSxQ1pJNoZ8x8yof/view?usp=sharing</t>
  </si>
  <si>
    <t>https://drive.google.com/file/d/1m97NkPuhlREev21J9m_9fQN3Y52qwOid/view?usp=sharing</t>
  </si>
  <si>
    <t>https://drive.google.com/file/d/1H4TEw8Y2gHb_GUSXNNOIw1OhjsDyRymq/view?usp=sharing</t>
  </si>
  <si>
    <t>https://drive.google.com/file/d/1-S5kJB9WzJzfQMNIqEfClLzen_0mSnNl/view?usp=sharing</t>
  </si>
  <si>
    <t>https://drive.google.com/file/d/1PEvgAM5kgDvU9ZBpef85XFS7GjOY9CC_/view?usp=sharing</t>
  </si>
  <si>
    <t>https://drive.google.com/file/d/1i2sMWrdZAKtLPvVFZ73hmM1JtZEJTj-c/view?usp=sharing</t>
  </si>
  <si>
    <t>https://drive.google.com/file/d/1oRznHkPAF7hp1YRbv8-jDGRZ8-jC-NId/view?usp=sharing</t>
  </si>
  <si>
    <t>https://drive.google.com/file/d/1z70fg848AuT4n-IXQrb6cLgj4-EBDOa3/view?usp=sharing</t>
  </si>
  <si>
    <t>https://drive.google.com/file/d/1nXqYB4rrjz8FxdWVU6b6jwifKLaD62Kb/view?usp=sharing</t>
  </si>
  <si>
    <t>https://drive.google.com/file/d/1RqOAvcCHL1BdA61trMh1J9CylHOLsRGp/view?usp=sharing</t>
  </si>
  <si>
    <t>https://drive.google.com/file/d/1ePFhH1Vxyhl94fKgw75I0hDhtCzxW-i9/view?usp=sharing</t>
  </si>
  <si>
    <t>https://drive.google.com/file/d/1_oJz1TfJ5pFT2jSf2M5fUNIwnurfO1Pb/view?usp=sharing</t>
  </si>
  <si>
    <t>https://drive.google.com/file/d/1mr8utLTkik3bl9ZXJKGy6VET7GOEiqpY/view?usp=sharing</t>
  </si>
  <si>
    <t>https://drive.google.com/file/d/1ZRIq_RCn-tcj4OPHgFqaVsrkqEaR9pDg/view?usp=sharing</t>
  </si>
  <si>
    <t>https://drive.google.com/file/d/1UXYnLvuGto4X0afr2Zq3cBPbeFYhgWgq/view?usp=sharing</t>
  </si>
  <si>
    <t>https://drive.google.com/file/d/1cRs_Kq0E6L7urv_zSvxiLghxhTYgbsxA/view?usp=sharing</t>
  </si>
  <si>
    <t>https://drive.google.com/file/d/1IBgUQNpLZxq5_m2g4Rc_dV518YaSwhtH/view?usp=sharing</t>
  </si>
  <si>
    <t>https://drive.google.com/file/d/1RnwQyOkimBtWH1QlG1_eDvxdBwoZazcx/view?usp=sharing</t>
  </si>
  <si>
    <t>https://drive.google.com/file/d/1t3bMDcbTLrSIwPJKAXoteidr3y3pENyE/view?usp=sharing</t>
  </si>
  <si>
    <t>https://drive.google.com/file/d/1f8ZVaARRf1fR1TaezbM4bH2BIgDvF39Q/view?usp=sharing</t>
  </si>
  <si>
    <t>https://drive.google.com/file/d/1VqhvSqdjsd9WlJR0SShmuUebOMXeHby9/view?usp=sharing</t>
  </si>
  <si>
    <t>https://drive.google.com/file/d/1FpQxfwqKBn12dajImqz_f5W6pA-QKcKF/view?usp=sharing</t>
  </si>
  <si>
    <t>https://drive.google.com/file/d/1VTG1uu5PANMu4_bdVDzx7-egOhQavLnK/view?usp=sharing</t>
  </si>
  <si>
    <t>https://drive.google.com/file/d/1F0HGUVAXfaL6GKUU2Lq4BjHWzXsky9JQ/view?usp=sharing</t>
  </si>
  <si>
    <t>https://drive.google.com/file/d/1JZ8B_bxtve-Oq1zYPsWeYClWeS1bYgw9/view?usp=sharing</t>
  </si>
  <si>
    <t>https://drive.google.com/file/d/1zA6vjNlhrgWcWEtuMwHfktF4W0hWLbeg/view?usp=sharing</t>
  </si>
  <si>
    <t>https://drive.google.com/file/d/1fRQ5PXdZ3DXs5qYPJ6LLRUantOgjchtj/view?usp=sharing</t>
  </si>
  <si>
    <t>https://drive.google.com/file/d/1X2FzQHTlQdWgQTfPT0aqUM8wOPOpGLyd/view?usp=sharing</t>
  </si>
  <si>
    <t>https://drive.google.com/file/d/1d2pogBAT1LZ9zDNqZ7Wl6uVwlLgiToS7/view?usp=sharing</t>
  </si>
  <si>
    <t>https://drive.google.com/file/d/1uDQjd-LwtTs0898kpXPeECx0REhv5Y_j/view?usp=sharing</t>
  </si>
  <si>
    <t>https://drive.google.com/file/d/1R1uCqYwwQ1ipUUo5Dem_jHXpkoZnQsjZ/view?usp=sharing</t>
  </si>
  <si>
    <t>https://drive.google.com/file/d/1UDrdxABRDA29P6zBUK5XiSjwpkrjnSyT/view?usp=sharing</t>
  </si>
  <si>
    <t>https://drive.google.com/file/d/1IWzKLVmI8DYRPuWnO0KO61oNk3rZQmik/view?usp=sharing</t>
  </si>
  <si>
    <t>https://drive.google.com/file/d/1sjc0r2NyMdgGt_dDLP7MeA05zraU1fNV/view?usp=sharing</t>
  </si>
  <si>
    <t>https://drive.google.com/file/d/1BZjHGPb7MmrgETRipq17JvZh4Baxfbv3/view?usp=sharing</t>
  </si>
  <si>
    <t>https://drive.google.com/file/d/1PZKh3qwHGI9Q8i-FUbqUjx53GyjVEJa3/view?usp=sharing</t>
  </si>
  <si>
    <t>https://drive.google.com/file/d/1Vbi9m10qE2wHiyJmDO2rHeX8iV-33fqI/view?usp=sharing</t>
  </si>
  <si>
    <t>https://drive.google.com/file/d/1cQA0HTuHA6uMzhyKv9sIQJQw_BtJMGgV/view?usp=sharing</t>
  </si>
  <si>
    <t>https://drive.google.com/file/d/1CkJeWZliywS-V9nl1I6Q1m3o6JIaZDYG/view?usp=sharing</t>
  </si>
  <si>
    <t>https://drive.google.com/file/d/1gN6vH4YaJi-qclcL9uRNvsERjCK12pW-/view?usp=sharing</t>
  </si>
  <si>
    <t>https://drive.google.com/file/d/1eaBF_MUfYr2EeQnE-ef2crCiJ-rxLgJd/view?usp=sharing</t>
  </si>
  <si>
    <t>https://drive.google.com/file/d/1F_53sz-oLHHLQJwJqGx-RbJIWw0lONq4/view?usp=sharing</t>
  </si>
  <si>
    <t>https://drive.google.com/file/d/1keP_AvInmph5iMjpZ3mjRkq5KiAhM_Wj/view?usp=sharing</t>
  </si>
  <si>
    <t>https://drive.google.com/file/d/1L9rKzlWsIcdVYe5RDFh_spqPJRNmGZLR/view?usp=sharing</t>
  </si>
  <si>
    <t>https://drive.google.com/file/d/1WxF23lGxv_aIUZ7w01StyCG1WNWZMYM0/view?usp=sharing</t>
  </si>
  <si>
    <t>https://drive.google.com/file/d/1eQbz_7TsNrmrRBaxz0k0dvXz67Y1Jy0d/view?usp=sharing</t>
  </si>
  <si>
    <t>https://drive.google.com/file/d/1II0n6JG4BgzIkkAgev5eXDdlNtwLUx4d/view?usp=sharing</t>
  </si>
  <si>
    <t>https://drive.google.com/file/d/1Tp6S5QpuElZNq-PLSO3G5hKPt3l2wJLk/view?usp=sharing</t>
  </si>
  <si>
    <t>https://drive.google.com/file/d/13QSRG4YJ3msb3zW6m3yREgw3GaIkyftC/view?usp=sharing</t>
  </si>
  <si>
    <t>https://drive.google.com/file/d/1v9y8Ug3cqov2BSCICcStAhupJ8x5qpLt/view?usp=sharing</t>
  </si>
  <si>
    <t>https://drive.google.com/file/d/1AyNZD-skfRDb6xKI6gbXOiGPvAp8x7jM/view?usp=sharing</t>
  </si>
  <si>
    <t>https://drive.google.com/file/d/1l_30V9Fo-T_Nz7VdLE6tvtrtE4cejTrO/view?usp=sharing</t>
  </si>
  <si>
    <t>https://drive.google.com/file/d/10Ke2n9IyInWtPaAw90kYpoWG8k4gj-o1/view?usp=sharing</t>
  </si>
  <si>
    <t>https://drive.google.com/file/d/1W8GuzBybXUHslVAF2E7NqUdS1i0gOT_k/view?usp=sharing</t>
  </si>
  <si>
    <t>https://drive.google.com/file/d/1hEykRnBtnOUSIDfAE4y4QCAWIRQUJO_T/view?usp=sharing</t>
  </si>
  <si>
    <t>https://drive.google.com/file/d/13AlgMtBgBdTZtxkZsXyrtpUWsb2e5_Pu/view?usp=sharing</t>
  </si>
  <si>
    <t>https://drive.google.com/file/d/1Gc5hv4szi5v-rMyRyuARTFAc6q0lbMf9/view?usp=sharing</t>
  </si>
  <si>
    <t>https://drive.google.com/file/d/1-UmQQnwdJh2anLvBBZ_Dty62GFtq7Hkl/view?usp=sharing</t>
  </si>
  <si>
    <t>https://drive.google.com/file/d/1Xm42OA5ZpFnvTEhJmnLvQmPWw5GBgf27/view?usp=sharing</t>
  </si>
  <si>
    <t>https://drive.google.com/file/d/1_qLb1wGOooWF_Vj1zkrZqwJjBGVg7dqW/view?usp=sharing</t>
  </si>
  <si>
    <t>https://drive.google.com/file/d/1RiToCcZ8znynL6OKiQmIMmmMLDY0CKAO/view?usp=sharing</t>
  </si>
  <si>
    <t>https://drive.google.com/file/d/1Huq6g7DWE-IlvmoprEdvAJ6Lx4aGWoJx/view?usp=sharing</t>
  </si>
  <si>
    <t>https://drive.google.com/file/d/1RCCrCLST_eYqApCWpDjqcnEk_bzEZmO0/view?usp=sharing</t>
  </si>
  <si>
    <t>https://drive.google.com/file/d/10KH6mJh6Qz9Aj5TK6lKGCMspqHRQUFgM/view?usp=sharing</t>
  </si>
  <si>
    <t>https://drive.google.com/file/d/1D6SIUgvnPpW9KzXYN1hTdI2GVw0dOnXP/view?usp=sharing</t>
  </si>
  <si>
    <t>https://drive.google.com/file/d/1gWp5iq6VzO36z2xw-1taFOjl_rb3PPPo/view?usp=sharing</t>
  </si>
  <si>
    <t>https://drive.google.com/file/d/1T2QOT-SfNAZXW2kXsBG_magIrKoaeu33/view?usp=sharing</t>
  </si>
  <si>
    <t>https://drive.google.com/file/d/17_9rukptRloSB9Z69ewc9Eofucs8atbJ/view?usp=sharing</t>
  </si>
  <si>
    <t>https://drive.google.com/file/d/1zMleJwf-OnYb3Bjf7Bkh1mHnDe7Av_Aw/view?usp=sharing</t>
  </si>
  <si>
    <t>https://drive.google.com/file/d/1SaGH9Ti_-e73O6MzGksizc_LpUBo2Era/view?usp=sharing</t>
  </si>
  <si>
    <t>https://drive.google.com/file/d/1Wjj8_hlpJY_wmLVgUnsOxDv1iGwvoMy1/view?usp=sharing</t>
  </si>
  <si>
    <t>https://drive.google.com/file/d/19-KwYc8vWne_EUz61pkhfTb9L6UePUqK/view?usp=sharing</t>
  </si>
  <si>
    <t>https://drive.google.com/file/d/13y0vTz9hKoPFJpAj63OVsJ-o7lEN2aOD/view?usp=sharing</t>
  </si>
  <si>
    <t>https://drive.google.com/file/d/1_0KM260Rtwbt8Qkn4dGju1RiILRou0fG/view?usp=sharing</t>
  </si>
  <si>
    <t>https://drive.google.com/file/d/1GU6kSDfGg70TxLDitbMAiBBQkQjVNTln/view?usp=sharing</t>
  </si>
  <si>
    <t>https://drive.google.com/file/d/1rRiNzmp3Mye46Cw-HNlPSmmfWfEErIav/view?usp=sharing</t>
  </si>
  <si>
    <t>https://drive.google.com/file/d/1xJ46We-ExxDxXRAAsLXCAxFDZRgNJMh4/view?usp=sharing</t>
  </si>
  <si>
    <t>https://drive.google.com/file/d/18pB5CojVOqA69mqzBxXO4eW27YXGt6fX/view?usp=sharing</t>
  </si>
  <si>
    <t>https://drive.google.com/file/d/1NiAAitkTN_GZGllpolzSI_B8aI9gblrJ/view?usp=sharing</t>
  </si>
  <si>
    <t>https://drive.google.com/file/d/1ENY6GT03yeCBy2_g6wzpYqUVIc2iqlYG/view?usp=sharing</t>
  </si>
  <si>
    <t>https://drive.google.com/file/d/17sSG0o4rUmCbCl7NxAK9Vo44q1RafCpJ/view?usp=sharing</t>
  </si>
  <si>
    <t>https://drive.google.com/file/d/1xXdnOPyqabRD5-RbTr8wn0_WxZ-38jRl/view?usp=sharing</t>
  </si>
  <si>
    <t>https://drive.google.com/file/d/1EHkk1UTgNwnXgx4sqUxlLmIQdLvwFOMd/view?usp=sharing</t>
  </si>
  <si>
    <t>https://drive.google.com/file/d/1MDNRmXxaa7jXsIBsoWBWsmWOpZE5w5xE/view?usp=sharing</t>
  </si>
  <si>
    <t>https://drive.google.com/file/d/1FOoQ5suSEWX7Dqd-QPxVmv4wlX0GJWFS/view?usp=sharing</t>
  </si>
  <si>
    <t>https://drive.google.com/file/d/1w8KZmIo9IEG7HBN04sVSnZsUT8vfUeOG/view?usp=sharing</t>
  </si>
  <si>
    <t>https://drive.google.com/file/d/12FHW722uCk0hDGG7D8KLYGAKDcXnbh6y/view?usp=sharing</t>
  </si>
  <si>
    <t>https://drive.google.com/file/d/1CcEQNeICtjkJlK4laFMlAXb6TGpZthHx/view?usp=sharing</t>
  </si>
  <si>
    <t>https://drive.google.com/file/d/1MGA4_4DqdJQmpzhtjVwPA1diBvQ_q0of/view?usp=sharing</t>
  </si>
  <si>
    <t>https://drive.google.com/file/d/115LvH-OenqBukUd5zzTzq5Lsw29uXARW/view?usp=sharing</t>
  </si>
  <si>
    <t>https://drive.google.com/file/d/1uG1Poe3ghvGYZE8MTOtxAYVTTFHJ8e1C/view?usp=sharing</t>
  </si>
  <si>
    <t>https://drive.google.com/file/d/1wKfAVoSG19iDckSTKy6Tftuept54ISfO/view?usp=sharing</t>
  </si>
  <si>
    <t>https://drive.google.com/file/d/14OXxVd2e4Fhqsg-PhEkupnnK-tuwgk4d/view?usp=sharing</t>
  </si>
  <si>
    <t>https://drive.google.com/file/d/1PVfRx5WlVgHYeJkS7e4zsyaW0jbzBFXq/view?usp=sharing</t>
  </si>
  <si>
    <t>https://drive.google.com/file/d/1jORDCVevvfxuQkNxw_cnnku2yVByM7tQ/view?usp=sharing</t>
  </si>
  <si>
    <t>https://drive.google.com/file/d/18fqbQVVuzFPbBgoa1ts-CPfNi8h6jLma/view?usp=sharing</t>
  </si>
  <si>
    <t>https://drive.google.com/file/d/1bMMskxPblvDs0zyydbH0LXf_1-O5FY6o/view?usp=sharing</t>
  </si>
  <si>
    <t>https://drive.google.com/file/d/1YoayfcM6I-7gTbw7V8ECdSb_zHEHrV6O/view?usp=sharing</t>
  </si>
  <si>
    <t>https://drive.google.com/file/d/1Yb9DVANV508_1Z7_d6z45y_y_uQ9w97B/view?usp=sharing</t>
  </si>
  <si>
    <t>https://drive.google.com/file/d/1_qsbLVRRCo1COg722-lgXpnp9Bz4PJ7T/view?usp=sharing</t>
  </si>
  <si>
    <t>https://drive.google.com/file/d/1WbYyy4izNV0WhAuJ2S1eBC9kzd9E_YB6/view?usp=sharing</t>
  </si>
  <si>
    <t>https://drive.google.com/file/d/1DdP6bLfsCQLcM4NXxMDO7KlCVs-D2VX9/view?usp=sharing</t>
  </si>
  <si>
    <t>https://drive.google.com/file/d/1y29NK6DL75BaWHF5QnUB6SWUAV3bJNir/view?usp=sharing</t>
  </si>
  <si>
    <t>https://drive.google.com/file/d/1ZQOEiOijkSj4Weep9ccUTlOSc5ApKA2w/view?usp=sharing</t>
  </si>
  <si>
    <t>https://drive.google.com/file/d/14mBlOjYwDRru_oFzfA7u6g5QFTiK22mo/view?usp=sharing</t>
  </si>
  <si>
    <t>https://drive.google.com/file/d/1s9ZG9EmHw3edHRcvqnNr5aTcGQC_rbdD/view?usp=sharing</t>
  </si>
  <si>
    <t>https://drive.google.com/file/d/1Mh0VtihtvBrDf3A9rf9sUyYlquIWfju7/view?usp=sharing</t>
  </si>
  <si>
    <t>https://drive.google.com/file/d/1VTMUwnhXIRemHCrYASIKM6AP_w8e5_A9/view?usp=sharing</t>
  </si>
  <si>
    <t>https://drive.google.com/file/d/1bcESSKGbDy-md6KMvL0AcSOSH0BOzPkM/view?usp=sharing</t>
  </si>
  <si>
    <t>https://drive.google.com/file/d/1PRqcyjfmOcXDv5AdVVa1k6HBqqTwHUIp/view?usp=sharing</t>
  </si>
  <si>
    <t>https://drive.google.com/file/d/1FOGAflh-orKHZMvaB6-RXDgDAZeDa4if/view?usp=sharing</t>
  </si>
  <si>
    <t>https://drive.google.com/file/d/1lJTjNHwWHJGAOotV_qsGp0U9u_Zr5ora/view?usp=sharing</t>
  </si>
  <si>
    <t>https://drive.google.com/file/d/1hfhihJ3RxKr6Qsod2881APb7O_ooMsQO/view?usp=sharing</t>
  </si>
  <si>
    <t>https://drive.google.com/file/d/1IbTUPTuMvLl1j9pIMO_AatX56fvqdRQv/view?usp=sharing</t>
  </si>
  <si>
    <t>https://drive.google.com/file/d/1C4uWM7CUn5VAz3dPP689aoYrq5jkD-sq/view?usp=sharing</t>
  </si>
  <si>
    <t>https://drive.google.com/file/d/1sODUcx2DpYh2gtZXW4X_aUTzmxmDfN9J/view?usp=sharing</t>
  </si>
  <si>
    <t>https://drive.google.com/file/d/1T8fCADNiGRYAFoAOc4h84zEXAFYDEcwW/view?usp=sharing</t>
  </si>
  <si>
    <t>https://drive.google.com/file/d/11z2f_9a9dovN5YqCAASaiKnL_qXzBiD4/view?usp=sharing</t>
  </si>
  <si>
    <t>https://drive.google.com/file/d/1V9JeCvEO_1pp_Fvs9yAEiP8Ur3vbI96O/view?usp=sharing</t>
  </si>
  <si>
    <t>https://drive.google.com/file/d/1Gn4JZT6--hOKD3aOcUUxJHOEnmNHO8wb/view?usp=sharing</t>
  </si>
  <si>
    <t>https://drive.google.com/file/d/1up8PRNYDIFybSd31J_8LF6MjyejV1012/view?usp=sharing</t>
  </si>
  <si>
    <t>https://drive.google.com/file/d/1-fu5kNHCQUqb68nw1cloggn5uyGnmDA2/view?usp=sharing</t>
  </si>
  <si>
    <t>https://drive.google.com/file/d/1vlgf4_e4uMJ4FcBZYp1PK4WDwkcduxIN/view?usp=sharing</t>
  </si>
  <si>
    <t>https://drive.google.com/file/d/1zCg5xPxSfiaJCsFbliujqwy5dwafMdjM/view?usp=sharing</t>
  </si>
  <si>
    <t>https://drive.google.com/file/d/1zvO_LG2wR8CBcdP91LadJAhMhs8v613G/view?usp=sharing</t>
  </si>
  <si>
    <t>https://drive.google.com/file/d/18mSCNVVjD53QiMqe3-ntO3Glf55nc1ob/view?usp=sharing</t>
  </si>
  <si>
    <t>https://drive.google.com/file/d/1rPZ0e9Zq1tVrmrEmrfh9AmIoSJSgtNjU/view?usp=sharing</t>
  </si>
  <si>
    <t>https://drive.google.com/file/d/1T044n8hCQDJnSFYMomyrbW4GD_uTD1JW/view?usp=sharing</t>
  </si>
  <si>
    <t>https://drive.google.com/file/d/1eNQ-PfoBDU4WeL_ub4eBGmn5VlYQCKSq/view?usp=sharing</t>
  </si>
  <si>
    <t>https://drive.google.com/file/d/1gioE0J6sNVYgkz9x01TWyglmBiNQDNaP/view?usp=sharing</t>
  </si>
  <si>
    <r>
      <t xml:space="preserve">Melampirkan bukti  proses  pembimbingan  </t>
    </r>
    <r>
      <rPr>
        <b/>
        <sz val="11"/>
        <rFont val="Bookman Old Style"/>
        <family val="1"/>
        <charset val="204"/>
      </rPr>
      <t xml:space="preserve">paling  sedikit  setara  40  (empat  puluh)  </t>
    </r>
    <r>
      <rPr>
        <sz val="11"/>
        <rFont val="Bookman Old Style"/>
        <family val="1"/>
        <charset val="204"/>
      </rPr>
      <t>angka kredit  yang  berasal dari :</t>
    </r>
  </si>
  <si>
    <r>
      <t xml:space="preserve">Melampirkan  bukti  proses  pembimbingan  </t>
    </r>
    <r>
      <rPr>
        <b/>
        <sz val="11"/>
        <rFont val="Bookman Old Style"/>
        <family val="1"/>
        <charset val="204"/>
      </rPr>
      <t xml:space="preserve">paling  sedikit  setara  80 (delapan puluh) </t>
    </r>
    <r>
      <rPr>
        <sz val="11"/>
        <rFont val="Bookman Old Style"/>
        <family val="1"/>
        <charset val="204"/>
      </rPr>
      <t>angka kredit yang berasal dari:</t>
    </r>
  </si>
  <si>
    <t>https://drive.google.com/file/d/13JcCga4x_MvlTt0dL0mi_9RDos_dPaZO/view?usp=sharing</t>
  </si>
  <si>
    <t>https://drive.google.com/file/d/1ber4UKOl6-vmRJICLDAIElklE4BPL19u/view?usp=sharing</t>
  </si>
  <si>
    <t>https://drive.google.com/file/d/1sqbL4jIi1GBadnQGWr-d_J-HIYqyO1SZ/view?usp=sharing</t>
  </si>
  <si>
    <t>https://drive.google.com/file/d/12-bgWW4D4twugNvC63aEaj3ITyUf_7Kp/view?usp=sharing</t>
  </si>
  <si>
    <t>https://drive.google.com/file/d/1qzl7BE4gN6m_B92ei83n_3s-hf_Tgc9-/view?usp=sharing</t>
  </si>
  <si>
    <t>https://drive.google.com/file/d/1grzSGsfw_lgm_9G8KViWa_a9v5oyctVQ/view?usp=sharing</t>
  </si>
  <si>
    <t>Bukti pernah mendapatkan hibah penelitian kompetitif/ penugasan tingkat daerah/ nasional/ kementerian/ internasional/ korporasi, atau kompetitif internal Perguruan Tinggi (sebagai ketua); atau</t>
  </si>
  <si>
    <t>Penata Tk. I / III.d</t>
  </si>
  <si>
    <t>Ya</t>
  </si>
  <si>
    <t>Relationship Between Temporal Environment Factors And Diet Composition Of Small-Clawed Otter (Aonyx cinereus) In Heterogeneous Paddy Fields Landscape In Sumatra, Indonesia</t>
  </si>
  <si>
    <t>1023-9030</t>
  </si>
  <si>
    <t>https://iucnosgbull.org/Volume38/Andraska_et_al_2021.html</t>
  </si>
  <si>
    <t>https://www.scimagojr.com/journalsearch.php?q=21100246529&amp;tip=sid&amp;clean=0</t>
  </si>
  <si>
    <t>https://iucnosgbull.org/Volume38/Andeska_et_al_2021.pdf</t>
  </si>
  <si>
    <t>0,34 (Q3)</t>
  </si>
  <si>
    <t>IUCN/SCC Otter Specialist Group Bulletin</t>
  </si>
  <si>
    <t>106-110</t>
  </si>
  <si>
    <t>LK 700</t>
  </si>
  <si>
    <t xml:space="preserve">LK 550 </t>
  </si>
  <si>
    <t>The Otter Specialist Group</t>
  </si>
  <si>
    <r>
      <t xml:space="preserve">Ferdi Andeska, Wilson Novarino, </t>
    </r>
    <r>
      <rPr>
        <b/>
        <sz val="10"/>
        <rFont val="Bookman Old Style"/>
        <family val="1"/>
      </rPr>
      <t>Jabang Nurdin</t>
    </r>
    <r>
      <rPr>
        <sz val="10"/>
        <rFont val="Bookman Old Style"/>
        <family val="1"/>
      </rPr>
      <t>, Aadrean*</t>
    </r>
  </si>
  <si>
    <t>Stingless bee-keeping (Hymenoptera: Apidae: Meliponini) and Its Potency for Other Related-Ventures in West Sumatra</t>
  </si>
  <si>
    <t>Journal of Physics: Conference Series</t>
  </si>
  <si>
    <t>https://www.scimagojr.com/journalsearch.php?q=130053&amp;tip=sid&amp;clean=0</t>
  </si>
  <si>
    <t>1-10</t>
  </si>
  <si>
    <t>1742-6588, 1742-6596</t>
  </si>
  <si>
    <t>IOP Publishing Ltd.</t>
  </si>
  <si>
    <t>https://iopscience.iop.org/article/10.1088/1742-6596/1940/1/012073/meta</t>
  </si>
  <si>
    <t>https://iopscience.iop.org/article/10.1088/1742-6596/1940/1/012073/pdf</t>
  </si>
  <si>
    <t>0,21 (Q4)</t>
  </si>
  <si>
    <t>Phytochemical Screening Of Acacia Auriculiformis Leaf Ethanol Extract</t>
  </si>
  <si>
    <t>International Journal of Progressive Sciences and Technologies (IJPSAT)</t>
  </si>
  <si>
    <t>245-248</t>
  </si>
  <si>
    <t>2509-0119</t>
  </si>
  <si>
    <t>http://ijpsat.es/index.php/ijpsat/article/view/3481</t>
  </si>
  <si>
    <t>http://ijpsat.es/index.php/ijpsat/article/view/3481/2154</t>
  </si>
  <si>
    <t>http://dx.doi.org/10.52155/ijpsat.v28.2.3481</t>
  </si>
  <si>
    <t>https://journals.indexcopernicus.com/search/details?id=44355</t>
  </si>
  <si>
    <t>Zooplankton Diversity at Pearl Shell Cultivation Locations on Bintangor Island, Teluk Kabung, Padang City</t>
  </si>
  <si>
    <t>555-560</t>
  </si>
  <si>
    <r>
      <t xml:space="preserve">Reni Pusvitasari*, Djong Hon Tjong and </t>
    </r>
    <r>
      <rPr>
        <b/>
        <sz val="10"/>
        <rFont val="Bookman Old Style"/>
        <family val="1"/>
        <charset val="204"/>
      </rPr>
      <t>Jabang Nurdin</t>
    </r>
  </si>
  <si>
    <t>http://www.ijpsat.es/index.php/ijpsat/article/view/3492</t>
  </si>
  <si>
    <t>http://www.ijpsat.es/index.php/ijpsat/article/view/3492/2190</t>
  </si>
  <si>
    <t>http://dx.doi.org/10.52155/ijpsat.v28.2.3492</t>
  </si>
  <si>
    <r>
      <t xml:space="preserve">H Herwina*, S Salmah, M N Janra, Mairawita, </t>
    </r>
    <r>
      <rPr>
        <b/>
        <sz val="10"/>
        <rFont val="Bookman Old Style"/>
        <family val="1"/>
      </rPr>
      <t>Jabang Nurdin</t>
    </r>
    <r>
      <rPr>
        <sz val="10"/>
        <rFont val="Bookman Old Style"/>
        <family val="1"/>
      </rPr>
      <t>, Jasmi, Yaherwandi, Rusdimansyah, D A Sari</t>
    </r>
  </si>
  <si>
    <t>https://drive.google.com/file/d/1HmRjMIGCL2GJtEg3jV5BaqzQVTYyPIEc/view?usp=sharing</t>
  </si>
  <si>
    <t>https://drive.google.com/file/d/1mcFVAwEwUoP3kff9JtZIavETZimvkMTz/view?usp=sharing</t>
  </si>
  <si>
    <t>https://drive.google.com/file/d/1fVdefbjHVSQThqCnz8oHxvemztfPj8O-/view?usp=sharing</t>
  </si>
  <si>
    <t>https://drive.google.com/file/d/1lDLNluTaqTlQp64u63OLlUinw2OU3Tw_/view?usp=sharing</t>
  </si>
  <si>
    <t>http://dx.doi.org/10.1088/1742-6596/1940/1/012073</t>
  </si>
  <si>
    <r>
      <t xml:space="preserve">Fahry Harahap, Nofrita*, </t>
    </r>
    <r>
      <rPr>
        <b/>
        <sz val="10"/>
        <rFont val="Bookman Old Style"/>
        <family val="1"/>
      </rPr>
      <t>Jabang Nurdin</t>
    </r>
  </si>
  <si>
    <t>Natural Science: Jurnal of Science and Technology</t>
  </si>
  <si>
    <t>Peer Review 1</t>
  </si>
  <si>
    <t>Peer Review 2</t>
  </si>
  <si>
    <r>
      <t xml:space="preserve">Radilla Silmiah, </t>
    </r>
    <r>
      <rPr>
        <b/>
        <sz val="10"/>
        <rFont val="Bookman Old Style"/>
        <family val="1"/>
        <charset val="204"/>
      </rPr>
      <t xml:space="preserve">Jabang Nurdin </t>
    </r>
    <r>
      <rPr>
        <sz val="10"/>
        <rFont val="Bookman Old Style"/>
        <family val="1"/>
        <charset val="204"/>
      </rPr>
      <t>dan Siti Salmah</t>
    </r>
  </si>
  <si>
    <r>
      <t xml:space="preserve">DAPATDIPERTIMBANGKAN UNTUK DIANGKAT/DINAIKKAN DALAM 
JABATAN AKADEMIK </t>
    </r>
    <r>
      <rPr>
        <b/>
        <sz val="11"/>
        <rFont val="Bookman Old Style"/>
        <family val="1"/>
      </rPr>
      <t>LEKTOR KEPALA</t>
    </r>
    <r>
      <rPr>
        <sz val="11"/>
        <rFont val="Bookman Old Style"/>
        <family val="1"/>
      </rPr>
      <t xml:space="preserve"> / PANGKAT PEMBINA (IV/a), DALAM MATA KULIAH </t>
    </r>
    <r>
      <rPr>
        <b/>
        <sz val="11"/>
        <rFont val="Bookman Old Style"/>
        <family val="1"/>
        <charset val="204"/>
      </rPr>
      <t>EKOLOGI HEWAN</t>
    </r>
    <r>
      <rPr>
        <sz val="11"/>
        <rFont val="Bookman Old Style"/>
        <family val="1"/>
      </rPr>
      <t>, TMT ……………….</t>
    </r>
  </si>
  <si>
    <t>International Journals of Sciences and High Technologies</t>
  </si>
  <si>
    <t>1.) Ketua Jurusan Biologi Fakultas MIPA Universitas Andalas Periode 2013-2017</t>
  </si>
  <si>
    <t>2.) Ketua Program Studi S2 Jurusan Biologi Fakultas MIPA Universitas Andalas Periode 2017-2021</t>
  </si>
  <si>
    <t>18. Semester Genap 2020/2021 (Februari 2021 s/d Juli 2021)  maksimum 11 SKS per semester</t>
  </si>
  <si>
    <t>Semester Genap 2020/2021</t>
  </si>
  <si>
    <t>SK Dekan FMIPA Unand No.: 137/UN16.03.D/KPT/2021</t>
  </si>
  <si>
    <t>Kuliah Ekologi Hewan, Kls. A ( 4/14 Pertemuan, 3 SKS)</t>
  </si>
  <si>
    <t>Kuliah Ekologi Hewan, Kls. B ( 4/14 Pertemuan, 3 SKS)</t>
  </si>
  <si>
    <t>Kuliah Biologi Tanah, Kls. A ( 7/14 Pertemuan, 3 SKS)</t>
  </si>
  <si>
    <t>Kuliah Biologi Tanah, Kls. KBI ( 7/14 Pertemuan, 3 SKS)</t>
  </si>
  <si>
    <t>19. Semester Ganjil 2021/2022 (Agustus 2021 s/d Januari 2022)  maksimum 11 SKS per semester</t>
  </si>
  <si>
    <t>Semester Ganjil 2021/2022</t>
  </si>
  <si>
    <t>Kuliah Asesmen Biodiversitas, Kls. A ( 5/14 Pertemuan, 2 SKS)</t>
  </si>
  <si>
    <t>Kuliah Planktonologi, Kls. A ( 2/14 Pertemuan, 3 SKS)</t>
  </si>
  <si>
    <t>Kuliah Asesmen Biodiversitas, Kls. B ( 5/14 Pertemuan, 2 SKS)</t>
  </si>
  <si>
    <t>18. Semester Genap 2020/2021 (Februari 2021 s/d Juli 2021)</t>
  </si>
  <si>
    <t>Annisa Helmi, S1 (BP. 1610422036)</t>
  </si>
  <si>
    <t>22/02/2021</t>
  </si>
  <si>
    <t>SK Dekan FMIPA Unand No.: 324/UN16.03.D/KPT/2021</t>
  </si>
  <si>
    <t>Kuliah Biodiversitas Tropika, Kls. B, S2 ( 4/14 Pertemuan, 2 SKS)</t>
  </si>
  <si>
    <t>Kuliah Ekologi dan Konservasi Ekosistem, Kls. B, S2 ( 7/14 Pertemuan, 2 SKS)</t>
  </si>
  <si>
    <t>Kuliah Ekologi Komunitas, Kls. A, S2 ( 7/14 Pertemuan, 2 SKS)</t>
  </si>
  <si>
    <t>Kuliah Ekologi Perairan Tropik, Kls. A, S2 ( 4/14 Pertemuan, 2 SKS)</t>
  </si>
  <si>
    <t>Kuliah Ekologi Pesisir dan Laut, Kls. A ( 7/14 Pertemuan, 3 SKS)</t>
  </si>
  <si>
    <t>19. Semester Ganjil 2021/2022 (Agustus 2021 s/d Januari 2022)</t>
  </si>
  <si>
    <t>Ana Neferia Zuhri, S2 (BP. 1720422001)</t>
  </si>
  <si>
    <t>22/10/2021</t>
  </si>
  <si>
    <t>11. Semester Genap 2020/2021 (Februari 2021 s/d Juli 2021)</t>
  </si>
  <si>
    <t>Meriani, S1 (BP.1610421038)</t>
  </si>
  <si>
    <t>18/02/2021</t>
  </si>
  <si>
    <t>5. Semester Ganjil 2021/2022 (Agustus 2021 s/d Januari 2022)</t>
  </si>
  <si>
    <t>Fahry Harahap, S2 (BP.1920422013)</t>
  </si>
  <si>
    <t>30/08/2021</t>
  </si>
  <si>
    <t>23/11/2021</t>
  </si>
  <si>
    <t>Vivi Safitri, S2 (BP.1920422008)</t>
  </si>
  <si>
    <t>Reni Pusvitasari, S2 (BP.1820422005)</t>
  </si>
  <si>
    <t>31/08/2021</t>
  </si>
  <si>
    <t>18. Semester Genap 2021/2022 (Februari 2021 s/d Juli 2021)</t>
  </si>
  <si>
    <t>Khairani Rahma Tamara, S1 (BP.1610421005)</t>
  </si>
  <si>
    <t>23/02/2021</t>
  </si>
  <si>
    <t>Vika Widya Wati, S1 (BP.1610421037)</t>
  </si>
  <si>
    <t>Annisa Helmi, S1 (BP.1610422036)</t>
  </si>
  <si>
    <t>18/03/2021</t>
  </si>
  <si>
    <t>Elpe Bibas, S2 (BP.1720422002)</t>
  </si>
  <si>
    <t>20/08/2021</t>
  </si>
  <si>
    <t>Syafitri Dwiana Sayuti, S2 (BP.1920422009)</t>
  </si>
  <si>
    <t>Ana Neferia Zuhri, S2 (BP.1720422001)</t>
  </si>
  <si>
    <t>26/11/2021</t>
  </si>
  <si>
    <t>Pearenca Nasyrah, S2 (BP.1920422010)</t>
  </si>
  <si>
    <t>02/12/2021</t>
  </si>
  <si>
    <t>Saidina Bima, S1 (BP.1710421026)</t>
  </si>
  <si>
    <t>21/12/2021</t>
  </si>
  <si>
    <t>TEKNOLOGI FRAGMENTASI KARANG SEBAGAI MATA PENCAHARIAN ALTERNATIF DAN EKOWISATA BAGI MASYARAKAT PESISIR DI TELUK KABUNG SELATAN, PADANG, SUMATERA BARAT</t>
  </si>
  <si>
    <t>Jurnal Pengabdian kepada Masyarakat</t>
  </si>
  <si>
    <t>Artikel</t>
  </si>
  <si>
    <t>EKSPLORASI ASPEK SOSIO-EKOLOGI UNTUK MENDUKUNG PEMBANGUNAN KAWASAN WISATA BERWAWASAN LINGKUNGAN DI KAWASAN EKOSISTEM ESENSIAL PULAU BELIBIS, SOLOK</t>
  </si>
  <si>
    <t>Budidaya Anggrek Sebagai Salah Satu Usaha Untuk Peningkatan Ekonomi Keluarga di koto Kaciak Mata Air Padang</t>
  </si>
  <si>
    <t>Budidaya Tanaman Anggrek Pada 11 Kelompok Tani Dari Kota Bukittinggi Di Orchid House Padang</t>
  </si>
  <si>
    <t>Fgd, Membangun Sinergi Universitas Andalas, Komunitas Peternak Unggas, Ikan Dan Penggiat Maggot Untuk Penyediaan Pakan Mandiri Dalam Rangka Mewujudkan Ketahanan Pangan Nasional</t>
  </si>
  <si>
    <t>Berkreasi Dengan Sains Untuk Memupuk Animo Generasi Muda Terhadap Ilmu Pengetahuan Alam Dan Kepedulian Terhadap Lingkungan Di Siberut Selatan Kepulauan Mentawai</t>
  </si>
  <si>
    <t>Peningkatan Kesehatan Lingkungan di Kecamatan Siberut Selatan Melalui Pelatihan Pengolahan Limbah, Sanitasi Lingkungan dan Pemanfaatan Sampah Anorganik Kepada Siswa SMP</t>
  </si>
  <si>
    <t>Peningkatan Nilai Edukasi Dan Ekowisata Di Kawasan Ekowisata Talao Park, Nagari Ulakan, Kabupaten Padang Pariaman Melalui Pemberian Nama Ilmiah Tumbuhan Asli Bernilai Konservasi</t>
  </si>
  <si>
    <t>12/08/2020 s.d 12/08/2022</t>
  </si>
  <si>
    <t>Tim Penyusunan dan Pengolah Data Dokumen Borang 3A Re-Akreditasi Program Studi Magister (S2) Biologi Fakultas MIPA Universitas Andalas Tahun 2018</t>
  </si>
  <si>
    <t>SK Dekan FMIPA Unand No: 437/XIII/D/FMIPA-2018</t>
  </si>
  <si>
    <t>06/11/2018</t>
  </si>
  <si>
    <t>Pengurus Pusat Studi Lingkungan Hidup Universitas Andalas Periode 2019-2023</t>
  </si>
  <si>
    <t>SK Rektor Unand No: 1453/XIII/R/KPT/2019</t>
  </si>
  <si>
    <t>Tim Verifikator Skripsi, Tesis dan Disertasi Fakultas MIPA Universitas Andalas Tahun 2020</t>
  </si>
  <si>
    <t>SK Dekan FMIPA Unand No: 126/UN16.03.D/XIII/KPT/2020</t>
  </si>
  <si>
    <t>18/03/2019 s.d 18/03/2023</t>
  </si>
  <si>
    <t>https://drive.google.com/file/d/19DpQL6kzr2rHsfZooq27I6Yzac3ZpEFS/view?usp=sharing</t>
  </si>
  <si>
    <t>https://drive.google.com/file/d/1j3keBl4HbmOFhP4ET3_zkGlDLb0mobsR/view?usp=sharing</t>
  </si>
  <si>
    <t>https://drive.google.com/file/d/1KdlBso6Fqa6Wms12HBrGyBJ5hZJcUS1o/view?usp=sharing</t>
  </si>
  <si>
    <t>https://drive.google.com/file/d/1pK61pO9t_Tdcqgcxgqt50oKpOhDmz8Dd/view?usp=sharing</t>
  </si>
  <si>
    <t>https://drive.google.com/file/d/1XJBcxArkBk3WVdZQBZgwMHOER73EJX33/view?usp=sharing</t>
  </si>
  <si>
    <t>https://drive.google.com/file/d/1OZfuJ7w8AdODHeVhjaGvm9T2QYP4anWf/view?usp=sharing</t>
  </si>
  <si>
    <t>https://drive.google.com/file/d/1mvolSvePGUMy1F-yd-TiXNKRI9OvImwx/view?usp=sharing</t>
  </si>
  <si>
    <t>https://drive.google.com/file/d/1Py4CUPsazRwOWSCgSmsfyKn0ghV-pk4e/view?usp=sharing</t>
  </si>
  <si>
    <t>https://drive.google.com/file/d/1-k2oaBWQe1nvrdP_4VbBI6kQfPlphys7/view?usp=sharing</t>
  </si>
  <si>
    <t>https://drive.google.com/file/d/1XPbh_HNtpLTqDOY17kWuGBiI8Xp-RzKY/view?usp=sharing</t>
  </si>
  <si>
    <t>https://drive.google.com/file/d/1b_loI0xK-ZQ4RMc-hnR9YS-IaR7eyJFA/view?usp=sharing</t>
  </si>
  <si>
    <t>https://drive.google.com/file/d/1P9Nf8MBMquzAVuvbf7hZtzpWf6FIHUw4/view?usp=sharing</t>
  </si>
  <si>
    <t>https://drive.google.com/file/d/1xxtvZEuxIQ_e5KuWQfnMdVOm25D9hgxz/view?usp=sharing</t>
  </si>
  <si>
    <t>https://drive.google.com/file/d/1HpwgXEaNDfEeymXTCiIsOzl3LvoabrXK/view?usp=sharing</t>
  </si>
  <si>
    <t>https://drive.google.com/file/d/1N-hzYoWDxVO4tMMuDOH6kUmKxPlzeICJ/view?usp=sharing</t>
  </si>
  <si>
    <t>https://drive.google.com/file/d/1Fbhi2SrhQAzH5vEibsc0RBMRiFjOVWRO/view?usp=sharing</t>
  </si>
  <si>
    <t>https://drive.google.com/file/d/1FvVwxbnxfaDJ62EY-OHsPNrI76NVCu-8/view?usp=sharing</t>
  </si>
  <si>
    <t>https://drive.google.com/file/d/1QyyW851XokJqoduRrNBZ1Rwc84EomjiC/view?usp=sharing</t>
  </si>
  <si>
    <t>https://drive.google.com/file/d/19W3HKlK3fHK9AWYkJx5qW62cCK-hPtCU/view?usp=sharing</t>
  </si>
  <si>
    <t>https://drive.google.com/file/d/1W81zRMHaytDpJexsc0NNSB2WyXMoMWvJ/view?usp=sharing</t>
  </si>
  <si>
    <t>https://drive.google.com/file/d/16GxHY09Pi7Fy39YGIkbLG01NM35xsqw5/view?usp=sharing</t>
  </si>
  <si>
    <t>https://drive.google.com/file/d/1nu1d3EZJ7BzR1o9g2kQ3qkPxN9zqWf6K/view?usp=sharing</t>
  </si>
  <si>
    <t>https://drive.google.com/file/d/150Ec7prFf9WI7OwxssNhyPZAEvNz0_yC/view?usp=sharing</t>
  </si>
  <si>
    <t>http://hilirisasi.lppm.unand.ac.id/index.php/hilirisasi/article/view/175/52</t>
  </si>
  <si>
    <t>http://hilirisasi.lppm.unand.ac.id/index.php/hilirisasi/article/view/207/65</t>
  </si>
  <si>
    <t>https://drive.google.com/file/d/1aOMD9Ub2N0Eu5CyFopTBJ4fthHxQhqsw/view?usp=sharing</t>
  </si>
  <si>
    <t>https://drive.google.com/file/d/12qIh3nuTQh-yEpQ9UKJyMcYJHgC_5njm/view?usp=sharing</t>
  </si>
  <si>
    <t>https://drive.google.com/file/d/1VGpID0WAnpapnJ8v7l086Dg7cWnG7d1p/view?usp=sharing</t>
  </si>
  <si>
    <t>https://drive.google.com/file/d/1UqklV-nI1jMIfUPk4M60XDYLx7fee7hH/view?usp=sharing</t>
  </si>
  <si>
    <t>https://drive.google.com/file/d/1POpHSKng67k_l6wbYCeJtM7nQOoSC3sh/view?usp=sharing</t>
  </si>
  <si>
    <t>https://drive.google.com/file/d/10fgO9fQRr562QDBZsLLsQzDF6jykN5Ab/view?usp=sharing</t>
  </si>
  <si>
    <t>https://drive.google.com/file/d/1fdHYvHzf26cfF5yNerdyl_Bn37gU94Z_/view?usp=sharing</t>
  </si>
  <si>
    <t>https://drive.google.com/file/d/13bPP51atZdHfFXcpC44Ny9_g7Z6WxH89/view?usp=sharing</t>
  </si>
  <si>
    <t>https://drive.google.com/file/d/1K79EQxAtMNMdJgGhnfARk4hXliQhYtuk/view?usp=sharing</t>
  </si>
  <si>
    <t>https://drive.google.com/file/d/1RYsNEJUxS0d8yQEUuxUsdu3IMkwl0P4z/view?usp=sharing</t>
  </si>
  <si>
    <t>https://drive.google.com/file/d/1Y9R1scLTVSVq2O9pgJm1FON3wdWmHO_a/view?usp=sharing</t>
  </si>
  <si>
    <t>https://drive.google.com/file/d/1FNDqmc-iYgE7gWWFspFVsIWLH89HByTU/view?usp=sharing</t>
  </si>
  <si>
    <t>https://drive.google.com/file/d/18Oj92ag-pYJB-9xY0odI7vHC7PcOcwo_/view?usp=sharing</t>
  </si>
  <si>
    <t>https://drive.google.com/file/d/1tdvQTUwc7SowH7wpASN0zM-7NVZBbwkc/view?usp=sharing</t>
  </si>
  <si>
    <t>https://drive.google.com/file/d/1ngcn02g9hEZzmjghrFnlwsEAaEOMKasF/view?usp=sharing</t>
  </si>
  <si>
    <t>https://drive.google.com/file/d/1HmIfybmiiUAZNZVWtvy_6y1FdP4TsGRL/view?usp=sharing</t>
  </si>
  <si>
    <t>https://drive.google.com/file/d/1NY3IidpfL6hIMMXWl1gi5swnBJjb-5TO/view?usp=sharing</t>
  </si>
  <si>
    <t>https://drive.google.com/file/d/1JRfpjhLOUuO4vgv6edKhzKh6mQcOIg49/view?usp=sharing</t>
  </si>
  <si>
    <t>https://drive.google.com/file/d/1kNirDnd-U31vwW9YWm8PzIhm3eVRYNVs/view?usp=sharing</t>
  </si>
  <si>
    <t>https://drive.google.com/file/d/1aeH072uXnkn7M5f6D_L_xWEICPDCIGMT/view?usp=sharing</t>
  </si>
  <si>
    <t>https://drive.google.com/file/d/1cMoe0qgij3ehZmuVv0lN1fzXWmn9y7g5/view?usp=sharing</t>
  </si>
  <si>
    <r>
      <rPr>
        <b/>
        <sz val="10"/>
        <rFont val="Bookman Old Style"/>
        <family val="1"/>
      </rPr>
      <t xml:space="preserve">Jabang Nurdin* </t>
    </r>
    <r>
      <rPr>
        <sz val="10"/>
        <rFont val="Bookman Old Style"/>
        <family val="1"/>
      </rPr>
      <t>&amp; M.Anugrah Saputra</t>
    </r>
  </si>
  <si>
    <t>https://drive.google.com/file/d/12jC_nfjhi-sPeiYF6JdJB89KefFszaUh/view?usp=sharing</t>
  </si>
  <si>
    <t>https://drive.google.com/file/d/13s0dPAZ6h06FgUWTFaTifcU0oY2beUZ7/view?usp=sharing</t>
  </si>
  <si>
    <t>https://drive.google.com/file/d/1rQ0mse1BfnTgCHVLOv02fm_af4DR7RpN/view?usp=sharing</t>
  </si>
  <si>
    <t>https://drive.google.com/file/d/1I1DRfkP7PZW5cKUdjkphHY5P_Nrwk33U/view?usp=sharing</t>
  </si>
  <si>
    <t>https://drive.google.com/file/d/1Xjai9p5uBlYa23gSy4P9V62c7ivwvQCa/view?usp=sharing</t>
  </si>
  <si>
    <t>https://drive.google.com/file/d/1q1HU7YaI0o1K9F88cZwaLOBALgoqWTea/view?usp=sharing</t>
  </si>
  <si>
    <t>https://drive.google.com/file/d/1pnDSM4TS3c53jbzMgsRn-jJAn2IrL8ps/view?usp=sharing</t>
  </si>
  <si>
    <t>https://drive.google.com/file/d/13bZgELeNXrSwbOevQsBOx2BViWyll5_1/view?usp=sharing</t>
  </si>
  <si>
    <t>https://drive.google.com/file/d/1uM8Oow1PYEjbQfbELuZjsHaDkq3FIHmh/view?usp=sharing</t>
  </si>
  <si>
    <t>https://drive.google.com/file/d/1RqrinUFZhRlJ43XhZJBWoy-6UPpO89R_/view?usp=sharing</t>
  </si>
  <si>
    <t>https://drive.google.com/file/d/1HJImvdWJYlTgNO1VRK0SO816iaxma91c/view?usp=sharing</t>
  </si>
  <si>
    <t>https://drive.google.com/file/d/1y4W3wFlxBe66bm-tiChCSBwuuRarurEK/view?usp=sharing</t>
  </si>
  <si>
    <t>https://drive.google.com/file/d/1jhdOB4FJVnNMJ7r9njoylX6y0dtcHc_x/view?usp=sharing</t>
  </si>
  <si>
    <t>https://drive.google.com/file/d/1oZBW9hXkApBMP9VDOSgl_qBcaQK0RTnd/view?usp=sharing</t>
  </si>
  <si>
    <t>https://drive.google.com/file/d/1vnl5Lt_d-kC7LV2ArjPVzYVr5dQ7f9g5/view?usp=sharing</t>
  </si>
  <si>
    <t>https://drive.google.com/file/d/1u204Z0Lnays9_pD7mAEFHLowZxIfHtAP/view?usp=sharing</t>
  </si>
  <si>
    <t>https://drive.google.com/file/d/1WueNE9Q0I6ZZZK6UA_rif_Ck0IjcNVBt/view?usp=sharing</t>
  </si>
  <si>
    <t>https://drive.google.com/file/d/1DKTL9-FbHm1cWt3sytC96UacWbMCw0Az/view?usp=sharing</t>
  </si>
  <si>
    <t>https://drive.google.com/file/d/1s5uIopPUPDEcaVS6ypUS5NWfouY483zG/view?usp=sharing</t>
  </si>
  <si>
    <t>https://drive.google.com/file/d/1vNnK9Gj0ahvFP2nA0ScbMGZ_uBJoyAYR/view?usp=sharing</t>
  </si>
  <si>
    <t>https://drive.google.com/file/d/1khUahpXpF6fY6amvtRuUVjZTGdmx8aWn/view?usp=sharing</t>
  </si>
  <si>
    <t>https://sinta3.kemdikbud.go.id/journals/profile/363</t>
  </si>
  <si>
    <t>https://sinta3.kemdikbud.go.id/journals/profile/4229</t>
  </si>
  <si>
    <t>https://drive.google.com/file/d/1ZcNaeeFzg3vrTYhGa0zfbtgIxtkpn0sH/view?usp=sharing</t>
  </si>
  <si>
    <t>https://drive.google.com/file/d/1IB4j7PeblAwiRefyBekRHQ3HWrnHoj2V/view?usp=sharing</t>
  </si>
  <si>
    <t>https://drive.google.com/file/d/1w2gdjWWueRpk1D1_85JF-FX13n8viJex/view?usp=sharing</t>
  </si>
  <si>
    <t>https://drive.google.com/file/d/1nKvDildHUU92pcPIrQDhEc62cFba9AJD/view?usp=sharing</t>
  </si>
  <si>
    <t>https://drive.google.com/file/d/1boXvWJbWCXvBNRSBTOrTKMwS-b8_G7FP/view?usp=sharing</t>
  </si>
  <si>
    <t>https://drive.google.com/file/d/1N2Brr2XrQOI0AcIO1bgnP4SeJg6rnxSx/view?usp=sharing</t>
  </si>
  <si>
    <t>https://drive.google.com/file/d/1C0KNg8wr2_qPPrq71mjkU3Pz-BQbhRr0/view?usp=sharing</t>
  </si>
  <si>
    <t>https://drive.google.com/file/d/1qxScof-lfFEcShnT0Piekzm479Rcfl_D/view?usp=sharing</t>
  </si>
  <si>
    <t>https://drive.google.com/file/d/1u5V7dOTdkNWuIJL1CRcETeZYwIaBf65D/view?usp=sharing</t>
  </si>
  <si>
    <t>https://drive.google.com/file/d/1RoQJ-_apx_xFrJXAXFCYqV3PgykXTfrt/view?usp=sharing</t>
  </si>
  <si>
    <t>https://drive.google.com/file/d/1h-TomoEqji1djIQy_dtaLIEu2DN2zLNr/view?usp=sharing</t>
  </si>
  <si>
    <t>https://drive.google.com/file/d/1MdH_ssGMHeCtapF9pxfPlA8Yz7zF6mCs/view?usp=sharing</t>
  </si>
  <si>
    <t>https://drive.google.com/file/d/1Nrmy3MJV2E8J8WePZ-zgZDsNjq6ByOkf/view?usp=sharing</t>
  </si>
  <si>
    <t>https://drive.google.com/file/d/1eHRlE_GzBSNftpYOYmSR8fYg9DksKEf1/view?usp=sharing</t>
  </si>
  <si>
    <t>https://drive.google.com/file/d/1K6fXBYkWtthFSJDSK_pCU0TK1l6qMxzz/view?usp=sharing</t>
  </si>
  <si>
    <t>https://drive.google.com/file/d/1CHSogI37Ca20gXorRfYmBEEOpOPefNSR/view?usp=sharing</t>
  </si>
  <si>
    <t>https://drive.google.com/file/d/1rsNOft4gCuG2KZDYAzT48dw1-yJEbdds/view?usp=sharing</t>
  </si>
  <si>
    <t>https://drive.google.com/file/d/1jnv3zfu9w0bGpNpU1XJvaE7HdiKYnaPG/view?usp=sharing</t>
  </si>
  <si>
    <t>https://drive.google.com/file/d/1BmhkPFk0wcaR8agjmVVhI8MZTAxxX6e_/view?usp=sharing</t>
  </si>
  <si>
    <t>https://drive.google.com/file/d/1ApvsMOVqKEV0tMuCaiMoP_HURIdE7pFy/view?usp=sharing</t>
  </si>
  <si>
    <t>https://drive.google.com/file/d/1Hghz0AOjqnkdknv49MpRMOTPJrbrTzqt/view?usp=sharing</t>
  </si>
  <si>
    <t>https://drive.google.com/file/d/1Pdrjm-9Y5vapuWedN5NStXNYpCRCTlmG/view?usp=sharing</t>
  </si>
  <si>
    <t>Padang, 1 Mei 2022</t>
  </si>
  <si>
    <t>23 Tahun 3 Bulan</t>
  </si>
  <si>
    <t>Nomor :              /UN16.03.D/KP/2022</t>
  </si>
  <si>
    <t>2 Juni 2012 s/d 1 Mei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</si>
</sst>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_(* \(#,##0\);_(* &quot;-&quot;_);_(@_)"/>
    <numFmt numFmtId="43" formatCode="_(* #,##0.00_);_(* \(#,##0.00\);_(* &quot;-&quot;??_);_(@_)"/>
    <numFmt numFmtId="164" formatCode="_-&quot;Rp&quot;* #,##0_-;\-&quot;Rp&quot;* #,##0_-;_-&quot;Rp&quot;* &quot;-&quot;_-;_-@_-"/>
    <numFmt numFmtId="165" formatCode="_-* #,##0_-;\-* #,##0_-;_-* &quot;-&quot;_-;_-@_-"/>
    <numFmt numFmtId="166" formatCode="_-* #,##0.00_-;\-* #,##0.00_-;_-* &quot;-&quot;??_-;_-@_-"/>
    <numFmt numFmtId="167" formatCode="_(* #,##0.000_);_(* \(#,##0.000\);_(* &quot;-&quot;???_);_(@_)"/>
    <numFmt numFmtId="168" formatCode="0_)"/>
    <numFmt numFmtId="169" formatCode="0."/>
    <numFmt numFmtId="170" formatCode="0.0"/>
    <numFmt numFmtId="171" formatCode="[$-409]d\-mmm\-yy;@"/>
    <numFmt numFmtId="172" formatCode="_-* #,##0_-;\-* #,##0_-;_-* &quot;-&quot;??_-;_-@_-"/>
    <numFmt numFmtId="173" formatCode="_-* #,##0.000_-;\-* #,##0.000_-;_-* &quot;-&quot;??_-;_-@_-"/>
  </numFmts>
  <fonts count="64" x14ac:knownFonts="1">
    <font>
      <sz val="11"/>
      <color theme="1"/>
      <name val="Calibri"/>
      <family val="2"/>
      <scheme val="minor"/>
    </font>
    <font>
      <sz val="10"/>
      <name val="Arial"/>
      <family val="2"/>
    </font>
    <font>
      <sz val="11"/>
      <color indexed="8"/>
      <name val="Calibri"/>
      <family val="2"/>
    </font>
    <font>
      <sz val="11"/>
      <name val="Bookman Old Style"/>
      <family val="1"/>
    </font>
    <font>
      <b/>
      <sz val="11"/>
      <name val="Bookman Old Style"/>
      <family val="1"/>
    </font>
    <font>
      <sz val="11"/>
      <color theme="1"/>
      <name val="Calibri"/>
      <family val="2"/>
      <scheme val="minor"/>
    </font>
    <font>
      <sz val="10"/>
      <color theme="1"/>
      <name val="Bookman Old Style"/>
      <family val="1"/>
    </font>
    <font>
      <sz val="10"/>
      <name val="Bookman Old Style"/>
      <family val="1"/>
    </font>
    <font>
      <b/>
      <sz val="10"/>
      <name val="Bookman Old Style"/>
      <family val="1"/>
    </font>
    <font>
      <b/>
      <sz val="11"/>
      <name val="Times New Roman"/>
      <family val="1"/>
    </font>
    <font>
      <sz val="11"/>
      <name val="Times New Roman"/>
      <family val="1"/>
    </font>
    <font>
      <sz val="11"/>
      <color theme="1"/>
      <name val="Times New Roman"/>
      <family val="1"/>
    </font>
    <font>
      <sz val="10"/>
      <name val="Times New Roman"/>
      <family val="1"/>
    </font>
    <font>
      <sz val="12"/>
      <name val="Times New Roman"/>
      <family val="1"/>
    </font>
    <font>
      <b/>
      <sz val="10"/>
      <name val="Times New Roman"/>
      <family val="1"/>
    </font>
    <font>
      <b/>
      <sz val="10"/>
      <name val="Arial"/>
      <family val="2"/>
    </font>
    <font>
      <u/>
      <sz val="7.7"/>
      <color theme="10"/>
      <name val="Calibri"/>
      <family val="2"/>
    </font>
    <font>
      <b/>
      <sz val="10"/>
      <color theme="1"/>
      <name val="Bookman Old Style"/>
      <family val="1"/>
    </font>
    <font>
      <u/>
      <sz val="11"/>
      <color rgb="FF0000FF"/>
      <name val="Calibri"/>
      <family val="2"/>
      <scheme val="minor"/>
    </font>
    <font>
      <sz val="10"/>
      <color rgb="FF000000"/>
      <name val="Bookman Old Style"/>
      <family val="1"/>
    </font>
    <font>
      <b/>
      <sz val="10"/>
      <color indexed="8"/>
      <name val="Bookman Old Style"/>
      <family val="1"/>
    </font>
    <font>
      <sz val="10"/>
      <color theme="1"/>
      <name val="Calibri"/>
      <family val="2"/>
      <scheme val="minor"/>
    </font>
    <font>
      <sz val="10"/>
      <color indexed="8"/>
      <name val="Bookman Old Style"/>
      <family val="1"/>
    </font>
    <font>
      <sz val="10"/>
      <color indexed="10"/>
      <name val="Bookman Old Style"/>
      <family val="1"/>
    </font>
    <font>
      <b/>
      <i/>
      <u/>
      <sz val="10"/>
      <color indexed="8"/>
      <name val="Bookman Old Style"/>
      <family val="1"/>
    </font>
    <font>
      <b/>
      <i/>
      <sz val="10"/>
      <name val="Bookman Old Style"/>
      <family val="1"/>
    </font>
    <font>
      <i/>
      <sz val="8"/>
      <name val="Times New Roman"/>
      <family val="1"/>
    </font>
    <font>
      <i/>
      <sz val="8"/>
      <name val="Arial"/>
      <family val="2"/>
    </font>
    <font>
      <sz val="8"/>
      <color theme="1"/>
      <name val="Calibri"/>
      <family val="2"/>
      <scheme val="minor"/>
    </font>
    <font>
      <sz val="8"/>
      <name val="Arial"/>
      <family val="2"/>
    </font>
    <font>
      <b/>
      <sz val="10"/>
      <name val="Bookman Old Style"/>
      <family val="1"/>
      <charset val="204"/>
    </font>
    <font>
      <sz val="10"/>
      <name val="Bookman Old Style"/>
      <family val="1"/>
      <charset val="204"/>
    </font>
    <font>
      <b/>
      <sz val="9"/>
      <name val="Bookman Old Style"/>
      <family val="1"/>
    </font>
    <font>
      <b/>
      <sz val="10"/>
      <color indexed="8"/>
      <name val="Bookman Old Style"/>
      <family val="1"/>
      <charset val="204"/>
    </font>
    <font>
      <u/>
      <sz val="10"/>
      <name val="Bookman Old Style"/>
      <family val="1"/>
      <charset val="204"/>
    </font>
    <font>
      <u/>
      <sz val="10"/>
      <color theme="10"/>
      <name val="Bookman Old Style"/>
      <family val="1"/>
      <charset val="204"/>
    </font>
    <font>
      <u/>
      <sz val="9"/>
      <color theme="10"/>
      <name val="Bookman Old Style"/>
      <family val="1"/>
      <charset val="204"/>
    </font>
    <font>
      <u/>
      <sz val="9"/>
      <name val="Bookman Old Style"/>
      <family val="1"/>
      <charset val="204"/>
    </font>
    <font>
      <sz val="7.5"/>
      <name val="Bookman Old Style"/>
      <family val="1"/>
    </font>
    <font>
      <u/>
      <sz val="7.5"/>
      <name val="Calibri"/>
      <family val="2"/>
    </font>
    <font>
      <b/>
      <sz val="7.5"/>
      <name val="Bookman Old Style"/>
      <family val="1"/>
    </font>
    <font>
      <u/>
      <sz val="7.7"/>
      <name val="Calibri"/>
      <family val="2"/>
    </font>
    <font>
      <b/>
      <sz val="11"/>
      <name val="Bookman Old Style"/>
      <family val="1"/>
      <charset val="204"/>
    </font>
    <font>
      <sz val="12"/>
      <name val="Bookman Old Style"/>
      <family val="1"/>
    </font>
    <font>
      <sz val="12"/>
      <name val="Trebuchet MS"/>
      <family val="2"/>
    </font>
    <font>
      <sz val="11"/>
      <name val="Bookman Old Style"/>
      <family val="1"/>
      <charset val="204"/>
    </font>
    <font>
      <u/>
      <sz val="11"/>
      <name val="Bookman Old Style"/>
      <family val="1"/>
      <charset val="204"/>
    </font>
    <font>
      <b/>
      <u/>
      <sz val="11"/>
      <name val="Bookman Old Style"/>
      <family val="1"/>
      <charset val="204"/>
    </font>
    <font>
      <u/>
      <sz val="7.7"/>
      <name val="Bookman Old Style"/>
      <family val="1"/>
      <charset val="204"/>
    </font>
    <font>
      <sz val="7.7"/>
      <name val="Bookman Old Style"/>
      <family val="1"/>
      <charset val="204"/>
    </font>
    <font>
      <u/>
      <sz val="11"/>
      <name val="Bookman Old Style"/>
      <family val="1"/>
    </font>
    <font>
      <u/>
      <sz val="11"/>
      <color theme="10"/>
      <name val="Bookman Old Style"/>
      <family val="1"/>
    </font>
    <font>
      <u/>
      <sz val="10"/>
      <name val="Bookman Old Style"/>
      <family val="1"/>
    </font>
    <font>
      <u/>
      <sz val="10"/>
      <color theme="10"/>
      <name val="Bookman Old Style"/>
      <family val="1"/>
    </font>
    <font>
      <sz val="9"/>
      <name val="Bookman Old Style"/>
      <family val="1"/>
    </font>
    <font>
      <sz val="8"/>
      <name val="Bookman Old Style"/>
      <family val="1"/>
    </font>
    <font>
      <u/>
      <sz val="11"/>
      <color rgb="FFFF0000"/>
      <name val="Bookman Old Style"/>
      <family val="1"/>
    </font>
    <font>
      <u/>
      <sz val="9.5"/>
      <color theme="10"/>
      <name val="Bookman Old Style"/>
      <family val="1"/>
      <charset val="204"/>
    </font>
    <font>
      <sz val="9.5"/>
      <name val="Bookman Old Style"/>
      <family val="1"/>
      <charset val="204"/>
    </font>
    <font>
      <b/>
      <sz val="10"/>
      <color rgb="FF000000"/>
      <name val="Tahoma"/>
      <family val="2"/>
    </font>
    <font>
      <b/>
      <sz val="12"/>
      <color rgb="FF000000"/>
      <name val="Calibri"/>
      <family val="2"/>
      <scheme val="minor"/>
    </font>
    <font>
      <b/>
      <sz val="10"/>
      <color rgb="FF000000"/>
      <name val="Calibri"/>
      <family val="2"/>
      <scheme val="minor"/>
    </font>
    <font>
      <sz val="10"/>
      <color rgb="FF000000"/>
      <name val="Calibri"/>
      <family val="2"/>
      <scheme val="minor"/>
    </font>
    <font>
      <sz val="12"/>
      <color rgb="FF000000"/>
      <name val="Calibri"/>
      <family val="2"/>
      <scheme val="minor"/>
    </font>
  </fonts>
  <fills count="14">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FF00"/>
        <bgColor indexed="64"/>
      </patternFill>
    </fill>
    <fill>
      <patternFill patternType="solid">
        <fgColor theme="8" tint="0.59999389629810485"/>
        <bgColor indexed="64"/>
      </patternFill>
    </fill>
    <fill>
      <patternFill patternType="solid">
        <fgColor rgb="FF00B0F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4" tint="0.79998168889431442"/>
        <bgColor indexed="64"/>
      </patternFill>
    </fill>
  </fills>
  <borders count="5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8"/>
      </left>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8"/>
      </right>
      <top/>
      <bottom/>
      <diagonal/>
    </border>
    <border>
      <left/>
      <right style="thin">
        <color indexed="64"/>
      </right>
      <top/>
      <bottom/>
      <diagonal/>
    </border>
    <border>
      <left style="thin">
        <color indexed="64"/>
      </left>
      <right style="thin">
        <color indexed="8"/>
      </right>
      <top/>
      <bottom style="thin">
        <color indexed="64"/>
      </bottom>
      <diagonal/>
    </border>
    <border>
      <left style="thin">
        <color indexed="8"/>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s>
  <cellStyleXfs count="556">
    <xf numFmtId="0" fontId="0" fillId="0" borderId="0"/>
    <xf numFmtId="41" fontId="2" fillId="0" borderId="0" applyFont="0" applyFill="0" applyBorder="0" applyAlignment="0" applyProtection="0"/>
    <xf numFmtId="0" fontId="1" fillId="0" borderId="0"/>
    <xf numFmtId="0" fontId="5" fillId="0" borderId="0"/>
    <xf numFmtId="0" fontId="1" fillId="0" borderId="0"/>
    <xf numFmtId="0" fontId="16" fillId="0" borderId="0" applyNumberFormat="0" applyFill="0" applyBorder="0" applyAlignment="0" applyProtection="0">
      <alignment vertical="top"/>
      <protection locked="0"/>
    </xf>
    <xf numFmtId="166" fontId="5" fillId="0" borderId="0" applyFont="0" applyFill="0" applyBorder="0" applyAlignment="0" applyProtection="0"/>
    <xf numFmtId="0" fontId="5" fillId="0" borderId="0"/>
    <xf numFmtId="165" fontId="2" fillId="0" borderId="0" applyFont="0" applyFill="0" applyBorder="0" applyAlignment="0" applyProtection="0">
      <alignment vertic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18" fillId="0" borderId="0" applyNumberFormat="0" applyFill="0" applyBorder="0" applyAlignment="0" applyProtection="0">
      <alignment vertical="center"/>
    </xf>
    <xf numFmtId="0" fontId="1" fillId="0" borderId="0">
      <alignment vertical="center"/>
    </xf>
    <xf numFmtId="0" fontId="2" fillId="0" borderId="0">
      <alignment vertical="center"/>
    </xf>
  </cellStyleXfs>
  <cellXfs count="1310">
    <xf numFmtId="0" fontId="0" fillId="0" borderId="0" xfId="0"/>
    <xf numFmtId="0" fontId="6" fillId="0" borderId="0" xfId="0" applyFont="1"/>
    <xf numFmtId="0" fontId="6" fillId="0" borderId="0" xfId="0" applyFont="1" applyAlignment="1">
      <alignment vertical="center"/>
    </xf>
    <xf numFmtId="0" fontId="3" fillId="0" borderId="0" xfId="0" applyFont="1" applyAlignment="1"/>
    <xf numFmtId="0" fontId="10" fillId="0" borderId="0" xfId="0" applyFont="1" applyAlignment="1">
      <alignment horizontal="left"/>
    </xf>
    <xf numFmtId="0" fontId="10" fillId="0" borderId="0" xfId="0" applyFont="1" applyAlignment="1">
      <alignment horizontal="center"/>
    </xf>
    <xf numFmtId="0" fontId="9" fillId="0" borderId="0" xfId="0" applyFont="1" applyAlignment="1">
      <alignment horizontal="center"/>
    </xf>
    <xf numFmtId="0" fontId="10" fillId="0" borderId="0" xfId="0" applyFont="1"/>
    <xf numFmtId="0" fontId="13" fillId="0" borderId="0" xfId="0" applyFont="1"/>
    <xf numFmtId="0" fontId="12" fillId="0" borderId="1" xfId="0" applyFont="1" applyBorder="1"/>
    <xf numFmtId="0" fontId="0" fillId="0" borderId="1" xfId="0" applyBorder="1"/>
    <xf numFmtId="0" fontId="12" fillId="0" borderId="4" xfId="0" applyFont="1" applyBorder="1" applyAlignment="1">
      <alignment horizontal="center"/>
    </xf>
    <xf numFmtId="0" fontId="12" fillId="0" borderId="8" xfId="0" applyFont="1" applyBorder="1" applyAlignment="1">
      <alignment horizontal="center"/>
    </xf>
    <xf numFmtId="0" fontId="14" fillId="0" borderId="9" xfId="0" applyFont="1" applyBorder="1" applyAlignment="1">
      <alignment horizontal="center" vertical="top" wrapText="1"/>
    </xf>
    <xf numFmtId="0" fontId="14" fillId="0" borderId="4" xfId="0" applyFont="1" applyBorder="1" applyAlignment="1">
      <alignment horizontal="center" wrapText="1"/>
    </xf>
    <xf numFmtId="0" fontId="14" fillId="0" borderId="7" xfId="0" applyFont="1" applyBorder="1" applyAlignment="1">
      <alignment horizontal="center" wrapText="1"/>
    </xf>
    <xf numFmtId="0" fontId="14" fillId="0" borderId="4" xfId="0" applyFont="1" applyBorder="1" applyAlignment="1">
      <alignment horizontal="center" vertical="top" wrapText="1"/>
    </xf>
    <xf numFmtId="0" fontId="12" fillId="0" borderId="4" xfId="0" applyNumberFormat="1" applyFont="1" applyBorder="1" applyAlignment="1">
      <alignment horizontal="center" vertical="top" wrapText="1"/>
    </xf>
    <xf numFmtId="0" fontId="12" fillId="6" borderId="4" xfId="0" applyNumberFormat="1" applyFont="1" applyFill="1" applyBorder="1" applyAlignment="1">
      <alignment horizontal="center" vertical="top" wrapText="1"/>
    </xf>
    <xf numFmtId="0" fontId="12" fillId="0" borderId="9" xfId="0" applyNumberFormat="1" applyFont="1" applyFill="1" applyBorder="1" applyAlignment="1">
      <alignment horizontal="center" vertical="top" wrapText="1"/>
    </xf>
    <xf numFmtId="0" fontId="12" fillId="0" borderId="8" xfId="0" applyNumberFormat="1" applyFont="1" applyBorder="1" applyAlignment="1">
      <alignment horizontal="center" vertical="center" wrapText="1"/>
    </xf>
    <xf numFmtId="0" fontId="12" fillId="0" borderId="0" xfId="0" applyNumberFormat="1" applyFont="1"/>
    <xf numFmtId="0" fontId="12" fillId="7" borderId="6" xfId="0" applyNumberFormat="1" applyFont="1" applyFill="1" applyBorder="1" applyAlignment="1">
      <alignment horizontal="center" vertical="center" wrapText="1"/>
    </xf>
    <xf numFmtId="0" fontId="12" fillId="0" borderId="1" xfId="0" applyNumberFormat="1" applyFont="1" applyBorder="1" applyAlignment="1">
      <alignment horizontal="center" vertical="center" wrapText="1"/>
    </xf>
    <xf numFmtId="0" fontId="12" fillId="0" borderId="6" xfId="0" applyNumberFormat="1" applyFont="1" applyBorder="1" applyAlignment="1">
      <alignment horizontal="center" vertical="center" wrapText="1"/>
    </xf>
    <xf numFmtId="0" fontId="12" fillId="6" borderId="6" xfId="0" applyNumberFormat="1" applyFont="1" applyFill="1" applyBorder="1" applyAlignment="1">
      <alignment horizontal="center" vertical="center" wrapText="1"/>
    </xf>
    <xf numFmtId="0" fontId="12" fillId="0" borderId="4" xfId="0" applyNumberFormat="1" applyFont="1" applyBorder="1" applyAlignment="1">
      <alignment horizontal="center" vertical="center" wrapText="1"/>
    </xf>
    <xf numFmtId="0" fontId="12" fillId="0" borderId="9" xfId="0" applyNumberFormat="1" applyFont="1" applyBorder="1" applyAlignment="1">
      <alignment horizontal="center" vertical="center" wrapText="1"/>
    </xf>
    <xf numFmtId="0" fontId="12" fillId="0" borderId="0" xfId="0" applyNumberFormat="1" applyFont="1" applyBorder="1" applyAlignment="1">
      <alignment horizontal="center" vertical="center" wrapText="1"/>
    </xf>
    <xf numFmtId="0" fontId="12" fillId="0" borderId="0" xfId="0" applyNumberFormat="1" applyFont="1" applyAlignment="1">
      <alignment horizontal="center" vertical="center"/>
    </xf>
    <xf numFmtId="0" fontId="12" fillId="0" borderId="6" xfId="0" applyNumberFormat="1" applyFont="1" applyBorder="1" applyAlignment="1">
      <alignment horizontal="center" vertical="center"/>
    </xf>
    <xf numFmtId="0" fontId="14" fillId="0" borderId="9" xfId="0" applyFont="1" applyBorder="1" applyAlignment="1">
      <alignment horizontal="center"/>
    </xf>
    <xf numFmtId="0" fontId="12" fillId="0" borderId="15" xfId="0" applyFont="1" applyBorder="1" applyAlignment="1">
      <alignment vertical="top" wrapText="1"/>
    </xf>
    <xf numFmtId="0" fontId="14" fillId="0" borderId="9" xfId="0" applyFont="1" applyBorder="1" applyAlignment="1">
      <alignment horizontal="center" wrapText="1"/>
    </xf>
    <xf numFmtId="0" fontId="12" fillId="0" borderId="13" xfId="0" applyFont="1" applyBorder="1" applyAlignment="1">
      <alignment vertical="top" wrapText="1"/>
    </xf>
    <xf numFmtId="0" fontId="12" fillId="0" borderId="19" xfId="0" applyFont="1" applyBorder="1" applyAlignment="1">
      <alignment vertical="top" wrapText="1"/>
    </xf>
    <xf numFmtId="0" fontId="12" fillId="0" borderId="11" xfId="0" applyFont="1" applyBorder="1" applyAlignment="1">
      <alignment horizontal="left" vertical="top" wrapText="1"/>
    </xf>
    <xf numFmtId="0" fontId="12" fillId="0" borderId="0" xfId="0" applyFont="1" applyBorder="1" applyAlignment="1">
      <alignment horizontal="left" vertical="top" wrapText="1"/>
    </xf>
    <xf numFmtId="0" fontId="12" fillId="0" borderId="19" xfId="0" applyFont="1" applyBorder="1" applyAlignment="1">
      <alignment horizontal="left" vertical="top" wrapText="1"/>
    </xf>
    <xf numFmtId="0" fontId="15" fillId="0" borderId="9" xfId="0" applyFont="1" applyBorder="1" applyAlignment="1">
      <alignment horizontal="center"/>
    </xf>
    <xf numFmtId="0" fontId="12" fillId="0" borderId="6" xfId="0" applyFont="1" applyBorder="1" applyAlignment="1">
      <alignment horizontal="left" wrapText="1"/>
    </xf>
    <xf numFmtId="0" fontId="12" fillId="0" borderId="0" xfId="0" applyFont="1" applyBorder="1" applyAlignment="1">
      <alignment wrapText="1"/>
    </xf>
    <xf numFmtId="0" fontId="14" fillId="0" borderId="0" xfId="0" applyFont="1" applyBorder="1" applyAlignment="1">
      <alignment wrapText="1"/>
    </xf>
    <xf numFmtId="0" fontId="12" fillId="0" borderId="12" xfId="0" applyFont="1" applyBorder="1" applyAlignment="1">
      <alignment horizontal="left" vertical="top" wrapText="1"/>
    </xf>
    <xf numFmtId="0" fontId="12" fillId="0" borderId="1" xfId="0" applyFont="1" applyBorder="1" applyAlignment="1">
      <alignment horizontal="left" vertical="top" wrapText="1"/>
    </xf>
    <xf numFmtId="0" fontId="12" fillId="0" borderId="13" xfId="0" applyFont="1" applyBorder="1" applyAlignment="1">
      <alignment horizontal="left" vertical="top" wrapText="1"/>
    </xf>
    <xf numFmtId="0" fontId="14" fillId="0" borderId="3" xfId="0" applyFont="1" applyBorder="1" applyAlignment="1">
      <alignment horizontal="center" vertical="center" wrapText="1"/>
    </xf>
    <xf numFmtId="0" fontId="14" fillId="0" borderId="4" xfId="0" applyFont="1" applyBorder="1" applyAlignment="1">
      <alignment horizontal="center" wrapText="1"/>
    </xf>
    <xf numFmtId="0" fontId="8" fillId="7" borderId="4" xfId="0" applyNumberFormat="1" applyFont="1" applyFill="1" applyBorder="1" applyAlignment="1">
      <alignment horizontal="center" vertical="center"/>
    </xf>
    <xf numFmtId="0" fontId="4" fillId="0" borderId="22" xfId="0" applyFont="1" applyBorder="1" applyAlignment="1">
      <alignment horizontal="center" vertical="center"/>
    </xf>
    <xf numFmtId="0" fontId="17" fillId="0" borderId="0" xfId="0" applyFont="1"/>
    <xf numFmtId="0" fontId="14" fillId="0" borderId="0" xfId="0" applyFont="1" applyBorder="1" applyAlignment="1">
      <alignment horizontal="center" wrapText="1"/>
    </xf>
    <xf numFmtId="0" fontId="14" fillId="0" borderId="11" xfId="0" applyFont="1" applyBorder="1" applyAlignment="1">
      <alignment horizontal="center" wrapText="1"/>
    </xf>
    <xf numFmtId="0" fontId="12" fillId="0" borderId="11" xfId="0" applyFont="1" applyBorder="1" applyAlignment="1">
      <alignment horizontal="left" vertical="top" wrapText="1"/>
    </xf>
    <xf numFmtId="0" fontId="12" fillId="0" borderId="0" xfId="0" applyFont="1" applyBorder="1" applyAlignment="1">
      <alignment horizontal="left" vertical="top" wrapText="1"/>
    </xf>
    <xf numFmtId="0" fontId="12" fillId="0" borderId="19" xfId="0" applyFont="1" applyBorder="1" applyAlignment="1">
      <alignment horizontal="left" vertical="top" wrapText="1"/>
    </xf>
    <xf numFmtId="0" fontId="3" fillId="0" borderId="0" xfId="0" applyFont="1" applyFill="1" applyAlignment="1"/>
    <xf numFmtId="0" fontId="3" fillId="0" borderId="0" xfId="0" applyFont="1" applyFill="1" applyAlignment="1">
      <alignment horizontal="right"/>
    </xf>
    <xf numFmtId="0" fontId="6" fillId="0" borderId="0" xfId="0" applyFont="1" applyBorder="1" applyAlignment="1">
      <alignment horizontal="center"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0" fontId="7" fillId="0" borderId="0" xfId="0"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Fill="1"/>
    <xf numFmtId="0" fontId="7" fillId="0" borderId="0" xfId="0" applyFont="1" applyFill="1" applyAlignment="1">
      <alignment horizontal="left" vertical="center"/>
    </xf>
    <xf numFmtId="0" fontId="19" fillId="0" borderId="0" xfId="0" applyFont="1"/>
    <xf numFmtId="0" fontId="7" fillId="0" borderId="0" xfId="0" applyFont="1" applyFill="1" applyBorder="1"/>
    <xf numFmtId="0" fontId="7" fillId="0" borderId="0" xfId="0" applyFont="1" applyFill="1" applyBorder="1" applyAlignment="1">
      <alignment horizontal="left" vertical="center"/>
    </xf>
    <xf numFmtId="0" fontId="7" fillId="0" borderId="0" xfId="0" applyFont="1" applyFill="1" applyAlignment="1">
      <alignment vertical="center" wrapText="1"/>
    </xf>
    <xf numFmtId="0" fontId="7"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Fill="1" applyBorder="1" applyAlignment="1">
      <alignment vertical="center"/>
    </xf>
    <xf numFmtId="0" fontId="7" fillId="0" borderId="0" xfId="0" applyFont="1" applyFill="1" applyAlignment="1">
      <alignment vertical="center"/>
    </xf>
    <xf numFmtId="0" fontId="7" fillId="0" borderId="4"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5" xfId="0" applyFont="1" applyFill="1" applyBorder="1" applyAlignment="1">
      <alignment horizontal="left" vertical="center"/>
    </xf>
    <xf numFmtId="0" fontId="7" fillId="0" borderId="2"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2"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horizontal="center" vertical="center"/>
    </xf>
    <xf numFmtId="0" fontId="20" fillId="0" borderId="8" xfId="0" applyFont="1" applyBorder="1" applyAlignment="1">
      <alignment horizontal="center" vertical="center"/>
    </xf>
    <xf numFmtId="1" fontId="8" fillId="0" borderId="4" xfId="0" applyNumberFormat="1" applyFont="1" applyFill="1" applyBorder="1" applyAlignment="1">
      <alignment horizontal="center" vertical="center"/>
    </xf>
    <xf numFmtId="0" fontId="8" fillId="0" borderId="4" xfId="0" applyFont="1" applyFill="1" applyBorder="1" applyAlignment="1">
      <alignment horizontal="center" vertical="center" wrapText="1"/>
    </xf>
    <xf numFmtId="0" fontId="8" fillId="0" borderId="4" xfId="0" applyFont="1" applyFill="1" applyBorder="1" applyAlignment="1">
      <alignment horizontal="center"/>
    </xf>
    <xf numFmtId="0" fontId="7" fillId="0" borderId="0" xfId="0" applyFont="1" applyFill="1" applyAlignment="1">
      <alignment horizontal="center"/>
    </xf>
    <xf numFmtId="0" fontId="7" fillId="0" borderId="9" xfId="0" applyFont="1" applyFill="1" applyBorder="1" applyAlignment="1">
      <alignment horizontal="center" vertical="center"/>
    </xf>
    <xf numFmtId="0" fontId="22" fillId="0" borderId="8" xfId="0" applyFont="1" applyBorder="1" applyAlignment="1">
      <alignment horizontal="center" vertical="center"/>
    </xf>
    <xf numFmtId="0" fontId="7" fillId="0" borderId="4" xfId="0" applyNumberFormat="1"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4" xfId="0" applyFont="1" applyFill="1" applyBorder="1" applyAlignment="1">
      <alignment horizontal="center"/>
    </xf>
    <xf numFmtId="0" fontId="6" fillId="0" borderId="9" xfId="0" applyFont="1" applyBorder="1" applyAlignment="1">
      <alignment vertical="center"/>
    </xf>
    <xf numFmtId="0" fontId="6" fillId="0" borderId="0" xfId="0" applyFont="1" applyBorder="1" applyAlignment="1">
      <alignment vertical="center"/>
    </xf>
    <xf numFmtId="0" fontId="6" fillId="0" borderId="4" xfId="0" applyFont="1" applyBorder="1" applyAlignment="1">
      <alignment horizontal="center" vertical="center"/>
    </xf>
    <xf numFmtId="0" fontId="22" fillId="0" borderId="4" xfId="0" applyFont="1" applyBorder="1" applyAlignment="1">
      <alignment horizontal="center" vertical="center"/>
    </xf>
    <xf numFmtId="0" fontId="6" fillId="0" borderId="4" xfId="0" applyFont="1" applyBorder="1"/>
    <xf numFmtId="0" fontId="6" fillId="0" borderId="9" xfId="0" applyFont="1" applyBorder="1" applyAlignment="1">
      <alignment horizontal="center" vertical="center"/>
    </xf>
    <xf numFmtId="0" fontId="6" fillId="0" borderId="19" xfId="0" applyFont="1" applyBorder="1" applyAlignment="1">
      <alignment vertical="center" wrapText="1"/>
    </xf>
    <xf numFmtId="0" fontId="6" fillId="0" borderId="5" xfId="0" applyFont="1" applyBorder="1" applyAlignment="1">
      <alignment vertical="center"/>
    </xf>
    <xf numFmtId="0" fontId="6" fillId="0" borderId="2"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horizontal="center" vertical="center"/>
    </xf>
    <xf numFmtId="0" fontId="6" fillId="0" borderId="6" xfId="0" applyFont="1" applyBorder="1" applyAlignment="1">
      <alignment vertical="center"/>
    </xf>
    <xf numFmtId="0" fontId="6" fillId="0" borderId="4" xfId="0" applyFont="1" applyBorder="1" applyAlignment="1">
      <alignment horizontal="center" vertical="center" wrapText="1"/>
    </xf>
    <xf numFmtId="0" fontId="8" fillId="0" borderId="9" xfId="0" applyFont="1" applyBorder="1" applyAlignment="1">
      <alignment horizontal="center" vertical="center"/>
    </xf>
    <xf numFmtId="0" fontId="20" fillId="0" borderId="4" xfId="0" applyFont="1" applyBorder="1" applyAlignment="1">
      <alignment horizontal="center" vertical="center"/>
    </xf>
    <xf numFmtId="0" fontId="17" fillId="0" borderId="4" xfId="0" applyFont="1" applyBorder="1" applyAlignment="1">
      <alignment horizontal="center" vertical="center" wrapText="1"/>
    </xf>
    <xf numFmtId="0" fontId="17" fillId="0" borderId="4" xfId="0" applyFont="1" applyBorder="1"/>
    <xf numFmtId="0" fontId="7" fillId="0" borderId="9" xfId="0" applyFont="1" applyBorder="1" applyAlignment="1">
      <alignment horizontal="center" vertical="top"/>
    </xf>
    <xf numFmtId="0" fontId="7" fillId="0" borderId="8" xfId="0" applyFont="1" applyBorder="1" applyAlignment="1">
      <alignment horizontal="center" vertical="top" wrapText="1"/>
    </xf>
    <xf numFmtId="0" fontId="6" fillId="0" borderId="7" xfId="0" applyFont="1" applyBorder="1" applyAlignment="1">
      <alignment horizontal="center" vertical="center" wrapText="1"/>
    </xf>
    <xf numFmtId="0" fontId="7" fillId="0" borderId="6" xfId="0" applyFont="1" applyBorder="1" applyAlignment="1">
      <alignment horizontal="center" vertical="top" wrapText="1"/>
    </xf>
    <xf numFmtId="0" fontId="19" fillId="0" borderId="5" xfId="0" applyFont="1" applyBorder="1" applyAlignment="1">
      <alignment vertical="top"/>
    </xf>
    <xf numFmtId="0" fontId="19" fillId="0" borderId="4" xfId="0" applyFont="1" applyBorder="1" applyAlignment="1">
      <alignment vertical="top"/>
    </xf>
    <xf numFmtId="0" fontId="7" fillId="0" borderId="9" xfId="0" applyFont="1" applyBorder="1" applyAlignment="1">
      <alignment vertical="top"/>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Border="1" applyAlignment="1">
      <alignment vertical="center" wrapText="1"/>
    </xf>
    <xf numFmtId="0" fontId="23" fillId="2" borderId="9" xfId="0" applyFont="1" applyFill="1" applyBorder="1" applyAlignment="1">
      <alignment horizontal="center" vertical="top" wrapText="1"/>
    </xf>
    <xf numFmtId="0" fontId="7" fillId="0" borderId="9" xfId="0" applyFont="1" applyBorder="1" applyAlignment="1">
      <alignment horizontal="center" vertical="top" wrapText="1"/>
    </xf>
    <xf numFmtId="0" fontId="22" fillId="2" borderId="4" xfId="0" applyFont="1" applyFill="1" applyBorder="1" applyAlignment="1">
      <alignment horizontal="center" vertical="center" wrapText="1"/>
    </xf>
    <xf numFmtId="0" fontId="22" fillId="2" borderId="9" xfId="0" applyFont="1" applyFill="1" applyBorder="1" applyAlignment="1">
      <alignment horizontal="center" vertical="top" wrapText="1"/>
    </xf>
    <xf numFmtId="0" fontId="7" fillId="0" borderId="9" xfId="0" applyFont="1" applyBorder="1" applyAlignment="1">
      <alignment horizontal="center" vertical="center" wrapText="1"/>
    </xf>
    <xf numFmtId="0" fontId="7" fillId="0" borderId="9" xfId="0" applyFont="1" applyBorder="1" applyAlignment="1">
      <alignment vertical="center" wrapText="1"/>
    </xf>
    <xf numFmtId="0" fontId="7" fillId="0" borderId="4" xfId="0" applyFont="1" applyBorder="1" applyAlignment="1">
      <alignment horizontal="center" vertical="center" wrapText="1"/>
    </xf>
    <xf numFmtId="0" fontId="22" fillId="2" borderId="9" xfId="0" applyFont="1" applyFill="1" applyBorder="1" applyAlignment="1">
      <alignment vertical="center" wrapText="1"/>
    </xf>
    <xf numFmtId="0" fontId="7" fillId="0" borderId="6" xfId="0" applyFont="1" applyBorder="1" applyAlignment="1">
      <alignment vertical="center" wrapText="1"/>
    </xf>
    <xf numFmtId="0" fontId="22" fillId="2" borderId="5" xfId="0" applyFont="1" applyFill="1" applyBorder="1" applyAlignment="1">
      <alignment vertical="center" wrapText="1"/>
    </xf>
    <xf numFmtId="0" fontId="22" fillId="2" borderId="4" xfId="0" applyFont="1" applyFill="1" applyBorder="1" applyAlignment="1">
      <alignment vertical="center" wrapText="1"/>
    </xf>
    <xf numFmtId="0" fontId="7" fillId="0" borderId="5" xfId="0" applyFont="1" applyFill="1" applyBorder="1" applyAlignment="1">
      <alignment vertical="center"/>
    </xf>
    <xf numFmtId="0" fontId="7" fillId="0" borderId="4" xfId="0" applyFont="1" applyFill="1" applyBorder="1" applyAlignment="1">
      <alignment vertical="center"/>
    </xf>
    <xf numFmtId="0" fontId="22" fillId="2" borderId="9" xfId="0" applyFont="1" applyFill="1" applyBorder="1" applyAlignment="1">
      <alignment horizontal="center" vertical="top"/>
    </xf>
    <xf numFmtId="0" fontId="22" fillId="2" borderId="5"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Border="1" applyAlignment="1">
      <alignment horizontal="left" vertical="center" wrapText="1"/>
    </xf>
    <xf numFmtId="0" fontId="7" fillId="0" borderId="4" xfId="0" applyFont="1" applyBorder="1" applyAlignment="1">
      <alignment horizontal="center" vertical="top" wrapText="1"/>
    </xf>
    <xf numFmtId="0" fontId="6" fillId="0" borderId="4" xfId="0" applyFont="1" applyBorder="1" applyAlignment="1">
      <alignment horizontal="center" vertical="top" wrapText="1"/>
    </xf>
    <xf numFmtId="0" fontId="22" fillId="0" borderId="4" xfId="0" applyFont="1" applyBorder="1" applyAlignment="1">
      <alignment horizontal="center" vertical="top"/>
    </xf>
    <xf numFmtId="0" fontId="6" fillId="0" borderId="4" xfId="0" applyFont="1" applyBorder="1" applyAlignment="1">
      <alignment vertical="top"/>
    </xf>
    <xf numFmtId="0" fontId="22" fillId="2" borderId="9" xfId="0" quotePrefix="1" applyFont="1" applyFill="1" applyBorder="1" applyAlignment="1">
      <alignment horizontal="center" vertical="top" wrapText="1"/>
    </xf>
    <xf numFmtId="0" fontId="7" fillId="2" borderId="14" xfId="0" applyFont="1" applyFill="1" applyBorder="1" applyAlignment="1">
      <alignment horizontal="center" vertical="center" wrapText="1"/>
    </xf>
    <xf numFmtId="0" fontId="6" fillId="0" borderId="8" xfId="0" applyFont="1" applyBorder="1" applyAlignment="1">
      <alignment horizontal="center" vertical="center" wrapText="1"/>
    </xf>
    <xf numFmtId="0" fontId="6" fillId="0" borderId="8" xfId="0" applyFont="1" applyBorder="1"/>
    <xf numFmtId="0" fontId="7" fillId="2" borderId="5" xfId="0" applyFont="1" applyFill="1" applyBorder="1" applyAlignment="1">
      <alignment horizontal="center" vertical="center" wrapText="1"/>
    </xf>
    <xf numFmtId="0" fontId="22" fillId="2" borderId="6" xfId="0" quotePrefix="1" applyFont="1" applyFill="1" applyBorder="1" applyAlignment="1">
      <alignment horizontal="center" vertical="top" wrapText="1"/>
    </xf>
    <xf numFmtId="0" fontId="22" fillId="2" borderId="8" xfId="0" applyFont="1" applyFill="1" applyBorder="1" applyAlignment="1">
      <alignment horizontal="center" vertical="top" wrapText="1"/>
    </xf>
    <xf numFmtId="0" fontId="7" fillId="2" borderId="12" xfId="0" applyFont="1" applyFill="1" applyBorder="1" applyAlignment="1">
      <alignment horizontal="center" vertical="center" wrapText="1"/>
    </xf>
    <xf numFmtId="0" fontId="6" fillId="0" borderId="6" xfId="0" applyFont="1" applyBorder="1" applyAlignment="1">
      <alignment horizontal="center" vertical="center" wrapText="1"/>
    </xf>
    <xf numFmtId="0" fontId="22" fillId="0" borderId="6" xfId="0" applyFont="1" applyBorder="1" applyAlignment="1">
      <alignment horizontal="center" vertical="center"/>
    </xf>
    <xf numFmtId="0" fontId="6" fillId="0" borderId="6" xfId="0" applyFont="1" applyBorder="1"/>
    <xf numFmtId="0" fontId="22" fillId="2" borderId="9" xfId="0" applyFont="1" applyFill="1" applyBorder="1" applyAlignment="1">
      <alignment horizontal="center" vertical="center" wrapText="1"/>
    </xf>
    <xf numFmtId="0" fontId="7" fillId="0" borderId="4" xfId="0" quotePrefix="1" applyFont="1" applyBorder="1" applyAlignment="1">
      <alignment horizontal="center" vertical="center"/>
    </xf>
    <xf numFmtId="0" fontId="22" fillId="2" borderId="9" xfId="0" quotePrefix="1" applyFont="1" applyFill="1" applyBorder="1" applyAlignment="1">
      <alignment horizontal="center" vertical="center" wrapText="1"/>
    </xf>
    <xf numFmtId="0" fontId="22" fillId="2" borderId="6" xfId="0" applyFont="1" applyFill="1" applyBorder="1" applyAlignment="1">
      <alignment horizontal="center" vertical="center" wrapText="1"/>
    </xf>
    <xf numFmtId="0" fontId="8" fillId="0" borderId="8" xfId="0" applyFont="1" applyBorder="1" applyAlignment="1">
      <alignment horizontal="center" vertical="center"/>
    </xf>
    <xf numFmtId="0" fontId="20" fillId="2" borderId="5" xfId="0" applyFont="1" applyFill="1" applyBorder="1" applyAlignment="1">
      <alignment horizontal="center" vertical="center" wrapText="1"/>
    </xf>
    <xf numFmtId="2" fontId="17" fillId="0" borderId="4" xfId="0" applyNumberFormat="1" applyFont="1" applyBorder="1" applyAlignment="1">
      <alignment horizontal="center" vertical="center" wrapText="1"/>
    </xf>
    <xf numFmtId="0" fontId="7" fillId="0" borderId="8" xfId="0" applyFont="1" applyBorder="1" applyAlignment="1">
      <alignment horizontal="center" vertical="center"/>
    </xf>
    <xf numFmtId="0" fontId="7" fillId="0" borderId="5" xfId="0" applyFont="1" applyBorder="1" applyAlignment="1">
      <alignment vertical="center"/>
    </xf>
    <xf numFmtId="0" fontId="7" fillId="0" borderId="9" xfId="0" applyFont="1" applyBorder="1" applyAlignment="1">
      <alignment horizontal="center" vertical="center"/>
    </xf>
    <xf numFmtId="0" fontId="7" fillId="0" borderId="8" xfId="0" applyNumberFormat="1" applyFont="1" applyBorder="1" applyAlignment="1">
      <alignment horizontal="center" vertical="top"/>
    </xf>
    <xf numFmtId="0" fontId="6" fillId="0" borderId="4" xfId="0" applyFont="1" applyBorder="1" applyAlignment="1">
      <alignment vertical="center"/>
    </xf>
    <xf numFmtId="0" fontId="7" fillId="0" borderId="8" xfId="0" applyFont="1" applyBorder="1" applyAlignment="1">
      <alignment horizontal="center" vertical="top"/>
    </xf>
    <xf numFmtId="0" fontId="7" fillId="0" borderId="5" xfId="0" applyFont="1" applyBorder="1" applyAlignment="1">
      <alignment vertical="center" wrapText="1"/>
    </xf>
    <xf numFmtId="0" fontId="7" fillId="0" borderId="6" xfId="0" applyFont="1" applyBorder="1" applyAlignment="1">
      <alignment horizontal="center" vertical="center"/>
    </xf>
    <xf numFmtId="0" fontId="7" fillId="0" borderId="9" xfId="0" applyFont="1" applyBorder="1" applyAlignment="1">
      <alignment horizontal="left" vertical="center" wrapText="1"/>
    </xf>
    <xf numFmtId="0" fontId="7" fillId="0" borderId="4" xfId="0" applyFont="1" applyBorder="1" applyAlignment="1">
      <alignment horizontal="center" vertical="center"/>
    </xf>
    <xf numFmtId="0" fontId="7" fillId="0" borderId="4" xfId="0" applyNumberFormat="1" applyFont="1" applyBorder="1" applyAlignment="1">
      <alignment horizontal="center" vertical="center"/>
    </xf>
    <xf numFmtId="1" fontId="20" fillId="2" borderId="5" xfId="0" applyNumberFormat="1" applyFont="1" applyFill="1" applyBorder="1" applyAlignment="1">
      <alignment horizontal="center" vertical="center" wrapText="1"/>
    </xf>
    <xf numFmtId="1" fontId="20" fillId="0" borderId="4" xfId="0" applyNumberFormat="1" applyFont="1" applyBorder="1" applyAlignment="1">
      <alignment horizontal="center" vertical="center"/>
    </xf>
    <xf numFmtId="0" fontId="17" fillId="0" borderId="4" xfId="0" applyFont="1" applyBorder="1" applyAlignment="1">
      <alignment vertical="center"/>
    </xf>
    <xf numFmtId="0" fontId="22" fillId="2" borderId="14" xfId="0" applyFont="1" applyFill="1" applyBorder="1" applyAlignment="1">
      <alignment horizontal="center" vertical="center" wrapText="1"/>
    </xf>
    <xf numFmtId="0" fontId="22" fillId="2" borderId="6" xfId="0" applyFont="1" applyFill="1" applyBorder="1" applyAlignment="1">
      <alignment horizontal="center" vertical="top" wrapText="1"/>
    </xf>
    <xf numFmtId="0" fontId="7" fillId="0" borderId="9" xfId="0" applyNumberFormat="1" applyFont="1" applyBorder="1" applyAlignment="1">
      <alignment vertical="center" wrapText="1"/>
    </xf>
    <xf numFmtId="0" fontId="7" fillId="0" borderId="4" xfId="0" applyFont="1" applyBorder="1" applyAlignment="1">
      <alignment vertical="center"/>
    </xf>
    <xf numFmtId="0" fontId="7" fillId="0" borderId="9" xfId="0" applyNumberFormat="1" applyFont="1" applyBorder="1" applyAlignment="1">
      <alignment horizontal="left" vertical="center" wrapText="1"/>
    </xf>
    <xf numFmtId="0" fontId="7" fillId="0" borderId="6" xfId="0" applyNumberFormat="1" applyFont="1" applyBorder="1" applyAlignment="1">
      <alignment horizontal="left" vertical="center" wrapText="1"/>
    </xf>
    <xf numFmtId="0" fontId="7" fillId="0" borderId="2" xfId="0" applyFont="1" applyBorder="1" applyAlignment="1">
      <alignment horizontal="left" vertical="center" wrapText="1"/>
    </xf>
    <xf numFmtId="0" fontId="20" fillId="2" borderId="6" xfId="0" applyFont="1" applyFill="1" applyBorder="1" applyAlignment="1">
      <alignment horizontal="center" vertical="top" wrapText="1"/>
    </xf>
    <xf numFmtId="1" fontId="8" fillId="2" borderId="5" xfId="0" applyNumberFormat="1" applyFont="1" applyFill="1" applyBorder="1" applyAlignment="1">
      <alignment horizontal="center" vertical="center" wrapText="1"/>
    </xf>
    <xf numFmtId="0" fontId="22" fillId="0" borderId="5" xfId="0" applyFont="1" applyBorder="1" applyAlignment="1">
      <alignment horizontal="center" vertical="center"/>
    </xf>
    <xf numFmtId="0" fontId="7" fillId="0" borderId="7" xfId="0" applyFont="1" applyBorder="1" applyAlignment="1">
      <alignment vertical="center" wrapText="1"/>
    </xf>
    <xf numFmtId="0" fontId="22" fillId="0" borderId="9" xfId="0" applyFont="1" applyFill="1" applyBorder="1" applyAlignment="1">
      <alignment vertical="center" wrapText="1"/>
    </xf>
    <xf numFmtId="0" fontId="6" fillId="0" borderId="4" xfId="0" applyFont="1" applyFill="1" applyBorder="1" applyAlignment="1">
      <alignment horizontal="center" vertical="center" wrapText="1"/>
    </xf>
    <xf numFmtId="0" fontId="6" fillId="0" borderId="0" xfId="0" applyFont="1" applyFill="1"/>
    <xf numFmtId="0" fontId="7" fillId="0" borderId="6" xfId="0" applyFont="1" applyFill="1" applyBorder="1" applyAlignment="1">
      <alignment horizontal="center" vertical="center"/>
    </xf>
    <xf numFmtId="0" fontId="7" fillId="0" borderId="7" xfId="0" applyFont="1" applyFill="1" applyBorder="1" applyAlignment="1">
      <alignment vertical="center" wrapText="1"/>
    </xf>
    <xf numFmtId="1" fontId="8" fillId="0" borderId="12" xfId="0" applyNumberFormat="1" applyFont="1" applyFill="1" applyBorder="1" applyAlignment="1">
      <alignment horizontal="center" vertical="center"/>
    </xf>
    <xf numFmtId="0" fontId="8" fillId="0" borderId="4" xfId="0" applyFont="1" applyFill="1" applyBorder="1" applyAlignment="1">
      <alignment horizontal="center" vertical="center"/>
    </xf>
    <xf numFmtId="0" fontId="17" fillId="0" borderId="0" xfId="0" applyFont="1" applyBorder="1" applyAlignment="1">
      <alignment horizontal="center" vertical="center"/>
    </xf>
    <xf numFmtId="0" fontId="6" fillId="0" borderId="1" xfId="0" applyFont="1" applyBorder="1" applyAlignment="1">
      <alignment horizontal="center" vertical="top"/>
    </xf>
    <xf numFmtId="0" fontId="22" fillId="0" borderId="1" xfId="0" applyFont="1" applyBorder="1"/>
    <xf numFmtId="0" fontId="22" fillId="0" borderId="1" xfId="0" applyFont="1" applyBorder="1" applyAlignment="1">
      <alignment horizontal="center" vertical="top"/>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22" fillId="0" borderId="1" xfId="0" applyFont="1" applyBorder="1" applyAlignment="1">
      <alignment horizontal="center"/>
    </xf>
    <xf numFmtId="0" fontId="6" fillId="0" borderId="1" xfId="0" applyFont="1" applyBorder="1"/>
    <xf numFmtId="168" fontId="20" fillId="0" borderId="16" xfId="0" applyNumberFormat="1" applyFont="1" applyFill="1" applyBorder="1" applyAlignment="1" applyProtection="1">
      <alignment horizontal="center" vertical="center"/>
    </xf>
    <xf numFmtId="168" fontId="20" fillId="0" borderId="17" xfId="0" applyNumberFormat="1" applyFont="1" applyFill="1" applyBorder="1" applyAlignment="1" applyProtection="1">
      <alignment vertical="center"/>
    </xf>
    <xf numFmtId="168" fontId="24" fillId="0" borderId="2" xfId="0" applyNumberFormat="1" applyFont="1" applyFill="1" applyBorder="1" applyAlignment="1" applyProtection="1">
      <alignment vertical="center"/>
    </xf>
    <xf numFmtId="168" fontId="22" fillId="0" borderId="2" xfId="0" applyNumberFormat="1" applyFont="1" applyFill="1" applyBorder="1" applyAlignment="1" applyProtection="1">
      <alignment horizontal="left" vertical="center"/>
    </xf>
    <xf numFmtId="168" fontId="22" fillId="0" borderId="2" xfId="0" applyNumberFormat="1" applyFont="1" applyFill="1" applyBorder="1" applyAlignment="1" applyProtection="1">
      <alignment vertical="center"/>
    </xf>
    <xf numFmtId="0" fontId="7" fillId="0" borderId="2" xfId="0" applyFont="1" applyFill="1" applyBorder="1" applyAlignment="1" applyProtection="1">
      <alignment vertical="center"/>
    </xf>
    <xf numFmtId="168" fontId="22" fillId="0" borderId="18" xfId="0" applyNumberFormat="1" applyFont="1" applyFill="1" applyBorder="1" applyAlignment="1" applyProtection="1">
      <alignment horizontal="center" vertical="top"/>
    </xf>
    <xf numFmtId="168" fontId="22" fillId="0" borderId="10" xfId="0" applyNumberFormat="1" applyFont="1" applyFill="1" applyBorder="1" applyAlignment="1" applyProtection="1">
      <alignment horizontal="center" vertical="top"/>
    </xf>
    <xf numFmtId="168" fontId="22" fillId="0" borderId="11" xfId="0" applyNumberFormat="1" applyFont="1" applyFill="1" applyBorder="1" applyAlignment="1" applyProtection="1">
      <alignment horizontal="left" vertical="center"/>
    </xf>
    <xf numFmtId="0" fontId="7" fillId="0" borderId="0" xfId="0" applyFont="1" applyFill="1" applyBorder="1" applyAlignment="1" applyProtection="1">
      <alignment horizontal="left" vertical="center"/>
    </xf>
    <xf numFmtId="0" fontId="7" fillId="0" borderId="0" xfId="0" applyFont="1" applyFill="1" applyBorder="1" applyAlignment="1">
      <alignment horizontal="left" vertical="top"/>
    </xf>
    <xf numFmtId="0" fontId="7" fillId="0" borderId="19" xfId="0" applyFont="1" applyFill="1" applyBorder="1" applyAlignment="1">
      <alignment horizontal="left" vertical="top"/>
    </xf>
    <xf numFmtId="0" fontId="7" fillId="0" borderId="0" xfId="0" applyFont="1" applyFill="1" applyBorder="1" applyAlignment="1">
      <alignment vertical="top"/>
    </xf>
    <xf numFmtId="168" fontId="22" fillId="0" borderId="10" xfId="0" applyNumberFormat="1" applyFont="1" applyFill="1" applyBorder="1" applyAlignment="1" applyProtection="1">
      <alignment horizontal="center" vertical="center"/>
    </xf>
    <xf numFmtId="168" fontId="22" fillId="0" borderId="0" xfId="0" applyNumberFormat="1" applyFont="1" applyFill="1" applyBorder="1" applyAlignment="1" applyProtection="1">
      <alignment vertical="top"/>
    </xf>
    <xf numFmtId="0" fontId="7" fillId="0" borderId="0" xfId="0" applyFont="1" applyFill="1" applyBorder="1" applyAlignment="1">
      <alignment horizontal="center" vertical="top"/>
    </xf>
    <xf numFmtId="0" fontId="7" fillId="0" borderId="19" xfId="0" applyFont="1" applyFill="1" applyBorder="1" applyAlignment="1">
      <alignment vertical="top"/>
    </xf>
    <xf numFmtId="168" fontId="22" fillId="0" borderId="0" xfId="0" applyNumberFormat="1" applyFont="1" applyFill="1" applyBorder="1" applyAlignment="1" applyProtection="1">
      <alignment horizontal="left" vertical="center"/>
    </xf>
    <xf numFmtId="168" fontId="22" fillId="0" borderId="0" xfId="0" applyNumberFormat="1" applyFont="1" applyFill="1" applyBorder="1" applyAlignment="1" applyProtection="1">
      <alignment vertical="center"/>
    </xf>
    <xf numFmtId="168" fontId="22" fillId="0" borderId="11" xfId="0" applyNumberFormat="1" applyFont="1" applyFill="1" applyBorder="1" applyAlignment="1" applyProtection="1">
      <alignment vertical="center"/>
    </xf>
    <xf numFmtId="0" fontId="7" fillId="0" borderId="0" xfId="0" applyFont="1" applyFill="1" applyBorder="1" applyAlignment="1" applyProtection="1">
      <alignment vertical="center"/>
    </xf>
    <xf numFmtId="168" fontId="22" fillId="0" borderId="0" xfId="0" applyNumberFormat="1" applyFont="1" applyFill="1" applyBorder="1" applyAlignment="1" applyProtection="1">
      <alignment horizontal="left" vertical="top"/>
    </xf>
    <xf numFmtId="168" fontId="22" fillId="0" borderId="11" xfId="0" applyNumberFormat="1" applyFont="1" applyFill="1" applyBorder="1" applyAlignment="1" applyProtection="1">
      <alignment vertical="top"/>
    </xf>
    <xf numFmtId="0" fontId="7" fillId="0" borderId="19" xfId="0" applyFont="1" applyFill="1" applyBorder="1"/>
    <xf numFmtId="0" fontId="7" fillId="0" borderId="19" xfId="0" quotePrefix="1" applyFont="1" applyFill="1" applyBorder="1" applyAlignment="1">
      <alignment vertical="top"/>
    </xf>
    <xf numFmtId="0" fontId="7" fillId="0" borderId="0" xfId="0" quotePrefix="1" applyFont="1" applyFill="1" applyBorder="1" applyAlignment="1">
      <alignment vertical="top"/>
    </xf>
    <xf numFmtId="168" fontId="22" fillId="0" borderId="10" xfId="0" applyNumberFormat="1" applyFont="1" applyFill="1" applyBorder="1" applyAlignment="1" applyProtection="1">
      <alignment vertical="top"/>
    </xf>
    <xf numFmtId="168" fontId="22" fillId="0" borderId="20" xfId="0" applyNumberFormat="1" applyFont="1" applyFill="1" applyBorder="1" applyAlignment="1" applyProtection="1">
      <alignment horizontal="center" vertical="top"/>
    </xf>
    <xf numFmtId="168" fontId="22" fillId="0" borderId="21" xfId="0" applyNumberFormat="1" applyFont="1" applyFill="1" applyBorder="1" applyAlignment="1" applyProtection="1">
      <alignment vertical="top"/>
    </xf>
    <xf numFmtId="168" fontId="22" fillId="0" borderId="1" xfId="0" applyNumberFormat="1" applyFont="1" applyFill="1" applyBorder="1" applyAlignment="1" applyProtection="1">
      <alignment vertical="top"/>
    </xf>
    <xf numFmtId="168" fontId="22" fillId="0" borderId="1" xfId="0" applyNumberFormat="1" applyFont="1" applyFill="1" applyBorder="1" applyAlignment="1" applyProtection="1">
      <alignment horizontal="left" vertical="top"/>
    </xf>
    <xf numFmtId="168" fontId="22" fillId="0" borderId="12" xfId="0" applyNumberFormat="1" applyFont="1" applyFill="1" applyBorder="1" applyAlignment="1" applyProtection="1">
      <alignment vertical="top"/>
    </xf>
    <xf numFmtId="0" fontId="7" fillId="0" borderId="1" xfId="0" applyFont="1" applyFill="1" applyBorder="1" applyAlignment="1" applyProtection="1">
      <alignment vertical="top"/>
    </xf>
    <xf numFmtId="0" fontId="7" fillId="0" borderId="1" xfId="0" applyFont="1" applyFill="1" applyBorder="1" applyAlignment="1">
      <alignment horizontal="center" vertical="top"/>
    </xf>
    <xf numFmtId="0" fontId="7" fillId="0" borderId="1" xfId="0" applyFont="1" applyFill="1" applyBorder="1" applyAlignment="1">
      <alignment vertical="top"/>
    </xf>
    <xf numFmtId="0" fontId="7" fillId="0" borderId="13" xfId="0" applyFont="1" applyFill="1" applyBorder="1" applyAlignment="1">
      <alignment vertical="top"/>
    </xf>
    <xf numFmtId="168" fontId="20" fillId="0" borderId="20" xfId="0" applyNumberFormat="1" applyFont="1" applyFill="1" applyBorder="1" applyAlignment="1" applyProtection="1">
      <alignment horizontal="center" vertical="center"/>
    </xf>
    <xf numFmtId="168" fontId="20" fillId="0" borderId="21" xfId="0" applyNumberFormat="1" applyFont="1" applyFill="1" applyBorder="1" applyAlignment="1" applyProtection="1">
      <alignment vertical="center"/>
    </xf>
    <xf numFmtId="168" fontId="24" fillId="0" borderId="1" xfId="0" applyNumberFormat="1" applyFont="1" applyFill="1" applyBorder="1" applyAlignment="1" applyProtection="1">
      <alignment vertical="top"/>
    </xf>
    <xf numFmtId="168" fontId="20" fillId="0" borderId="1" xfId="0" applyNumberFormat="1" applyFont="1" applyFill="1" applyBorder="1" applyAlignment="1" applyProtection="1">
      <alignment horizontal="left" vertical="top"/>
    </xf>
    <xf numFmtId="168" fontId="20" fillId="0" borderId="1" xfId="0" applyNumberFormat="1" applyFont="1" applyFill="1" applyBorder="1" applyAlignment="1" applyProtection="1">
      <alignment vertical="top"/>
    </xf>
    <xf numFmtId="0" fontId="8" fillId="0" borderId="1" xfId="0" applyFont="1" applyFill="1" applyBorder="1" applyAlignment="1" applyProtection="1">
      <alignment vertical="top"/>
    </xf>
    <xf numFmtId="0" fontId="8" fillId="0" borderId="1" xfId="0" applyFont="1" applyFill="1" applyBorder="1" applyAlignment="1">
      <alignment horizontal="center" vertical="top"/>
    </xf>
    <xf numFmtId="0" fontId="8" fillId="0" borderId="1" xfId="0" applyFont="1" applyFill="1" applyBorder="1" applyAlignment="1">
      <alignment vertical="top"/>
    </xf>
    <xf numFmtId="0" fontId="8" fillId="0" borderId="13" xfId="0" applyFont="1" applyFill="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vertical="center"/>
    </xf>
    <xf numFmtId="0" fontId="8" fillId="0" borderId="0" xfId="0" applyFont="1" applyFill="1"/>
    <xf numFmtId="168" fontId="22" fillId="0" borderId="0" xfId="0" quotePrefix="1" applyNumberFormat="1" applyFont="1" applyFill="1" applyBorder="1" applyAlignment="1" applyProtection="1">
      <alignment horizontal="left" vertical="center"/>
    </xf>
    <xf numFmtId="0" fontId="7" fillId="0" borderId="0" xfId="0" applyFont="1" applyFill="1" applyBorder="1" applyAlignment="1" applyProtection="1">
      <alignment vertical="top"/>
    </xf>
    <xf numFmtId="0" fontId="7" fillId="0" borderId="1" xfId="0" applyFont="1" applyFill="1" applyBorder="1"/>
    <xf numFmtId="168" fontId="24" fillId="0" borderId="2" xfId="0" applyNumberFormat="1" applyFont="1" applyFill="1" applyBorder="1" applyAlignment="1" applyProtection="1">
      <alignment vertical="top"/>
    </xf>
    <xf numFmtId="168" fontId="20" fillId="0" borderId="2" xfId="0" applyNumberFormat="1" applyFont="1" applyFill="1" applyBorder="1" applyAlignment="1" applyProtection="1">
      <alignment horizontal="left" vertical="top"/>
    </xf>
    <xf numFmtId="168" fontId="20" fillId="0" borderId="2" xfId="0" applyNumberFormat="1" applyFont="1" applyFill="1" applyBorder="1" applyAlignment="1" applyProtection="1">
      <alignment vertical="top"/>
    </xf>
    <xf numFmtId="0" fontId="8" fillId="0" borderId="2" xfId="0" applyFont="1" applyFill="1" applyBorder="1" applyAlignment="1" applyProtection="1">
      <alignment vertical="top"/>
    </xf>
    <xf numFmtId="0" fontId="8" fillId="0" borderId="2" xfId="0" applyFont="1" applyFill="1" applyBorder="1" applyAlignment="1">
      <alignment horizontal="center" vertical="top"/>
    </xf>
    <xf numFmtId="0" fontId="8" fillId="0" borderId="2" xfId="0" applyFont="1" applyFill="1" applyBorder="1" applyAlignment="1">
      <alignment vertical="top"/>
    </xf>
    <xf numFmtId="0" fontId="8" fillId="0" borderId="7" xfId="0" applyFont="1" applyFill="1" applyBorder="1" applyAlignment="1">
      <alignment vertical="top"/>
    </xf>
    <xf numFmtId="0" fontId="7" fillId="0" borderId="11" xfId="0" applyFont="1" applyFill="1" applyBorder="1" applyAlignment="1">
      <alignment vertical="top"/>
    </xf>
    <xf numFmtId="168" fontId="22" fillId="0" borderId="0" xfId="0" quotePrefix="1" applyNumberFormat="1" applyFont="1" applyFill="1" applyBorder="1" applyAlignment="1" applyProtection="1">
      <alignment vertical="top"/>
    </xf>
    <xf numFmtId="0" fontId="7" fillId="0" borderId="0" xfId="0" quotePrefix="1" applyFont="1" applyFill="1" applyBorder="1" applyAlignment="1">
      <alignment horizontal="center" vertical="top"/>
    </xf>
    <xf numFmtId="0" fontId="7" fillId="0" borderId="19" xfId="0" quotePrefix="1" applyFont="1" applyFill="1" applyBorder="1" applyAlignment="1">
      <alignment horizontal="center" vertical="top"/>
    </xf>
    <xf numFmtId="168" fontId="22" fillId="0" borderId="9" xfId="0" applyNumberFormat="1" applyFont="1" applyFill="1" applyBorder="1" applyAlignment="1" applyProtection="1">
      <alignment horizontal="center" vertical="top"/>
    </xf>
    <xf numFmtId="168" fontId="22" fillId="0" borderId="6" xfId="0" applyNumberFormat="1" applyFont="1" applyFill="1" applyBorder="1" applyAlignment="1" applyProtection="1">
      <alignment horizontal="center" vertical="top"/>
    </xf>
    <xf numFmtId="0" fontId="6" fillId="0" borderId="0" xfId="0" applyFont="1" applyAlignment="1">
      <alignment horizontal="center" vertical="center"/>
    </xf>
    <xf numFmtId="0" fontId="6" fillId="0" borderId="0" xfId="0" applyFont="1" applyAlignment="1">
      <alignment horizontal="center" vertical="center" wrapText="1"/>
    </xf>
    <xf numFmtId="0" fontId="7" fillId="0" borderId="0" xfId="0" applyFont="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horizontal="center" vertical="center" wrapText="1"/>
    </xf>
    <xf numFmtId="0" fontId="7"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center" vertical="center" wrapText="1"/>
    </xf>
    <xf numFmtId="0" fontId="8" fillId="0" borderId="0" xfId="0" applyFont="1" applyAlignment="1">
      <alignment vertical="center"/>
    </xf>
    <xf numFmtId="49" fontId="8" fillId="7" borderId="4" xfId="0" applyNumberFormat="1"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4" xfId="0" applyFont="1" applyFill="1" applyBorder="1" applyAlignment="1">
      <alignment horizontal="center" vertical="center"/>
    </xf>
    <xf numFmtId="0" fontId="8" fillId="0" borderId="4" xfId="0" applyFont="1" applyBorder="1" applyAlignment="1">
      <alignment vertical="center"/>
    </xf>
    <xf numFmtId="0" fontId="8" fillId="0" borderId="9" xfId="0" applyFont="1" applyBorder="1" applyAlignment="1">
      <alignment horizontal="center" vertical="center" wrapText="1"/>
    </xf>
    <xf numFmtId="0" fontId="8" fillId="7" borderId="4" xfId="0" applyFont="1" applyFill="1" applyBorder="1" applyAlignment="1">
      <alignment horizontal="center" vertical="center" wrapText="1"/>
    </xf>
    <xf numFmtId="0" fontId="8" fillId="0" borderId="6" xfId="0" applyFont="1" applyBorder="1" applyAlignment="1">
      <alignment horizontal="center" vertical="center" wrapText="1"/>
    </xf>
    <xf numFmtId="170" fontId="25" fillId="0" borderId="4" xfId="0" applyNumberFormat="1" applyFont="1" applyBorder="1" applyAlignment="1">
      <alignment horizontal="center" vertical="center"/>
    </xf>
    <xf numFmtId="0" fontId="8" fillId="12" borderId="4" xfId="0" applyFont="1" applyFill="1" applyBorder="1" applyAlignment="1">
      <alignment horizontal="center" vertical="center" wrapText="1"/>
    </xf>
    <xf numFmtId="0" fontId="8" fillId="0" borderId="0" xfId="0" applyFont="1" applyBorder="1" applyAlignment="1">
      <alignment vertical="center"/>
    </xf>
    <xf numFmtId="49" fontId="7" fillId="0" borderId="0" xfId="0" applyNumberFormat="1" applyFont="1" applyAlignment="1">
      <alignment horizontal="center" vertical="center"/>
    </xf>
    <xf numFmtId="0" fontId="8" fillId="6" borderId="5" xfId="0" applyFont="1" applyFill="1" applyBorder="1" applyAlignment="1">
      <alignment vertical="center"/>
    </xf>
    <xf numFmtId="0" fontId="8" fillId="0" borderId="9" xfId="0" applyFont="1" applyBorder="1" applyAlignment="1">
      <alignment vertical="center" wrapText="1"/>
    </xf>
    <xf numFmtId="49" fontId="8" fillId="7" borderId="8" xfId="0" applyNumberFormat="1" applyFont="1" applyFill="1" applyBorder="1" applyAlignment="1">
      <alignment horizontal="center" vertical="center"/>
    </xf>
    <xf numFmtId="0" fontId="8" fillId="7" borderId="5" xfId="0" applyFont="1" applyFill="1" applyBorder="1" applyAlignment="1">
      <alignment vertical="center" wrapText="1"/>
    </xf>
    <xf numFmtId="49" fontId="8" fillId="0" borderId="9" xfId="0" applyNumberFormat="1" applyFont="1" applyBorder="1" applyAlignment="1">
      <alignment horizontal="center" vertical="center"/>
    </xf>
    <xf numFmtId="0" fontId="8" fillId="3" borderId="5" xfId="0" applyFont="1" applyFill="1" applyBorder="1" applyAlignment="1">
      <alignment vertical="center" wrapText="1"/>
    </xf>
    <xf numFmtId="49" fontId="7" fillId="0" borderId="9" xfId="0" applyNumberFormat="1" applyFont="1" applyBorder="1" applyAlignment="1">
      <alignment horizontal="center" vertical="center"/>
    </xf>
    <xf numFmtId="0" fontId="8" fillId="0" borderId="9" xfId="0" applyFont="1" applyBorder="1" applyAlignment="1">
      <alignment horizontal="left" vertical="center" wrapText="1"/>
    </xf>
    <xf numFmtId="49" fontId="8" fillId="0" borderId="9" xfId="0" applyNumberFormat="1" applyFont="1" applyBorder="1" applyAlignment="1">
      <alignment horizontal="center" vertical="center" wrapText="1"/>
    </xf>
    <xf numFmtId="0" fontId="8" fillId="10" borderId="5" xfId="0" applyFont="1" applyFill="1" applyBorder="1" applyAlignment="1">
      <alignment vertical="center" wrapText="1"/>
    </xf>
    <xf numFmtId="49" fontId="8" fillId="7" borderId="9" xfId="0" applyNumberFormat="1" applyFont="1" applyFill="1" applyBorder="1" applyAlignment="1">
      <alignment horizontal="center" vertical="center" wrapText="1"/>
    </xf>
    <xf numFmtId="0" fontId="8" fillId="7" borderId="4" xfId="0" applyFont="1" applyFill="1" applyBorder="1" applyAlignment="1">
      <alignment vertical="center"/>
    </xf>
    <xf numFmtId="0" fontId="8" fillId="3" borderId="5" xfId="0" applyFont="1" applyFill="1" applyBorder="1" applyAlignment="1">
      <alignment vertical="center"/>
    </xf>
    <xf numFmtId="0" fontId="8" fillId="3" borderId="2" xfId="0" applyFont="1" applyFill="1" applyBorder="1" applyAlignment="1">
      <alignment vertical="center"/>
    </xf>
    <xf numFmtId="0" fontId="8" fillId="3" borderId="4" xfId="0" applyFont="1" applyFill="1" applyBorder="1" applyAlignment="1">
      <alignment vertical="center"/>
    </xf>
    <xf numFmtId="0" fontId="8" fillId="3" borderId="5" xfId="0" applyFont="1" applyFill="1" applyBorder="1" applyAlignment="1">
      <alignment horizontal="center" vertical="center"/>
    </xf>
    <xf numFmtId="0" fontId="8" fillId="3" borderId="8" xfId="0" applyFont="1" applyFill="1" applyBorder="1" applyAlignment="1">
      <alignment horizontal="center" vertical="center"/>
    </xf>
    <xf numFmtId="49" fontId="7" fillId="0" borderId="6" xfId="0" applyNumberFormat="1" applyFont="1" applyBorder="1" applyAlignment="1">
      <alignment horizontal="center" vertical="center"/>
    </xf>
    <xf numFmtId="0" fontId="8" fillId="11" borderId="5" xfId="0" applyFont="1" applyFill="1" applyBorder="1" applyAlignment="1">
      <alignment vertical="center" wrapText="1"/>
    </xf>
    <xf numFmtId="0" fontId="8" fillId="6" borderId="8" xfId="0" applyFont="1" applyFill="1" applyBorder="1" applyAlignment="1">
      <alignment horizontal="center" vertical="center" wrapText="1"/>
    </xf>
    <xf numFmtId="0" fontId="7" fillId="7" borderId="5" xfId="0" applyFont="1" applyFill="1" applyBorder="1" applyAlignment="1">
      <alignment vertical="center"/>
    </xf>
    <xf numFmtId="0" fontId="7" fillId="0" borderId="8" xfId="0" applyFont="1" applyBorder="1" applyAlignment="1">
      <alignment vertical="center" wrapText="1"/>
    </xf>
    <xf numFmtId="0" fontId="8" fillId="6" borderId="5" xfId="0" applyFont="1" applyFill="1" applyBorder="1" applyAlignment="1">
      <alignment vertical="center" wrapText="1"/>
    </xf>
    <xf numFmtId="0" fontId="8" fillId="7" borderId="4" xfId="0" applyFont="1" applyFill="1" applyBorder="1" applyAlignment="1">
      <alignment horizontal="center" vertical="center"/>
    </xf>
    <xf numFmtId="0" fontId="8" fillId="7" borderId="5" xfId="0" applyFont="1" applyFill="1" applyBorder="1" applyAlignment="1">
      <alignment vertical="center"/>
    </xf>
    <xf numFmtId="0" fontId="22" fillId="2" borderId="11" xfId="0" applyFont="1" applyFill="1" applyBorder="1" applyAlignment="1">
      <alignment horizontal="center" vertical="top" wrapText="1"/>
    </xf>
    <xf numFmtId="0" fontId="7" fillId="0" borderId="5" xfId="0" applyNumberFormat="1" applyFont="1" applyBorder="1" applyAlignment="1">
      <alignment horizontal="center" vertical="center"/>
    </xf>
    <xf numFmtId="49" fontId="7" fillId="0" borderId="1" xfId="0" applyNumberFormat="1" applyFont="1" applyBorder="1" applyAlignment="1">
      <alignment horizontal="center" vertical="center" wrapText="1"/>
    </xf>
    <xf numFmtId="0" fontId="7" fillId="0" borderId="2" xfId="0" applyFont="1" applyBorder="1" applyAlignment="1">
      <alignment vertical="center"/>
    </xf>
    <xf numFmtId="49" fontId="8" fillId="0" borderId="0" xfId="0" applyNumberFormat="1" applyFont="1" applyBorder="1" applyAlignment="1">
      <alignment horizontal="center" vertical="center"/>
    </xf>
    <xf numFmtId="170" fontId="25" fillId="0" borderId="0" xfId="0" applyNumberFormat="1" applyFont="1" applyBorder="1" applyAlignment="1">
      <alignment horizontal="center" vertical="center"/>
    </xf>
    <xf numFmtId="0" fontId="26" fillId="0" borderId="0" xfId="0" applyFont="1" applyBorder="1"/>
    <xf numFmtId="0" fontId="27" fillId="0" borderId="0" xfId="0" applyFont="1" applyBorder="1"/>
    <xf numFmtId="0" fontId="27" fillId="0" borderId="0" xfId="0" applyFont="1"/>
    <xf numFmtId="0" fontId="28" fillId="0" borderId="0" xfId="0" applyFont="1"/>
    <xf numFmtId="0" fontId="29" fillId="8" borderId="0" xfId="0" applyFont="1" applyFill="1"/>
    <xf numFmtId="0" fontId="26" fillId="0" borderId="0" xfId="0" applyFont="1" applyBorder="1" applyAlignment="1">
      <alignment horizontal="left" vertical="center"/>
    </xf>
    <xf numFmtId="0" fontId="26" fillId="0" borderId="0" xfId="0" applyFont="1" applyBorder="1" applyAlignment="1">
      <alignment vertical="center" wrapText="1"/>
    </xf>
    <xf numFmtId="0" fontId="29" fillId="7" borderId="0" xfId="0" applyFont="1" applyFill="1"/>
    <xf numFmtId="0" fontId="7" fillId="0" borderId="7" xfId="0" applyFont="1" applyBorder="1" applyAlignment="1">
      <alignment horizontal="left" vertical="center" wrapText="1"/>
    </xf>
    <xf numFmtId="0" fontId="7" fillId="0" borderId="4" xfId="0" applyFont="1" applyFill="1" applyBorder="1" applyAlignment="1">
      <alignment horizontal="center" vertical="center"/>
    </xf>
    <xf numFmtId="0" fontId="7" fillId="0" borderId="9" xfId="0" applyFont="1" applyBorder="1" applyAlignment="1">
      <alignment horizontal="center" vertical="center" wrapText="1"/>
    </xf>
    <xf numFmtId="0" fontId="7" fillId="0" borderId="5" xfId="0" applyFont="1" applyBorder="1" applyAlignment="1">
      <alignment vertical="center" wrapText="1"/>
    </xf>
    <xf numFmtId="0" fontId="7" fillId="0" borderId="6" xfId="0" applyFont="1" applyBorder="1" applyAlignment="1">
      <alignment horizontal="center" vertical="center" wrapText="1"/>
    </xf>
    <xf numFmtId="0" fontId="7" fillId="0" borderId="19" xfId="0" applyFont="1" applyFill="1" applyBorder="1" applyAlignment="1"/>
    <xf numFmtId="168" fontId="22" fillId="0" borderId="19" xfId="0" applyNumberFormat="1" applyFont="1" applyFill="1" applyBorder="1" applyAlignment="1" applyProtection="1">
      <alignment vertical="top"/>
    </xf>
    <xf numFmtId="0" fontId="7" fillId="0" borderId="19" xfId="0" quotePrefix="1" applyFont="1" applyFill="1" applyBorder="1" applyAlignment="1">
      <alignment horizontal="left" vertical="top"/>
    </xf>
    <xf numFmtId="0" fontId="6" fillId="0" borderId="5" xfId="0" applyFont="1" applyBorder="1" applyAlignment="1">
      <alignment horizontal="center" vertical="center" wrapText="1"/>
    </xf>
    <xf numFmtId="0" fontId="7" fillId="0" borderId="2" xfId="0" applyFont="1" applyFill="1" applyBorder="1" applyAlignment="1">
      <alignment horizontal="center" vertical="center" wrapText="1"/>
    </xf>
    <xf numFmtId="0" fontId="8" fillId="13" borderId="8" xfId="0" applyFont="1" applyFill="1" applyBorder="1" applyAlignment="1">
      <alignment horizontal="center" vertical="center"/>
    </xf>
    <xf numFmtId="0" fontId="8" fillId="13" borderId="5" xfId="0" applyFont="1" applyFill="1" applyBorder="1" applyAlignment="1">
      <alignment vertical="center"/>
    </xf>
    <xf numFmtId="0" fontId="8" fillId="11" borderId="8" xfId="0" applyNumberFormat="1" applyFont="1" applyFill="1" applyBorder="1" applyAlignment="1">
      <alignment horizontal="center" vertical="center"/>
    </xf>
    <xf numFmtId="0" fontId="8" fillId="11" borderId="5" xfId="0" applyFont="1" applyFill="1" applyBorder="1" applyAlignment="1">
      <alignment vertical="center"/>
    </xf>
    <xf numFmtId="2" fontId="25" fillId="0" borderId="0" xfId="0" applyNumberFormat="1" applyFont="1" applyBorder="1" applyAlignment="1">
      <alignment horizontal="center" vertical="center"/>
    </xf>
    <xf numFmtId="2" fontId="7" fillId="0" borderId="0" xfId="4" applyNumberFormat="1" applyFont="1" applyBorder="1" applyAlignment="1">
      <alignment horizontal="left"/>
    </xf>
    <xf numFmtId="2" fontId="8" fillId="0" borderId="0" xfId="0" applyNumberFormat="1" applyFont="1" applyBorder="1" applyAlignment="1">
      <alignment vertical="center"/>
    </xf>
    <xf numFmtId="0" fontId="31" fillId="0" borderId="0" xfId="0" applyFont="1" applyBorder="1" applyAlignment="1">
      <alignment vertical="center"/>
    </xf>
    <xf numFmtId="2" fontId="6" fillId="0" borderId="4" xfId="0" applyNumberFormat="1" applyFont="1" applyBorder="1" applyAlignment="1">
      <alignment horizontal="center" vertical="center" wrapText="1"/>
    </xf>
    <xf numFmtId="0" fontId="32" fillId="12" borderId="4" xfId="0" applyFont="1" applyFill="1" applyBorder="1" applyAlignment="1">
      <alignment horizontal="center" vertical="center"/>
    </xf>
    <xf numFmtId="0" fontId="32" fillId="12" borderId="4" xfId="0" applyFont="1" applyFill="1" applyBorder="1" applyAlignment="1">
      <alignment horizontal="center" vertical="center" wrapText="1"/>
    </xf>
    <xf numFmtId="2" fontId="32" fillId="12" borderId="4" xfId="0" applyNumberFormat="1" applyFont="1" applyFill="1" applyBorder="1" applyAlignment="1">
      <alignment horizontal="center" vertical="center" wrapText="1"/>
    </xf>
    <xf numFmtId="0" fontId="8" fillId="7" borderId="12" xfId="0" applyFont="1" applyFill="1" applyBorder="1" applyAlignment="1">
      <alignment vertical="center" wrapText="1"/>
    </xf>
    <xf numFmtId="0" fontId="8" fillId="7" borderId="6" xfId="0" applyFont="1" applyFill="1" applyBorder="1" applyAlignment="1">
      <alignment vertical="center"/>
    </xf>
    <xf numFmtId="0" fontId="8" fillId="3" borderId="6" xfId="0" applyFont="1" applyFill="1" applyBorder="1" applyAlignment="1">
      <alignment horizontal="center" vertical="center"/>
    </xf>
    <xf numFmtId="0" fontId="8" fillId="0" borderId="6" xfId="0" applyFont="1" applyBorder="1" applyAlignment="1">
      <alignment horizontal="left" vertical="center" wrapText="1"/>
    </xf>
    <xf numFmtId="0" fontId="12" fillId="0" borderId="11" xfId="0" applyFont="1" applyBorder="1" applyAlignment="1">
      <alignment horizontal="left" vertical="top" wrapText="1"/>
    </xf>
    <xf numFmtId="0" fontId="12" fillId="0" borderId="0" xfId="0" applyFont="1" applyBorder="1" applyAlignment="1">
      <alignment horizontal="left" vertical="top" wrapText="1"/>
    </xf>
    <xf numFmtId="0" fontId="12" fillId="0" borderId="19" xfId="0" applyFont="1" applyBorder="1" applyAlignment="1">
      <alignment horizontal="left" vertical="top" wrapText="1"/>
    </xf>
    <xf numFmtId="0" fontId="14" fillId="0" borderId="11" xfId="0" applyFont="1" applyBorder="1" applyAlignment="1">
      <alignment horizontal="center" wrapText="1"/>
    </xf>
    <xf numFmtId="0" fontId="14" fillId="0" borderId="0" xfId="0" applyFont="1" applyBorder="1" applyAlignment="1">
      <alignment horizontal="center" wrapText="1"/>
    </xf>
    <xf numFmtId="1" fontId="6" fillId="0" borderId="7" xfId="0" applyNumberFormat="1" applyFont="1" applyBorder="1" applyAlignment="1">
      <alignment horizontal="center" vertical="center" wrapText="1"/>
    </xf>
    <xf numFmtId="1" fontId="7" fillId="0" borderId="4" xfId="0" applyNumberFormat="1" applyFont="1" applyFill="1" applyBorder="1" applyAlignment="1">
      <alignment horizontal="center" vertical="center"/>
    </xf>
    <xf numFmtId="1" fontId="6" fillId="0" borderId="4" xfId="0" applyNumberFormat="1" applyFont="1" applyBorder="1" applyAlignment="1">
      <alignment horizontal="center" vertical="center" wrapText="1"/>
    </xf>
    <xf numFmtId="2" fontId="12" fillId="6" borderId="4" xfId="0" applyNumberFormat="1" applyFont="1" applyFill="1" applyBorder="1" applyAlignment="1">
      <alignment horizontal="center" vertical="top" wrapText="1"/>
    </xf>
    <xf numFmtId="2" fontId="12" fillId="0" borderId="8" xfId="0" applyNumberFormat="1" applyFont="1" applyBorder="1" applyAlignment="1">
      <alignment horizontal="center" vertical="center" wrapText="1"/>
    </xf>
    <xf numFmtId="2" fontId="12" fillId="0" borderId="8" xfId="1" applyNumberFormat="1" applyFont="1" applyBorder="1" applyAlignment="1">
      <alignment horizontal="center" vertical="center" wrapText="1"/>
    </xf>
    <xf numFmtId="2" fontId="12" fillId="0" borderId="4" xfId="0" applyNumberFormat="1" applyFont="1" applyBorder="1" applyAlignment="1">
      <alignment horizontal="center" vertical="center" wrapText="1"/>
    </xf>
    <xf numFmtId="0" fontId="10" fillId="0" borderId="0" xfId="0" applyFont="1" applyFill="1"/>
    <xf numFmtId="15" fontId="10" fillId="0" borderId="0" xfId="0" applyNumberFormat="1" applyFont="1" applyFill="1"/>
    <xf numFmtId="0" fontId="7" fillId="0" borderId="0" xfId="0" applyFont="1" applyFill="1" applyBorder="1" applyAlignment="1">
      <alignment horizontal="center" vertical="top"/>
    </xf>
    <xf numFmtId="0" fontId="7" fillId="0" borderId="0" xfId="0" applyFont="1" applyFill="1" applyBorder="1" applyAlignment="1">
      <alignment horizontal="left" vertical="center"/>
    </xf>
    <xf numFmtId="0" fontId="8" fillId="0" borderId="0" xfId="0" applyNumberFormat="1" applyFont="1" applyFill="1" applyBorder="1" applyAlignment="1">
      <alignment vertical="center"/>
    </xf>
    <xf numFmtId="0" fontId="7" fillId="0" borderId="0" xfId="0" applyNumberFormat="1" applyFont="1" applyFill="1" applyBorder="1" applyAlignment="1">
      <alignment vertical="center"/>
    </xf>
    <xf numFmtId="0" fontId="7" fillId="0" borderId="0" xfId="0" quotePrefix="1" applyFont="1" applyFill="1" applyBorder="1" applyAlignment="1">
      <alignment vertical="center"/>
    </xf>
    <xf numFmtId="0" fontId="7" fillId="0" borderId="0" xfId="0" quotePrefix="1" applyFont="1" applyFill="1" applyBorder="1" applyAlignment="1">
      <alignment horizontal="left" vertical="center"/>
    </xf>
    <xf numFmtId="0" fontId="7" fillId="0" borderId="11" xfId="0" applyFont="1" applyFill="1" applyBorder="1"/>
    <xf numFmtId="0" fontId="30" fillId="0" borderId="0" xfId="0" applyFont="1" applyFill="1" applyBorder="1" applyAlignment="1">
      <alignment vertical="center"/>
    </xf>
    <xf numFmtId="2" fontId="12" fillId="7" borderId="6" xfId="0" applyNumberFormat="1" applyFont="1" applyFill="1" applyBorder="1" applyAlignment="1">
      <alignment horizontal="center" vertical="center" wrapText="1"/>
    </xf>
    <xf numFmtId="2" fontId="12" fillId="0" borderId="0" xfId="0" applyNumberFormat="1" applyFont="1" applyBorder="1" applyAlignment="1">
      <alignment horizontal="center" vertical="center" wrapText="1"/>
    </xf>
    <xf numFmtId="2" fontId="12" fillId="0" borderId="6" xfId="0" applyNumberFormat="1" applyFont="1" applyBorder="1" applyAlignment="1">
      <alignment horizontal="center" vertical="center" wrapText="1"/>
    </xf>
    <xf numFmtId="0" fontId="30" fillId="0" borderId="0" xfId="0" applyFont="1" applyBorder="1" applyAlignment="1">
      <alignment vertical="center"/>
    </xf>
    <xf numFmtId="168" fontId="33" fillId="0" borderId="0" xfId="0" applyNumberFormat="1" applyFont="1" applyFill="1" applyBorder="1" applyAlignment="1" applyProtection="1">
      <alignment vertical="center"/>
    </xf>
    <xf numFmtId="0" fontId="30" fillId="0" borderId="0" xfId="0" quotePrefix="1" applyFont="1" applyFill="1" applyBorder="1" applyAlignment="1">
      <alignment vertical="center"/>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7" fillId="0" borderId="12" xfId="0" applyFont="1" applyBorder="1" applyAlignment="1">
      <alignment horizontal="left" vertical="center" wrapText="1"/>
    </xf>
    <xf numFmtId="0" fontId="7" fillId="0" borderId="1" xfId="0" applyFont="1" applyBorder="1" applyAlignment="1">
      <alignment horizontal="left" vertical="center" wrapText="1"/>
    </xf>
    <xf numFmtId="0" fontId="7" fillId="0" borderId="0" xfId="0" applyFont="1" applyBorder="1" applyAlignment="1">
      <alignment horizontal="left" vertical="center"/>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8" fillId="0" borderId="0" xfId="0" applyFont="1" applyBorder="1" applyAlignment="1">
      <alignment horizontal="center" vertical="center"/>
    </xf>
    <xf numFmtId="0" fontId="7" fillId="0" borderId="3" xfId="0" applyFont="1" applyBorder="1" applyAlignment="1">
      <alignment horizontal="left" vertical="center" wrapText="1"/>
    </xf>
    <xf numFmtId="0" fontId="7" fillId="0" borderId="14" xfId="0" applyFont="1" applyBorder="1" applyAlignment="1">
      <alignment horizontal="left" vertical="center" wrapText="1"/>
    </xf>
    <xf numFmtId="1" fontId="32" fillId="12" borderId="4" xfId="0" applyNumberFormat="1" applyFont="1" applyFill="1" applyBorder="1" applyAlignment="1">
      <alignment horizontal="center" vertical="center"/>
    </xf>
    <xf numFmtId="0" fontId="7" fillId="0" borderId="3" xfId="0" applyFont="1" applyBorder="1" applyAlignment="1">
      <alignment horizontal="left" vertical="top" wrapText="1"/>
    </xf>
    <xf numFmtId="0" fontId="7" fillId="0" borderId="14" xfId="0" applyFont="1" applyBorder="1" applyAlignment="1">
      <alignment horizontal="left" vertical="center" wrapText="1"/>
    </xf>
    <xf numFmtId="0" fontId="7" fillId="0" borderId="3" xfId="0" applyFont="1" applyBorder="1" applyAlignment="1">
      <alignment horizontal="left" vertical="center" wrapText="1"/>
    </xf>
    <xf numFmtId="0" fontId="3" fillId="0" borderId="0" xfId="0" applyFont="1"/>
    <xf numFmtId="0" fontId="3" fillId="0" borderId="0" xfId="0" applyFont="1" applyFill="1"/>
    <xf numFmtId="0" fontId="3" fillId="0" borderId="29" xfId="0" applyFont="1" applyBorder="1" applyAlignment="1">
      <alignment horizontal="center" vertical="center"/>
    </xf>
    <xf numFmtId="0" fontId="3" fillId="0" borderId="35" xfId="0" applyFont="1" applyBorder="1" applyAlignment="1">
      <alignment vertical="center"/>
    </xf>
    <xf numFmtId="0" fontId="3" fillId="0" borderId="36" xfId="0" applyFont="1" applyBorder="1" applyAlignment="1">
      <alignment vertical="center"/>
    </xf>
    <xf numFmtId="0" fontId="3" fillId="0" borderId="37" xfId="0" applyFont="1" applyBorder="1" applyAlignment="1">
      <alignment vertical="center"/>
    </xf>
    <xf numFmtId="0" fontId="7" fillId="0" borderId="0" xfId="0" applyFont="1"/>
    <xf numFmtId="0" fontId="7" fillId="0" borderId="4" xfId="0" applyFont="1" applyBorder="1"/>
    <xf numFmtId="0" fontId="7" fillId="2" borderId="9" xfId="0" applyFont="1" applyFill="1" applyBorder="1" applyAlignment="1">
      <alignment horizontal="center" vertical="top" wrapText="1"/>
    </xf>
    <xf numFmtId="0" fontId="30" fillId="0" borderId="0" xfId="0" applyFont="1"/>
    <xf numFmtId="2" fontId="7" fillId="0" borderId="0" xfId="0" applyNumberFormat="1" applyFont="1" applyAlignment="1">
      <alignment horizontal="center" vertical="center"/>
    </xf>
    <xf numFmtId="2" fontId="7" fillId="0" borderId="0" xfId="0" applyNumberFormat="1" applyFont="1" applyAlignment="1">
      <alignment horizontal="left" vertical="center"/>
    </xf>
    <xf numFmtId="0" fontId="8" fillId="2" borderId="9" xfId="0" applyFont="1" applyFill="1" applyBorder="1" applyAlignment="1">
      <alignment horizontal="center" vertical="top" wrapText="1"/>
    </xf>
    <xf numFmtId="0" fontId="8" fillId="13" borderId="4" xfId="0" applyFont="1" applyFill="1" applyBorder="1" applyAlignment="1">
      <alignment horizontal="center" vertical="center" wrapText="1"/>
    </xf>
    <xf numFmtId="0" fontId="8" fillId="13" borderId="4" xfId="0" applyFont="1" applyFill="1" applyBorder="1" applyAlignment="1">
      <alignment horizontal="center" vertical="center"/>
    </xf>
    <xf numFmtId="0" fontId="8" fillId="13" borderId="4" xfId="0" applyFont="1" applyFill="1" applyBorder="1" applyAlignment="1">
      <alignment vertical="center"/>
    </xf>
    <xf numFmtId="0" fontId="8" fillId="0" borderId="0" xfId="0" applyFont="1"/>
    <xf numFmtId="0" fontId="8" fillId="11" borderId="4" xfId="0" applyFont="1" applyFill="1" applyBorder="1" applyAlignment="1">
      <alignment horizontal="center" vertical="center" wrapText="1"/>
    </xf>
    <xf numFmtId="0" fontId="8" fillId="11" borderId="4" xfId="0" applyFont="1" applyFill="1" applyBorder="1" applyAlignment="1">
      <alignment horizontal="center" vertical="center"/>
    </xf>
    <xf numFmtId="0" fontId="8" fillId="11" borderId="4" xfId="0" applyFont="1" applyFill="1" applyBorder="1" applyAlignment="1">
      <alignment vertical="center"/>
    </xf>
    <xf numFmtId="0" fontId="8" fillId="2" borderId="9" xfId="0" applyFont="1" applyFill="1" applyBorder="1" applyAlignment="1">
      <alignment horizontal="center" vertical="center" wrapText="1"/>
    </xf>
    <xf numFmtId="0" fontId="8" fillId="3" borderId="4" xfId="0" applyFont="1" applyFill="1" applyBorder="1" applyAlignment="1">
      <alignment vertical="center" wrapText="1"/>
    </xf>
    <xf numFmtId="0" fontId="8" fillId="7" borderId="4" xfId="0" applyFont="1" applyFill="1" applyBorder="1" applyAlignment="1">
      <alignment horizontal="right" vertical="center"/>
    </xf>
    <xf numFmtId="0" fontId="7" fillId="2" borderId="6" xfId="0" applyFont="1" applyFill="1" applyBorder="1" applyAlignment="1">
      <alignment horizontal="center" vertical="top" wrapText="1"/>
    </xf>
    <xf numFmtId="0" fontId="8" fillId="2" borderId="9" xfId="0" applyFont="1" applyFill="1" applyBorder="1" applyAlignment="1">
      <alignment vertical="center" wrapText="1"/>
    </xf>
    <xf numFmtId="0" fontId="8" fillId="10" borderId="4" xfId="0" applyFont="1" applyFill="1" applyBorder="1" applyAlignment="1">
      <alignment vertical="center" wrapText="1"/>
    </xf>
    <xf numFmtId="0" fontId="8" fillId="10" borderId="4" xfId="0" applyFont="1" applyFill="1" applyBorder="1" applyAlignment="1">
      <alignment horizontal="right" vertical="center" wrapText="1"/>
    </xf>
    <xf numFmtId="0" fontId="8" fillId="3" borderId="7" xfId="0" applyFont="1" applyFill="1" applyBorder="1"/>
    <xf numFmtId="0" fontId="8" fillId="3" borderId="7" xfId="0" applyFont="1" applyFill="1" applyBorder="1" applyAlignment="1">
      <alignment vertical="center"/>
    </xf>
    <xf numFmtId="0" fontId="8" fillId="3" borderId="6" xfId="0" applyFont="1" applyFill="1" applyBorder="1" applyAlignment="1">
      <alignment horizontal="center" vertical="center" wrapText="1"/>
    </xf>
    <xf numFmtId="0" fontId="7" fillId="2" borderId="9" xfId="0" applyFont="1" applyFill="1" applyBorder="1" applyAlignment="1">
      <alignment vertical="center" wrapText="1"/>
    </xf>
    <xf numFmtId="49" fontId="8" fillId="7" borderId="4" xfId="0" applyNumberFormat="1" applyFont="1" applyFill="1" applyBorder="1" applyAlignment="1">
      <alignment horizontal="center" vertical="center"/>
    </xf>
    <xf numFmtId="0" fontId="8" fillId="11" borderId="4" xfId="0" applyFont="1" applyFill="1" applyBorder="1" applyAlignment="1">
      <alignment horizontal="right" vertical="center"/>
    </xf>
    <xf numFmtId="0" fontId="8" fillId="6" borderId="4" xfId="0" applyFont="1" applyFill="1" applyBorder="1" applyAlignment="1">
      <alignment horizontal="center" vertical="center" wrapText="1"/>
    </xf>
    <xf numFmtId="0" fontId="8" fillId="6" borderId="4" xfId="0" applyFont="1" applyFill="1" applyBorder="1" applyAlignment="1">
      <alignment horizontal="center" vertical="center"/>
    </xf>
    <xf numFmtId="0" fontId="8" fillId="6" borderId="4" xfId="0" applyFont="1" applyFill="1" applyBorder="1" applyAlignment="1">
      <alignment vertical="center"/>
    </xf>
    <xf numFmtId="0" fontId="7" fillId="7" borderId="4" xfId="0" applyFont="1" applyFill="1" applyBorder="1" applyAlignment="1">
      <alignment horizontal="center" vertical="center" wrapText="1"/>
    </xf>
    <xf numFmtId="0" fontId="7" fillId="7" borderId="4" xfId="0" applyFont="1" applyFill="1" applyBorder="1" applyAlignment="1">
      <alignment horizontal="center" vertical="center"/>
    </xf>
    <xf numFmtId="0" fontId="7" fillId="7" borderId="4" xfId="0" applyFont="1" applyFill="1" applyBorder="1" applyAlignment="1">
      <alignment vertical="center"/>
    </xf>
    <xf numFmtId="0" fontId="7" fillId="2" borderId="11" xfId="0" applyFont="1" applyFill="1" applyBorder="1" applyAlignment="1">
      <alignment horizontal="center" vertical="top"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xf>
    <xf numFmtId="0" fontId="7" fillId="0" borderId="12" xfId="0" applyFont="1" applyBorder="1" applyAlignment="1">
      <alignment vertical="center"/>
    </xf>
    <xf numFmtId="49" fontId="7" fillId="0" borderId="0" xfId="0" applyNumberFormat="1" applyFont="1" applyBorder="1" applyAlignment="1">
      <alignment horizontal="center" vertical="center"/>
    </xf>
    <xf numFmtId="2" fontId="7" fillId="0" borderId="0" xfId="0" applyNumberFormat="1" applyFont="1"/>
    <xf numFmtId="49" fontId="7" fillId="0" borderId="0" xfId="0" applyNumberFormat="1" applyFont="1" applyAlignment="1">
      <alignment horizontal="center"/>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7" fillId="0" borderId="3" xfId="0" applyFont="1" applyBorder="1" applyAlignment="1">
      <alignment horizontal="left" vertical="center" wrapText="1"/>
    </xf>
    <xf numFmtId="0" fontId="7" fillId="0" borderId="14" xfId="0" applyFont="1" applyBorder="1" applyAlignment="1">
      <alignment horizontal="left" vertical="center" wrapText="1"/>
    </xf>
    <xf numFmtId="0" fontId="7" fillId="0" borderId="5" xfId="0" applyFont="1" applyBorder="1" applyAlignment="1">
      <alignment horizontal="lef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7" fillId="0" borderId="9" xfId="0" applyFont="1" applyBorder="1" applyAlignment="1">
      <alignment horizontal="center" vertical="center" wrapText="1"/>
    </xf>
    <xf numFmtId="0" fontId="7" fillId="0" borderId="3" xfId="0" applyFont="1" applyBorder="1" applyAlignment="1">
      <alignment horizontal="left" vertical="center" wrapText="1"/>
    </xf>
    <xf numFmtId="0" fontId="7" fillId="5" borderId="5" xfId="0" applyFont="1" applyFill="1" applyBorder="1" applyAlignment="1">
      <alignment vertical="top"/>
    </xf>
    <xf numFmtId="0" fontId="7" fillId="5" borderId="2" xfId="0" applyFont="1" applyFill="1" applyBorder="1" applyAlignment="1">
      <alignment vertical="top"/>
    </xf>
    <xf numFmtId="0" fontId="7" fillId="5" borderId="12" xfId="0" applyFont="1" applyFill="1" applyBorder="1" applyAlignment="1">
      <alignment vertical="top"/>
    </xf>
    <xf numFmtId="0" fontId="7" fillId="5" borderId="1" xfId="0" applyFont="1" applyFill="1" applyBorder="1" applyAlignment="1">
      <alignment vertical="top"/>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31" fillId="0" borderId="5"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8" fillId="10" borderId="6" xfId="0" applyFont="1" applyFill="1" applyBorder="1" applyAlignment="1">
      <alignment horizontal="center" vertical="center" wrapText="1"/>
    </xf>
    <xf numFmtId="2" fontId="8" fillId="0" borderId="4" xfId="0" applyNumberFormat="1" applyFont="1" applyBorder="1" applyAlignment="1">
      <alignment horizontal="center" vertical="center"/>
    </xf>
    <xf numFmtId="2" fontId="8" fillId="13" borderId="4" xfId="0" applyNumberFormat="1" applyFont="1" applyFill="1" applyBorder="1" applyAlignment="1">
      <alignment horizontal="center" vertical="center"/>
    </xf>
    <xf numFmtId="2" fontId="8" fillId="11" borderId="4" xfId="0" applyNumberFormat="1" applyFont="1" applyFill="1" applyBorder="1" applyAlignment="1">
      <alignment horizontal="center" vertical="center"/>
    </xf>
    <xf numFmtId="2" fontId="8" fillId="7" borderId="4" xfId="0" applyNumberFormat="1" applyFont="1" applyFill="1" applyBorder="1" applyAlignment="1">
      <alignment horizontal="center" vertical="center"/>
    </xf>
    <xf numFmtId="2" fontId="8" fillId="3" borderId="4" xfId="0" applyNumberFormat="1" applyFont="1" applyFill="1" applyBorder="1" applyAlignment="1">
      <alignment horizontal="center" vertical="center"/>
    </xf>
    <xf numFmtId="0" fontId="7" fillId="5" borderId="7" xfId="0" applyFont="1" applyFill="1" applyBorder="1" applyAlignment="1">
      <alignment vertical="top"/>
    </xf>
    <xf numFmtId="2" fontId="8" fillId="10" borderId="4" xfId="0" applyNumberFormat="1" applyFont="1" applyFill="1" applyBorder="1" applyAlignment="1">
      <alignment horizontal="center" vertical="center" wrapText="1"/>
    </xf>
    <xf numFmtId="0" fontId="7" fillId="5" borderId="13" xfId="0" applyFont="1" applyFill="1" applyBorder="1" applyAlignment="1">
      <alignment vertical="top"/>
    </xf>
    <xf numFmtId="2" fontId="7" fillId="0" borderId="4" xfId="0" applyNumberFormat="1" applyFont="1" applyBorder="1" applyAlignment="1">
      <alignment horizontal="center" vertical="center"/>
    </xf>
    <xf numFmtId="0" fontId="7" fillId="0" borderId="7" xfId="0" applyFont="1" applyBorder="1" applyAlignment="1">
      <alignment horizontal="left" vertical="center" wrapText="1"/>
    </xf>
    <xf numFmtId="0" fontId="7" fillId="0" borderId="4" xfId="0" applyFont="1" applyBorder="1" applyAlignment="1">
      <alignment horizontal="left" vertical="center"/>
    </xf>
    <xf numFmtId="0" fontId="7" fillId="0" borderId="2"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Border="1" applyAlignment="1">
      <alignment horizontal="center" vertical="center" wrapText="1"/>
    </xf>
    <xf numFmtId="0" fontId="8" fillId="0" borderId="0" xfId="0" applyNumberFormat="1" applyFont="1" applyFill="1" applyBorder="1" applyAlignment="1">
      <alignment horizontal="center" vertical="center"/>
    </xf>
    <xf numFmtId="49" fontId="7" fillId="0" borderId="0" xfId="0" applyNumberFormat="1" applyFont="1" applyFill="1" applyAlignment="1">
      <alignment vertical="center"/>
    </xf>
    <xf numFmtId="0" fontId="8" fillId="0" borderId="0" xfId="0" applyNumberFormat="1" applyFont="1" applyFill="1" applyAlignment="1">
      <alignment horizontal="center" vertical="center"/>
    </xf>
    <xf numFmtId="0" fontId="8" fillId="0" borderId="0" xfId="0" applyFont="1" applyAlignment="1">
      <alignment horizontal="center" vertical="center"/>
    </xf>
    <xf numFmtId="49" fontId="8" fillId="12" borderId="4" xfId="0" applyNumberFormat="1" applyFont="1" applyFill="1" applyBorder="1" applyAlignment="1">
      <alignment horizontal="center" vertical="center" wrapText="1"/>
    </xf>
    <xf numFmtId="0" fontId="8" fillId="7" borderId="4" xfId="0" applyNumberFormat="1" applyFont="1" applyFill="1" applyBorder="1" applyAlignment="1">
      <alignment horizontal="center" vertical="center" wrapText="1"/>
    </xf>
    <xf numFmtId="0" fontId="8" fillId="12" borderId="4" xfId="0" applyFont="1" applyFill="1" applyBorder="1" applyAlignment="1">
      <alignment horizontal="center" vertical="center"/>
    </xf>
    <xf numFmtId="49" fontId="8" fillId="12" borderId="4" xfId="0" applyNumberFormat="1" applyFont="1" applyFill="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vertical="center"/>
    </xf>
    <xf numFmtId="49" fontId="7" fillId="0" borderId="4" xfId="0" applyNumberFormat="1" applyFont="1" applyFill="1" applyBorder="1" applyAlignment="1">
      <alignment horizontal="center"/>
    </xf>
    <xf numFmtId="0" fontId="14" fillId="7" borderId="4" xfId="0" applyNumberFormat="1" applyFont="1" applyFill="1" applyBorder="1" applyAlignment="1">
      <alignment horizontal="center"/>
    </xf>
    <xf numFmtId="49" fontId="7" fillId="0" borderId="4" xfId="0" applyNumberFormat="1" applyFont="1" applyFill="1" applyBorder="1" applyAlignment="1">
      <alignment horizontal="center" vertical="center"/>
    </xf>
    <xf numFmtId="0" fontId="14" fillId="7" borderId="4" xfId="0" applyNumberFormat="1" applyFont="1" applyFill="1" applyBorder="1" applyAlignment="1">
      <alignment horizontal="center" vertical="center"/>
    </xf>
    <xf numFmtId="0" fontId="7" fillId="0" borderId="9" xfId="0" applyFont="1" applyBorder="1" applyAlignment="1">
      <alignment vertical="center"/>
    </xf>
    <xf numFmtId="171" fontId="7" fillId="4" borderId="4" xfId="0" quotePrefix="1" applyNumberFormat="1" applyFont="1" applyFill="1" applyBorder="1" applyAlignment="1">
      <alignment horizontal="center" vertical="center" wrapText="1"/>
    </xf>
    <xf numFmtId="49" fontId="7" fillId="0" borderId="4" xfId="0" applyNumberFormat="1" applyFont="1" applyFill="1" applyBorder="1" applyAlignment="1">
      <alignment vertical="center" wrapText="1"/>
    </xf>
    <xf numFmtId="0" fontId="7" fillId="0" borderId="19" xfId="0" applyFont="1" applyBorder="1" applyAlignment="1">
      <alignment vertical="center"/>
    </xf>
    <xf numFmtId="49" fontId="7" fillId="0" borderId="4" xfId="0" applyNumberFormat="1" applyFont="1" applyFill="1" applyBorder="1" applyAlignment="1">
      <alignment vertical="center"/>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7" fillId="3" borderId="9" xfId="0" applyFont="1" applyFill="1" applyBorder="1" applyAlignment="1">
      <alignment horizontal="center" vertical="center"/>
    </xf>
    <xf numFmtId="0" fontId="8" fillId="0" borderId="4" xfId="0" applyFont="1" applyBorder="1" applyAlignment="1">
      <alignment horizontal="center" vertical="top" wrapText="1"/>
    </xf>
    <xf numFmtId="170" fontId="8" fillId="3" borderId="4" xfId="0" applyNumberFormat="1" applyFont="1" applyFill="1" applyBorder="1" applyAlignment="1">
      <alignment horizontal="center" vertical="center"/>
    </xf>
    <xf numFmtId="0" fontId="8" fillId="7" borderId="9" xfId="0" applyNumberFormat="1" applyFont="1" applyFill="1" applyBorder="1" applyAlignment="1">
      <alignment horizontal="center" vertical="center" wrapText="1"/>
    </xf>
    <xf numFmtId="0" fontId="7" fillId="4" borderId="4" xfId="0" applyFont="1" applyFill="1" applyBorder="1" applyAlignment="1">
      <alignment horizontal="center" vertical="center"/>
    </xf>
    <xf numFmtId="0" fontId="7" fillId="5" borderId="4" xfId="0" applyFont="1" applyFill="1" applyBorder="1" applyAlignment="1">
      <alignment horizontal="center" vertical="center"/>
    </xf>
    <xf numFmtId="0" fontId="7" fillId="7" borderId="0" xfId="0" applyFont="1" applyFill="1" applyAlignment="1">
      <alignment vertical="center"/>
    </xf>
    <xf numFmtId="0" fontId="7" fillId="5" borderId="11" xfId="0" applyFont="1" applyFill="1" applyBorder="1" applyAlignment="1">
      <alignment horizontal="center" vertical="center"/>
    </xf>
    <xf numFmtId="49" fontId="7" fillId="0" borderId="8" xfId="0" applyNumberFormat="1" applyFont="1" applyFill="1" applyBorder="1" applyAlignment="1">
      <alignment vertical="center" wrapText="1"/>
    </xf>
    <xf numFmtId="0" fontId="8" fillId="7" borderId="8" xfId="0" applyNumberFormat="1" applyFont="1" applyFill="1" applyBorder="1" applyAlignment="1">
      <alignment horizontal="center" vertical="center" wrapText="1"/>
    </xf>
    <xf numFmtId="49" fontId="7" fillId="0" borderId="9" xfId="5" applyNumberFormat="1" applyFont="1" applyFill="1" applyBorder="1" applyAlignment="1" applyProtection="1">
      <alignment vertical="center" wrapText="1"/>
    </xf>
    <xf numFmtId="0" fontId="7" fillId="5" borderId="5" xfId="0" applyFont="1" applyFill="1" applyBorder="1" applyAlignment="1">
      <alignment horizontal="center" vertical="center"/>
    </xf>
    <xf numFmtId="0" fontId="7" fillId="3" borderId="9" xfId="0" applyFont="1" applyFill="1" applyBorder="1" applyAlignment="1">
      <alignment vertical="center"/>
    </xf>
    <xf numFmtId="1" fontId="8" fillId="3" borderId="4" xfId="0" applyNumberFormat="1" applyFont="1" applyFill="1" applyBorder="1" applyAlignment="1">
      <alignment horizontal="center" vertical="center" wrapText="1"/>
    </xf>
    <xf numFmtId="0" fontId="7" fillId="0" borderId="11" xfId="0" applyFont="1" applyBorder="1" applyAlignment="1">
      <alignment vertical="center"/>
    </xf>
    <xf numFmtId="0" fontId="8" fillId="4" borderId="4" xfId="0" applyFont="1" applyFill="1" applyBorder="1" applyAlignment="1">
      <alignment vertical="center" wrapText="1"/>
    </xf>
    <xf numFmtId="0" fontId="7" fillId="0" borderId="14" xfId="0" applyFont="1" applyBorder="1" applyAlignment="1">
      <alignment horizontal="center" vertical="center"/>
    </xf>
    <xf numFmtId="49" fontId="7" fillId="0" borderId="4" xfId="5" applyNumberFormat="1" applyFont="1" applyFill="1" applyBorder="1" applyAlignment="1" applyProtection="1">
      <alignment vertical="center"/>
    </xf>
    <xf numFmtId="0" fontId="8" fillId="7" borderId="4" xfId="5" applyNumberFormat="1" applyFont="1" applyFill="1" applyBorder="1" applyAlignment="1" applyProtection="1">
      <alignment horizontal="center" vertical="center"/>
    </xf>
    <xf numFmtId="49" fontId="7" fillId="0" borderId="7" xfId="0" quotePrefix="1" applyNumberFormat="1" applyFont="1" applyBorder="1" applyAlignment="1">
      <alignment horizontal="center" vertical="center" wrapText="1"/>
    </xf>
    <xf numFmtId="0" fontId="7" fillId="0" borderId="5" xfId="0" applyFont="1" applyBorder="1" applyAlignment="1">
      <alignment horizontal="center" vertical="center"/>
    </xf>
    <xf numFmtId="0" fontId="8" fillId="7" borderId="4" xfId="5" applyNumberFormat="1" applyFont="1" applyFill="1" applyBorder="1" applyAlignment="1" applyProtection="1">
      <alignment horizontal="center" vertical="center" wrapText="1"/>
    </xf>
    <xf numFmtId="49" fontId="7" fillId="0" borderId="7" xfId="0" applyNumberFormat="1" applyFont="1" applyBorder="1" applyAlignment="1">
      <alignment horizontal="center" vertical="center" wrapText="1"/>
    </xf>
    <xf numFmtId="49" fontId="7" fillId="4" borderId="7" xfId="0" applyNumberFormat="1" applyFont="1" applyFill="1" applyBorder="1" applyAlignment="1">
      <alignment horizontal="center" vertical="center" wrapText="1"/>
    </xf>
    <xf numFmtId="49" fontId="7" fillId="0" borderId="7" xfId="0" quotePrefix="1" applyNumberFormat="1" applyFont="1" applyFill="1" applyBorder="1" applyAlignment="1">
      <alignment horizontal="center" vertical="center" wrapText="1"/>
    </xf>
    <xf numFmtId="49" fontId="8" fillId="0" borderId="4" xfId="0" applyNumberFormat="1" applyFont="1" applyFill="1" applyBorder="1" applyAlignment="1">
      <alignment vertical="center"/>
    </xf>
    <xf numFmtId="0" fontId="7" fillId="2"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1" fontId="8" fillId="3" borderId="4" xfId="0" applyNumberFormat="1" applyFont="1" applyFill="1" applyBorder="1" applyAlignment="1">
      <alignment horizontal="center" vertical="center"/>
    </xf>
    <xf numFmtId="0" fontId="7" fillId="7" borderId="9"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2" xfId="0" applyFont="1" applyFill="1" applyBorder="1" applyAlignment="1">
      <alignment vertical="center" wrapText="1"/>
    </xf>
    <xf numFmtId="1" fontId="7" fillId="7" borderId="4" xfId="0" applyNumberFormat="1" applyFont="1" applyFill="1" applyBorder="1" applyAlignment="1">
      <alignment horizontal="center" vertical="center"/>
    </xf>
    <xf numFmtId="0" fontId="7" fillId="7" borderId="0" xfId="0" applyFont="1" applyFill="1"/>
    <xf numFmtId="0" fontId="7" fillId="4" borderId="4" xfId="0" applyFont="1" applyFill="1" applyBorder="1" applyAlignment="1">
      <alignment vertical="center" wrapText="1"/>
    </xf>
    <xf numFmtId="49" fontId="7" fillId="0" borderId="4" xfId="5" applyNumberFormat="1" applyFont="1" applyFill="1" applyBorder="1" applyAlignment="1" applyProtection="1">
      <alignment vertical="center" wrapText="1"/>
    </xf>
    <xf numFmtId="0" fontId="7" fillId="2" borderId="11" xfId="0" applyFont="1" applyFill="1" applyBorder="1" applyAlignment="1">
      <alignment horizontal="center" vertical="center" wrapText="1"/>
    </xf>
    <xf numFmtId="0" fontId="7" fillId="0" borderId="11" xfId="0" applyFont="1" applyBorder="1" applyAlignment="1">
      <alignment vertical="center" wrapText="1"/>
    </xf>
    <xf numFmtId="15" fontId="7" fillId="2" borderId="2" xfId="0" applyNumberFormat="1" applyFont="1" applyFill="1" applyBorder="1" applyAlignment="1">
      <alignment horizontal="center" vertical="center" wrapText="1"/>
    </xf>
    <xf numFmtId="0" fontId="7" fillId="0" borderId="11" xfId="0" applyFont="1" applyBorder="1" applyAlignment="1">
      <alignment horizontal="center" vertical="center" wrapText="1"/>
    </xf>
    <xf numFmtId="0" fontId="8" fillId="4" borderId="11" xfId="0" applyFont="1" applyFill="1" applyBorder="1" applyAlignment="1">
      <alignment vertical="center" wrapText="1"/>
    </xf>
    <xf numFmtId="0" fontId="7" fillId="7" borderId="9" xfId="0" applyFont="1" applyFill="1" applyBorder="1" applyAlignment="1">
      <alignment horizontal="center" vertical="top" wrapText="1"/>
    </xf>
    <xf numFmtId="0" fontId="7" fillId="7" borderId="8" xfId="0" applyFont="1" applyFill="1" applyBorder="1" applyAlignment="1">
      <alignment horizontal="center" vertical="center" wrapText="1"/>
    </xf>
    <xf numFmtId="1" fontId="8" fillId="7" borderId="5" xfId="0" applyNumberFormat="1" applyFont="1" applyFill="1" applyBorder="1" applyAlignment="1">
      <alignment horizontal="center" vertical="center" wrapText="1"/>
    </xf>
    <xf numFmtId="49" fontId="8" fillId="0" borderId="4" xfId="0" applyNumberFormat="1" applyFont="1" applyFill="1" applyBorder="1" applyAlignment="1">
      <alignment vertical="center" wrapText="1"/>
    </xf>
    <xf numFmtId="0" fontId="7" fillId="0" borderId="9" xfId="0" applyFont="1" applyFill="1" applyBorder="1" applyAlignment="1">
      <alignment horizontal="center" vertical="top" wrapText="1"/>
    </xf>
    <xf numFmtId="1" fontId="8" fillId="0" borderId="5" xfId="0" applyNumberFormat="1" applyFont="1" applyFill="1" applyBorder="1" applyAlignment="1">
      <alignment horizontal="center" vertical="center" wrapText="1"/>
    </xf>
    <xf numFmtId="0" fontId="7" fillId="4" borderId="6" xfId="0" applyFont="1" applyFill="1" applyBorder="1" applyAlignment="1">
      <alignment vertical="center" wrapText="1"/>
    </xf>
    <xf numFmtId="0" fontId="7" fillId="4" borderId="4" xfId="0" applyFont="1" applyFill="1" applyBorder="1" applyAlignment="1">
      <alignment horizontal="center" vertical="center" wrapText="1"/>
    </xf>
    <xf numFmtId="0" fontId="8" fillId="4" borderId="6" xfId="0" applyFont="1" applyFill="1" applyBorder="1" applyAlignment="1">
      <alignment vertical="center" wrapText="1"/>
    </xf>
    <xf numFmtId="0" fontId="8" fillId="4" borderId="4" xfId="0" applyFont="1" applyFill="1" applyBorder="1" applyAlignment="1">
      <alignment horizontal="center" vertical="center" wrapText="1"/>
    </xf>
    <xf numFmtId="0" fontId="8" fillId="3" borderId="11" xfId="0" applyFont="1" applyFill="1" applyBorder="1" applyAlignment="1">
      <alignment vertical="center" wrapText="1"/>
    </xf>
    <xf numFmtId="0" fontId="8" fillId="7" borderId="11" xfId="0" applyFont="1" applyFill="1" applyBorder="1" applyAlignment="1">
      <alignment vertical="center" wrapText="1"/>
    </xf>
    <xf numFmtId="0" fontId="8" fillId="7" borderId="6" xfId="0" applyFont="1" applyFill="1" applyBorder="1" applyAlignment="1">
      <alignment vertical="center" wrapText="1"/>
    </xf>
    <xf numFmtId="0" fontId="8" fillId="4" borderId="6" xfId="0" applyFont="1" applyFill="1" applyBorder="1" applyAlignment="1">
      <alignment horizontal="center" vertical="center" wrapText="1"/>
    </xf>
    <xf numFmtId="0" fontId="8" fillId="0" borderId="7" xfId="0" applyFont="1" applyBorder="1" applyAlignment="1">
      <alignment vertical="center" wrapText="1"/>
    </xf>
    <xf numFmtId="0" fontId="8" fillId="4" borderId="9" xfId="0" applyFont="1" applyFill="1" applyBorder="1" applyAlignment="1">
      <alignment horizontal="center" vertical="center" wrapText="1"/>
    </xf>
    <xf numFmtId="49" fontId="7" fillId="0" borderId="7" xfId="0" applyNumberFormat="1" applyFont="1" applyFill="1" applyBorder="1" applyAlignment="1">
      <alignment horizontal="center" vertical="center" wrapText="1"/>
    </xf>
    <xf numFmtId="0" fontId="8" fillId="7" borderId="9" xfId="0" applyFont="1" applyFill="1" applyBorder="1" applyAlignment="1">
      <alignment vertical="center" wrapText="1"/>
    </xf>
    <xf numFmtId="0" fontId="8" fillId="4" borderId="9" xfId="0" applyFont="1" applyFill="1" applyBorder="1" applyAlignment="1">
      <alignment vertical="center" wrapText="1"/>
    </xf>
    <xf numFmtId="0" fontId="8" fillId="7" borderId="9" xfId="5" applyNumberFormat="1" applyFont="1" applyFill="1" applyBorder="1" applyAlignment="1" applyProtection="1">
      <alignment horizontal="center" vertical="center" wrapText="1"/>
    </xf>
    <xf numFmtId="0" fontId="8" fillId="4" borderId="11" xfId="0" applyFont="1" applyFill="1" applyBorder="1" applyAlignment="1">
      <alignment horizontal="center" vertical="center" wrapText="1"/>
    </xf>
    <xf numFmtId="0" fontId="8" fillId="4" borderId="2" xfId="0" applyFont="1" applyFill="1" applyBorder="1" applyAlignment="1">
      <alignment vertical="center" wrapText="1"/>
    </xf>
    <xf numFmtId="49" fontId="7" fillId="4" borderId="7" xfId="0" quotePrefix="1" applyNumberFormat="1"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7" borderId="4" xfId="0" applyFont="1" applyFill="1" applyBorder="1" applyAlignment="1">
      <alignment vertical="center" wrapText="1"/>
    </xf>
    <xf numFmtId="49" fontId="7" fillId="0" borderId="4" xfId="0" applyNumberFormat="1" applyFont="1" applyFill="1" applyBorder="1" applyAlignment="1">
      <alignment horizontal="center" vertical="center" wrapText="1"/>
    </xf>
    <xf numFmtId="0" fontId="8" fillId="7" borderId="8" xfId="5" applyNumberFormat="1" applyFont="1" applyFill="1" applyBorder="1" applyAlignment="1" applyProtection="1">
      <alignment horizontal="center" vertical="center" wrapText="1"/>
    </xf>
    <xf numFmtId="49" fontId="7" fillId="0" borderId="4" xfId="5" applyNumberFormat="1" applyFont="1" applyFill="1" applyBorder="1" applyAlignment="1" applyProtection="1">
      <alignment horizontal="left" vertical="center" wrapText="1"/>
    </xf>
    <xf numFmtId="49" fontId="7" fillId="0" borderId="4" xfId="0" quotePrefix="1" applyNumberFormat="1" applyFont="1" applyFill="1" applyBorder="1" applyAlignment="1">
      <alignment horizontal="center" vertical="center" wrapText="1"/>
    </xf>
    <xf numFmtId="0" fontId="8" fillId="0" borderId="14" xfId="0" applyFont="1" applyBorder="1" applyAlignment="1">
      <alignment horizontal="center" vertical="center" wrapText="1"/>
    </xf>
    <xf numFmtId="49" fontId="7" fillId="0" borderId="4" xfId="0" applyNumberFormat="1" applyFont="1" applyFill="1" applyBorder="1" applyAlignment="1"/>
    <xf numFmtId="0" fontId="8" fillId="7" borderId="4" xfId="0" applyNumberFormat="1" applyFont="1" applyFill="1" applyBorder="1" applyAlignment="1">
      <alignment horizontal="center"/>
    </xf>
    <xf numFmtId="0" fontId="7" fillId="0" borderId="7" xfId="0" applyFont="1" applyBorder="1" applyAlignment="1">
      <alignment horizontal="center" vertical="center" wrapText="1"/>
    </xf>
    <xf numFmtId="0" fontId="7" fillId="3" borderId="11" xfId="0" applyFont="1" applyFill="1" applyBorder="1" applyAlignment="1">
      <alignment horizontal="center" vertical="center" wrapText="1"/>
    </xf>
    <xf numFmtId="0" fontId="8" fillId="0" borderId="8" xfId="0" applyFont="1" applyBorder="1" applyAlignment="1">
      <alignment horizontal="center" vertical="center" wrapText="1"/>
    </xf>
    <xf numFmtId="0" fontId="7" fillId="4" borderId="9" xfId="0" quotePrefix="1" applyFont="1" applyFill="1" applyBorder="1" applyAlignment="1">
      <alignment horizontal="center" vertical="center" wrapText="1"/>
    </xf>
    <xf numFmtId="0" fontId="7" fillId="2" borderId="9" xfId="0" quotePrefix="1"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2" borderId="11" xfId="0" quotePrefix="1" applyFont="1" applyFill="1" applyBorder="1" applyAlignment="1">
      <alignment horizontal="center" vertical="top" wrapText="1"/>
    </xf>
    <xf numFmtId="0" fontId="7" fillId="4" borderId="5" xfId="0" applyFont="1" applyFill="1" applyBorder="1" applyAlignment="1">
      <alignment horizontal="center" vertical="center" wrapText="1"/>
    </xf>
    <xf numFmtId="0" fontId="7" fillId="4" borderId="4" xfId="0" applyFont="1" applyFill="1" applyBorder="1" applyAlignment="1">
      <alignment vertical="center"/>
    </xf>
    <xf numFmtId="0" fontId="7" fillId="4" borderId="6" xfId="0" applyFont="1" applyFill="1" applyBorder="1" applyAlignment="1">
      <alignment horizontal="center" vertical="center"/>
    </xf>
    <xf numFmtId="49" fontId="7" fillId="0" borderId="6" xfId="0" applyNumberFormat="1" applyFont="1" applyFill="1" applyBorder="1" applyAlignment="1">
      <alignment vertical="center"/>
    </xf>
    <xf numFmtId="0" fontId="8" fillId="7" borderId="6" xfId="0" applyNumberFormat="1" applyFont="1" applyFill="1" applyBorder="1" applyAlignment="1">
      <alignment horizontal="center" vertical="center"/>
    </xf>
    <xf numFmtId="0" fontId="7" fillId="2" borderId="9" xfId="0" quotePrefix="1" applyFont="1" applyFill="1" applyBorder="1" applyAlignment="1">
      <alignment horizontal="center" vertical="top" wrapText="1"/>
    </xf>
    <xf numFmtId="0" fontId="7" fillId="0" borderId="6" xfId="0" applyFont="1" applyBorder="1" applyAlignment="1">
      <alignment vertical="center"/>
    </xf>
    <xf numFmtId="0" fontId="7" fillId="3" borderId="9" xfId="0" applyFont="1" applyFill="1" applyBorder="1" applyAlignment="1">
      <alignment horizontal="center" vertical="top" wrapText="1"/>
    </xf>
    <xf numFmtId="0" fontId="7" fillId="0" borderId="8" xfId="0" applyFont="1" applyBorder="1" applyAlignment="1">
      <alignment vertical="center"/>
    </xf>
    <xf numFmtId="49" fontId="7" fillId="0" borderId="8" xfId="0" applyNumberFormat="1" applyFont="1" applyFill="1" applyBorder="1" applyAlignment="1">
      <alignment vertical="center"/>
    </xf>
    <xf numFmtId="0" fontId="8" fillId="7" borderId="8" xfId="0" applyNumberFormat="1" applyFont="1" applyFill="1" applyBorder="1" applyAlignment="1">
      <alignment horizontal="center" vertical="center"/>
    </xf>
    <xf numFmtId="0" fontId="7" fillId="3" borderId="11" xfId="0" applyFont="1" applyFill="1" applyBorder="1" applyAlignment="1">
      <alignment vertical="center"/>
    </xf>
    <xf numFmtId="0" fontId="7" fillId="0" borderId="6" xfId="0" applyFont="1" applyBorder="1"/>
    <xf numFmtId="49" fontId="7" fillId="0" borderId="6" xfId="0" applyNumberFormat="1" applyFont="1" applyFill="1" applyBorder="1"/>
    <xf numFmtId="0" fontId="8" fillId="7" borderId="6" xfId="0" applyNumberFormat="1" applyFont="1" applyFill="1" applyBorder="1" applyAlignment="1">
      <alignment horizontal="center"/>
    </xf>
    <xf numFmtId="0" fontId="7" fillId="0" borderId="7" xfId="0" quotePrefix="1" applyFont="1" applyBorder="1" applyAlignment="1">
      <alignment horizontal="center" vertical="center"/>
    </xf>
    <xf numFmtId="49" fontId="7" fillId="0" borderId="4" xfId="0" applyNumberFormat="1" applyFont="1" applyFill="1" applyBorder="1"/>
    <xf numFmtId="0" fontId="7" fillId="0" borderId="4" xfId="0" quotePrefix="1" applyFont="1" applyFill="1" applyBorder="1" applyAlignment="1">
      <alignment horizontal="center" vertical="center"/>
    </xf>
    <xf numFmtId="0" fontId="7" fillId="0" borderId="11" xfId="0" applyFont="1" applyBorder="1"/>
    <xf numFmtId="0" fontId="7" fillId="0" borderId="12" xfId="0" applyFont="1" applyBorder="1"/>
    <xf numFmtId="0" fontId="7" fillId="2" borderId="0" xfId="0" applyFont="1" applyFill="1" applyBorder="1" applyAlignment="1">
      <alignment horizontal="center" vertical="center" wrapText="1"/>
    </xf>
    <xf numFmtId="0" fontId="7" fillId="0" borderId="0" xfId="4" applyFont="1" applyBorder="1"/>
    <xf numFmtId="0" fontId="7" fillId="0" borderId="0" xfId="0" quotePrefix="1" applyFont="1" applyFill="1" applyBorder="1" applyAlignment="1">
      <alignment horizontal="left" vertical="top"/>
    </xf>
    <xf numFmtId="49" fontId="7" fillId="0" borderId="0" xfId="0" quotePrefix="1" applyNumberFormat="1" applyFont="1" applyFill="1" applyBorder="1" applyAlignment="1">
      <alignment horizontal="left" vertical="top"/>
    </xf>
    <xf numFmtId="49" fontId="38" fillId="0" borderId="0" xfId="0" quotePrefix="1" applyNumberFormat="1" applyFont="1" applyFill="1" applyBorder="1" applyAlignment="1">
      <alignment horizontal="left" vertical="top" wrapText="1"/>
    </xf>
    <xf numFmtId="0" fontId="8" fillId="0" borderId="0" xfId="0" quotePrefix="1" applyNumberFormat="1" applyFont="1" applyFill="1" applyBorder="1" applyAlignment="1">
      <alignment horizontal="center" vertical="top"/>
    </xf>
    <xf numFmtId="0" fontId="7" fillId="0" borderId="0" xfId="0" applyFont="1" applyBorder="1" applyAlignment="1">
      <alignment vertical="center" wrapText="1"/>
    </xf>
    <xf numFmtId="0" fontId="7" fillId="0" borderId="0" xfId="0" applyFont="1" applyBorder="1" applyAlignment="1">
      <alignment horizontal="center" vertical="center" wrapText="1"/>
    </xf>
    <xf numFmtId="49" fontId="7" fillId="0" borderId="0" xfId="0" applyNumberFormat="1" applyFont="1" applyFill="1" applyBorder="1" applyAlignment="1">
      <alignment horizontal="left" vertical="center"/>
    </xf>
    <xf numFmtId="49" fontId="38" fillId="0" borderId="0" xfId="0" applyNumberFormat="1" applyFont="1" applyFill="1" applyBorder="1" applyAlignment="1">
      <alignment horizontal="left" vertical="center" wrapText="1"/>
    </xf>
    <xf numFmtId="49" fontId="8" fillId="0" borderId="0" xfId="0" applyNumberFormat="1" applyFont="1" applyFill="1" applyBorder="1" applyAlignment="1">
      <alignment horizontal="left" vertical="center"/>
    </xf>
    <xf numFmtId="49" fontId="40" fillId="0" borderId="0" xfId="0" applyNumberFormat="1" applyFont="1" applyFill="1" applyBorder="1" applyAlignment="1">
      <alignment horizontal="left" vertical="center" wrapText="1"/>
    </xf>
    <xf numFmtId="49" fontId="7" fillId="0" borderId="0" xfId="0" applyNumberFormat="1" applyFont="1" applyFill="1"/>
    <xf numFmtId="0" fontId="8" fillId="0" borderId="0" xfId="0" applyNumberFormat="1" applyFont="1" applyFill="1" applyAlignment="1">
      <alignment horizontal="center"/>
    </xf>
    <xf numFmtId="0" fontId="7" fillId="0" borderId="0" xfId="0" applyFont="1" applyAlignment="1">
      <alignment horizontal="center"/>
    </xf>
    <xf numFmtId="0" fontId="8" fillId="7" borderId="0" xfId="0" applyNumberFormat="1" applyFont="1" applyFill="1" applyAlignment="1">
      <alignment horizontal="center"/>
    </xf>
    <xf numFmtId="0" fontId="7" fillId="0" borderId="9"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49" fontId="7" fillId="0" borderId="8" xfId="5" applyNumberFormat="1" applyFont="1" applyFill="1" applyBorder="1" applyAlignment="1" applyProtection="1">
      <alignment horizontal="left" vertical="center" wrapText="1"/>
    </xf>
    <xf numFmtId="0" fontId="7" fillId="0" borderId="9" xfId="0" applyFont="1" applyBorder="1" applyAlignment="1">
      <alignment horizontal="center" vertical="center" wrapText="1"/>
    </xf>
    <xf numFmtId="49" fontId="7" fillId="0" borderId="9" xfId="5" applyNumberFormat="1" applyFont="1" applyFill="1" applyBorder="1" applyAlignment="1" applyProtection="1">
      <alignment vertical="center" wrapText="1"/>
    </xf>
    <xf numFmtId="0" fontId="7" fillId="0" borderId="4"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8" xfId="0" applyFont="1" applyBorder="1" applyAlignment="1">
      <alignment horizontal="center" vertical="center"/>
    </xf>
    <xf numFmtId="0" fontId="7" fillId="0" borderId="6" xfId="0" applyFont="1" applyBorder="1" applyAlignment="1">
      <alignment horizontal="center" vertical="center"/>
    </xf>
    <xf numFmtId="0" fontId="7" fillId="0" borderId="14" xfId="0" applyFont="1" applyBorder="1" applyAlignment="1">
      <alignment horizontal="center" vertical="center"/>
    </xf>
    <xf numFmtId="0" fontId="7" fillId="0" borderId="9"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49" fontId="7" fillId="0" borderId="4" xfId="0" quotePrefix="1" applyNumberFormat="1" applyFont="1" applyBorder="1" applyAlignment="1">
      <alignment horizontal="center" vertical="center"/>
    </xf>
    <xf numFmtId="0" fontId="7" fillId="0" borderId="8" xfId="0" applyFont="1" applyBorder="1" applyAlignment="1">
      <alignment horizontal="center" vertical="center" wrapText="1"/>
    </xf>
    <xf numFmtId="49" fontId="7" fillId="0" borderId="7" xfId="0" quotePrefix="1" applyNumberFormat="1" applyFont="1" applyBorder="1" applyAlignment="1">
      <alignment horizontal="center" vertical="top"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8" fillId="4" borderId="2" xfId="0" applyFont="1" applyFill="1" applyBorder="1" applyAlignment="1">
      <alignment vertical="center" wrapText="1"/>
    </xf>
    <xf numFmtId="0" fontId="8" fillId="7" borderId="8" xfId="5" applyNumberFormat="1" applyFont="1" applyFill="1" applyBorder="1" applyAlignment="1" applyProtection="1">
      <alignment horizontal="center" vertical="center" wrapText="1"/>
    </xf>
    <xf numFmtId="0" fontId="7" fillId="0" borderId="5" xfId="0" applyFont="1" applyBorder="1" applyAlignment="1">
      <alignment horizontal="left" vertical="center" wrapText="1"/>
    </xf>
    <xf numFmtId="0" fontId="7" fillId="0" borderId="5" xfId="0" applyFont="1" applyBorder="1" applyAlignment="1">
      <alignment horizontal="left" vertical="center"/>
    </xf>
    <xf numFmtId="0" fontId="7" fillId="0" borderId="4" xfId="0" applyFont="1" applyFill="1" applyBorder="1" applyAlignment="1">
      <alignment horizontal="left" vertical="center" wrapText="1"/>
    </xf>
    <xf numFmtId="0" fontId="7" fillId="0" borderId="4" xfId="0" applyFont="1" applyBorder="1" applyAlignment="1">
      <alignment horizontal="left" vertical="center" wrapText="1"/>
    </xf>
    <xf numFmtId="0" fontId="7" fillId="0" borderId="12" xfId="0" applyFont="1" applyBorder="1" applyAlignment="1">
      <alignment horizontal="left" vertical="center"/>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0" xfId="0" applyFont="1" applyFill="1" applyBorder="1" applyAlignment="1">
      <alignment horizontal="left" vertical="center"/>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pplyAlignment="1">
      <alignment horizontal="left" vertical="center"/>
    </xf>
    <xf numFmtId="0" fontId="8" fillId="0" borderId="0" xfId="0" applyFont="1" applyBorder="1" applyAlignment="1">
      <alignment horizontal="center" vertical="center"/>
    </xf>
    <xf numFmtId="0" fontId="7" fillId="0" borderId="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0" xfId="0" applyFont="1" applyFill="1" applyAlignment="1">
      <alignment horizontal="center" vertical="center"/>
    </xf>
    <xf numFmtId="0" fontId="8" fillId="0" borderId="0" xfId="0" applyFont="1" applyFill="1" applyBorder="1" applyAlignment="1">
      <alignment horizontal="center" vertical="center"/>
    </xf>
    <xf numFmtId="0" fontId="7" fillId="0" borderId="0" xfId="0" applyFont="1" applyBorder="1" applyAlignment="1">
      <alignment horizontal="left" vertical="center" wrapText="1"/>
    </xf>
    <xf numFmtId="1" fontId="8" fillId="0" borderId="4" xfId="0" applyNumberFormat="1" applyFont="1" applyBorder="1" applyAlignment="1">
      <alignment horizontal="center" vertical="center"/>
    </xf>
    <xf numFmtId="0" fontId="7" fillId="0" borderId="4" xfId="0" applyFont="1" applyBorder="1" applyAlignment="1">
      <alignment horizontal="center" vertical="top"/>
    </xf>
    <xf numFmtId="0" fontId="8" fillId="7" borderId="8" xfId="0" applyFont="1" applyFill="1" applyBorder="1" applyAlignment="1">
      <alignment horizontal="center" vertical="center"/>
    </xf>
    <xf numFmtId="0" fontId="8" fillId="7" borderId="6" xfId="0" applyFont="1" applyFill="1" applyBorder="1" applyAlignment="1">
      <alignment horizontal="center" vertical="center"/>
    </xf>
    <xf numFmtId="0" fontId="7" fillId="0" borderId="0" xfId="4" applyFont="1" applyBorder="1" applyAlignment="1">
      <alignment horizontal="left" indent="5"/>
    </xf>
    <xf numFmtId="0" fontId="8" fillId="0" borderId="0" xfId="4" applyFont="1" applyAlignment="1">
      <alignment horizontal="left" indent="5"/>
    </xf>
    <xf numFmtId="0" fontId="7" fillId="0" borderId="4" xfId="0" applyFont="1" applyFill="1" applyBorder="1"/>
    <xf numFmtId="0" fontId="8" fillId="0" borderId="8" xfId="0" applyFont="1" applyBorder="1" applyAlignment="1">
      <alignment horizontal="center" vertical="top" wrapText="1"/>
    </xf>
    <xf numFmtId="0" fontId="7" fillId="0" borderId="8" xfId="0" applyFont="1" applyBorder="1"/>
    <xf numFmtId="0" fontId="7" fillId="0" borderId="8" xfId="0" applyFont="1" applyFill="1" applyBorder="1"/>
    <xf numFmtId="0" fontId="8" fillId="0" borderId="8" xfId="0" applyFont="1" applyFill="1" applyBorder="1" applyAlignment="1">
      <alignment horizontal="center" vertical="top" wrapText="1"/>
    </xf>
    <xf numFmtId="0" fontId="7" fillId="0" borderId="5" xfId="0" applyFont="1" applyFill="1" applyBorder="1" applyAlignment="1">
      <alignment horizontal="center" vertical="center" wrapText="1"/>
    </xf>
    <xf numFmtId="0" fontId="7" fillId="0" borderId="1" xfId="0" applyFont="1" applyBorder="1" applyAlignment="1">
      <alignment vertical="center"/>
    </xf>
    <xf numFmtId="0" fontId="7" fillId="0" borderId="13" xfId="0" applyFont="1" applyBorder="1"/>
    <xf numFmtId="0" fontId="7" fillId="0" borderId="7" xfId="0" applyFont="1" applyBorder="1"/>
    <xf numFmtId="0" fontId="7" fillId="0" borderId="4" xfId="0" applyNumberFormat="1" applyFont="1" applyBorder="1" applyAlignment="1">
      <alignment horizontal="left" vertical="center" wrapText="1"/>
    </xf>
    <xf numFmtId="0" fontId="7" fillId="2" borderId="5" xfId="0" applyNumberFormat="1" applyFont="1" applyFill="1" applyBorder="1" applyAlignment="1">
      <alignment horizontal="center" vertical="top" wrapText="1"/>
    </xf>
    <xf numFmtId="0" fontId="7" fillId="0" borderId="4" xfId="5" applyFont="1" applyBorder="1" applyAlignment="1" applyProtection="1">
      <alignment horizontal="center" vertical="top" wrapText="1"/>
    </xf>
    <xf numFmtId="0" fontId="8" fillId="7" borderId="8" xfId="0" applyFont="1" applyFill="1" applyBorder="1" applyAlignment="1">
      <alignment horizontal="center" vertical="center" wrapText="1"/>
    </xf>
    <xf numFmtId="0" fontId="7" fillId="2" borderId="5" xfId="0" quotePrefix="1" applyNumberFormat="1" applyFont="1" applyFill="1" applyBorder="1" applyAlignment="1">
      <alignment horizontal="center" vertical="top" wrapText="1"/>
    </xf>
    <xf numFmtId="0" fontId="41" fillId="0" borderId="4" xfId="5" applyFont="1" applyFill="1" applyBorder="1" applyAlignment="1" applyProtection="1"/>
    <xf numFmtId="0" fontId="8" fillId="2" borderId="5" xfId="0" applyFont="1" applyFill="1" applyBorder="1" applyAlignment="1">
      <alignment horizontal="center" vertical="center" wrapText="1"/>
    </xf>
    <xf numFmtId="0" fontId="41" fillId="0" borderId="6" xfId="5" applyFont="1" applyFill="1" applyBorder="1" applyAlignment="1" applyProtection="1"/>
    <xf numFmtId="0" fontId="8" fillId="0" borderId="9"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6" xfId="0" applyFont="1" applyFill="1" applyBorder="1" applyAlignment="1">
      <alignment vertical="center"/>
    </xf>
    <xf numFmtId="0" fontId="7" fillId="0" borderId="6" xfId="0" applyFont="1" applyFill="1" applyBorder="1"/>
    <xf numFmtId="0" fontId="41" fillId="0" borderId="4" xfId="5" applyFont="1" applyFill="1" applyBorder="1" applyAlignment="1" applyProtection="1">
      <alignment vertical="center"/>
    </xf>
    <xf numFmtId="0" fontId="8" fillId="0" borderId="0" xfId="0" quotePrefix="1" applyFont="1" applyFill="1" applyBorder="1" applyAlignment="1">
      <alignment horizontal="center" vertical="center"/>
    </xf>
    <xf numFmtId="0" fontId="7" fillId="0" borderId="5" xfId="0" applyFont="1" applyBorder="1" applyAlignment="1">
      <alignment horizontal="left" vertical="center"/>
    </xf>
    <xf numFmtId="0" fontId="7" fillId="0" borderId="2" xfId="0" applyFont="1" applyBorder="1" applyAlignment="1">
      <alignment horizontal="left" vertical="center"/>
    </xf>
    <xf numFmtId="0" fontId="7" fillId="0" borderId="4" xfId="0" applyFont="1" applyBorder="1" applyAlignment="1">
      <alignment horizontal="left" vertical="top" wrapText="1"/>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7" xfId="0" applyFont="1" applyFill="1" applyBorder="1" applyAlignment="1">
      <alignment vertical="center" wrapText="1"/>
    </xf>
    <xf numFmtId="0" fontId="7" fillId="0" borderId="7" xfId="0" applyFont="1" applyBorder="1" applyAlignment="1">
      <alignment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0" xfId="0" applyFont="1" applyBorder="1" applyAlignment="1">
      <alignment horizontal="left" vertical="center"/>
    </xf>
    <xf numFmtId="0" fontId="8" fillId="0" borderId="0" xfId="0" applyFont="1" applyBorder="1" applyAlignment="1">
      <alignment horizontal="center" vertical="center"/>
    </xf>
    <xf numFmtId="0" fontId="7" fillId="0" borderId="0" xfId="0" applyFont="1" applyBorder="1" applyAlignment="1">
      <alignment horizontal="left" vertical="center" wrapText="1"/>
    </xf>
    <xf numFmtId="0" fontId="8" fillId="0" borderId="4" xfId="0" applyFont="1" applyBorder="1" applyAlignment="1">
      <alignment horizontal="center" vertical="center"/>
    </xf>
    <xf numFmtId="0" fontId="7" fillId="0" borderId="0" xfId="0" applyFont="1" applyFill="1" applyBorder="1" applyAlignment="1">
      <alignment horizontal="left" vertical="center" wrapText="1"/>
    </xf>
    <xf numFmtId="0" fontId="16" fillId="7" borderId="4" xfId="5" applyFill="1" applyBorder="1" applyAlignment="1" applyProtection="1">
      <alignment vertical="center" wrapText="1"/>
    </xf>
    <xf numFmtId="0" fontId="7" fillId="0" borderId="4" xfId="0" applyFont="1" applyBorder="1" applyAlignment="1">
      <alignment vertical="top"/>
    </xf>
    <xf numFmtId="167" fontId="7" fillId="0" borderId="6" xfId="0" applyNumberFormat="1" applyFont="1" applyBorder="1" applyAlignment="1">
      <alignment horizontal="center" vertical="top" wrapText="1"/>
    </xf>
    <xf numFmtId="0" fontId="7" fillId="0" borderId="4" xfId="0" applyFont="1" applyFill="1" applyBorder="1" applyAlignment="1">
      <alignment horizontal="center" vertical="top"/>
    </xf>
    <xf numFmtId="0" fontId="7" fillId="0" borderId="4" xfId="0" applyFont="1" applyFill="1" applyBorder="1" applyAlignment="1">
      <alignment vertical="center" wrapText="1"/>
    </xf>
    <xf numFmtId="0" fontId="7" fillId="0" borderId="0" xfId="0" applyFont="1" applyAlignment="1">
      <alignment vertical="center" wrapText="1"/>
    </xf>
    <xf numFmtId="0" fontId="7" fillId="2" borderId="5" xfId="0" applyFont="1" applyFill="1" applyBorder="1" applyAlignment="1">
      <alignment horizontal="center" vertical="top" wrapText="1"/>
    </xf>
    <xf numFmtId="14" fontId="7" fillId="0" borderId="5" xfId="0" quotePrefix="1" applyNumberFormat="1" applyFont="1" applyFill="1" applyBorder="1" applyAlignment="1">
      <alignment horizontal="center" vertical="top" wrapText="1"/>
    </xf>
    <xf numFmtId="0" fontId="7" fillId="0" borderId="4" xfId="0" applyFont="1" applyFill="1" applyBorder="1" applyAlignment="1">
      <alignment horizontal="left" vertical="top" wrapText="1"/>
    </xf>
    <xf numFmtId="0" fontId="7" fillId="2" borderId="5" xfId="0" applyFont="1" applyFill="1" applyBorder="1" applyAlignment="1">
      <alignment vertical="center" wrapText="1"/>
    </xf>
    <xf numFmtId="0" fontId="7" fillId="2" borderId="4" xfId="0" applyFont="1" applyFill="1" applyBorder="1" applyAlignment="1">
      <alignment vertical="center" wrapText="1"/>
    </xf>
    <xf numFmtId="167" fontId="7" fillId="0" borderId="4" xfId="0" applyNumberFormat="1" applyFont="1" applyBorder="1" applyAlignment="1">
      <alignment horizontal="center" vertical="center" wrapText="1"/>
    </xf>
    <xf numFmtId="167" fontId="7" fillId="0" borderId="8" xfId="0" applyNumberFormat="1" applyFont="1" applyBorder="1" applyAlignment="1">
      <alignment horizontal="center" vertical="center" wrapText="1"/>
    </xf>
    <xf numFmtId="0" fontId="7" fillId="0" borderId="8" xfId="0" applyFont="1" applyFill="1" applyBorder="1" applyAlignment="1">
      <alignment vertical="center" wrapText="1"/>
    </xf>
    <xf numFmtId="167" fontId="7" fillId="0" borderId="4" xfId="1" applyNumberFormat="1" applyFont="1" applyBorder="1" applyAlignment="1">
      <alignment horizontal="center" vertical="center" wrapText="1"/>
    </xf>
    <xf numFmtId="0" fontId="7" fillId="2" borderId="9" xfId="0" applyFont="1" applyFill="1" applyBorder="1" applyAlignment="1">
      <alignment horizontal="center" vertical="center"/>
    </xf>
    <xf numFmtId="0" fontId="7" fillId="0" borderId="7" xfId="0" applyFont="1" applyBorder="1" applyAlignment="1">
      <alignment vertical="center"/>
    </xf>
    <xf numFmtId="0" fontId="7" fillId="0" borderId="6" xfId="0" applyFont="1" applyFill="1" applyBorder="1" applyAlignment="1">
      <alignment vertical="center" wrapText="1"/>
    </xf>
    <xf numFmtId="167" fontId="7" fillId="0" borderId="4" xfId="0" applyNumberFormat="1" applyFont="1" applyBorder="1" applyAlignment="1">
      <alignment horizontal="center" vertical="center"/>
    </xf>
    <xf numFmtId="0" fontId="7" fillId="0" borderId="9" xfId="0" applyFont="1" applyFill="1" applyBorder="1" applyAlignment="1">
      <alignment vertical="center" wrapText="1"/>
    </xf>
    <xf numFmtId="0" fontId="7" fillId="0" borderId="0" xfId="0" quotePrefix="1" applyFont="1" applyFill="1" applyBorder="1" applyAlignment="1">
      <alignment horizontal="left" vertical="top" wrapText="1"/>
    </xf>
    <xf numFmtId="0" fontId="8" fillId="0" borderId="0" xfId="0" quotePrefix="1" applyFont="1" applyFill="1" applyBorder="1" applyAlignment="1">
      <alignment horizontal="center" vertical="top"/>
    </xf>
    <xf numFmtId="0" fontId="7" fillId="0" borderId="0" xfId="0" applyFont="1" applyAlignment="1">
      <alignment wrapText="1"/>
    </xf>
    <xf numFmtId="0" fontId="8" fillId="0" borderId="0" xfId="0" applyFont="1" applyAlignment="1">
      <alignment horizontal="center"/>
    </xf>
    <xf numFmtId="0" fontId="7" fillId="0" borderId="0" xfId="4" applyFont="1" applyAlignment="1">
      <alignment horizontal="left"/>
    </xf>
    <xf numFmtId="0" fontId="16" fillId="7" borderId="4" xfId="5" applyFill="1" applyBorder="1" applyAlignment="1" applyProtection="1">
      <alignment horizontal="left" vertical="center" wrapText="1"/>
    </xf>
    <xf numFmtId="0" fontId="16" fillId="7" borderId="8" xfId="5" applyFill="1" applyBorder="1" applyAlignment="1" applyProtection="1">
      <alignment horizontal="left" vertical="center" wrapText="1"/>
    </xf>
    <xf numFmtId="49" fontId="38" fillId="0" borderId="0" xfId="0" applyNumberFormat="1" applyFont="1" applyFill="1" applyAlignment="1">
      <alignment horizontal="left" vertical="center" wrapText="1"/>
    </xf>
    <xf numFmtId="0" fontId="38" fillId="0" borderId="0" xfId="0" applyFont="1" applyFill="1" applyBorder="1" applyAlignment="1">
      <alignment horizontal="left" vertical="center" wrapText="1"/>
    </xf>
    <xf numFmtId="49" fontId="38" fillId="0" borderId="4" xfId="0" applyNumberFormat="1" applyFont="1" applyFill="1" applyBorder="1" applyAlignment="1">
      <alignment horizontal="left" wrapText="1"/>
    </xf>
    <xf numFmtId="49" fontId="38" fillId="0" borderId="4" xfId="0" applyNumberFormat="1" applyFont="1" applyFill="1" applyBorder="1" applyAlignment="1">
      <alignment horizontal="left" vertical="center" wrapText="1"/>
    </xf>
    <xf numFmtId="49" fontId="7" fillId="0" borderId="4" xfId="0" applyNumberFormat="1" applyFont="1" applyFill="1" applyBorder="1" applyAlignment="1">
      <alignment horizontal="left" vertical="center" wrapText="1"/>
    </xf>
    <xf numFmtId="49" fontId="38" fillId="0" borderId="8" xfId="0" applyNumberFormat="1" applyFont="1" applyFill="1" applyBorder="1" applyAlignment="1">
      <alignment horizontal="left" vertical="center" wrapText="1"/>
    </xf>
    <xf numFmtId="49" fontId="38" fillId="7" borderId="4" xfId="0" applyNumberFormat="1" applyFont="1" applyFill="1" applyBorder="1" applyAlignment="1">
      <alignment horizontal="left" vertical="center" wrapText="1"/>
    </xf>
    <xf numFmtId="0" fontId="40" fillId="4" borderId="7" xfId="0" applyFont="1" applyFill="1" applyBorder="1" applyAlignment="1">
      <alignment horizontal="left" vertical="center" wrapText="1"/>
    </xf>
    <xf numFmtId="49" fontId="40" fillId="0" borderId="4" xfId="0" applyNumberFormat="1" applyFont="1" applyFill="1" applyBorder="1" applyAlignment="1">
      <alignment horizontal="left" vertical="center" wrapText="1"/>
    </xf>
    <xf numFmtId="49" fontId="38" fillId="0" borderId="6" xfId="0" applyNumberFormat="1" applyFont="1" applyFill="1" applyBorder="1" applyAlignment="1">
      <alignment horizontal="left" vertical="center" wrapText="1"/>
    </xf>
    <xf numFmtId="49" fontId="38" fillId="0" borderId="6" xfId="0" applyNumberFormat="1" applyFont="1" applyFill="1" applyBorder="1" applyAlignment="1">
      <alignment horizontal="left" wrapText="1"/>
    </xf>
    <xf numFmtId="49" fontId="38" fillId="0" borderId="0" xfId="0" applyNumberFormat="1" applyFont="1" applyFill="1" applyAlignment="1">
      <alignment horizontal="left" wrapText="1"/>
    </xf>
    <xf numFmtId="49" fontId="38" fillId="7" borderId="0" xfId="0" applyNumberFormat="1" applyFont="1" applyFill="1" applyAlignment="1">
      <alignment horizontal="left" wrapText="1"/>
    </xf>
    <xf numFmtId="49" fontId="16" fillId="7" borderId="9" xfId="5" applyNumberFormat="1" applyFill="1" applyBorder="1" applyAlignment="1" applyProtection="1">
      <alignment horizontal="left" vertical="center" wrapText="1"/>
    </xf>
    <xf numFmtId="49" fontId="16" fillId="7" borderId="7" xfId="5" applyNumberFormat="1" applyFill="1" applyBorder="1" applyAlignment="1" applyProtection="1">
      <alignment horizontal="left" vertical="center" wrapText="1"/>
    </xf>
    <xf numFmtId="0" fontId="3" fillId="0" borderId="4" xfId="0" applyFont="1" applyFill="1" applyBorder="1" applyAlignment="1">
      <alignment horizontal="left" vertical="center"/>
    </xf>
    <xf numFmtId="0" fontId="3" fillId="0" borderId="26" xfId="0" applyFont="1" applyBorder="1" applyAlignment="1">
      <alignment horizontal="center" vertical="center"/>
    </xf>
    <xf numFmtId="49" fontId="16" fillId="7" borderId="8" xfId="5" applyNumberFormat="1" applyFill="1" applyBorder="1" applyAlignment="1" applyProtection="1">
      <alignment horizontal="left" vertical="center" wrapText="1"/>
    </xf>
    <xf numFmtId="49" fontId="16" fillId="7" borderId="4" xfId="5" applyNumberFormat="1" applyFill="1" applyBorder="1" applyAlignment="1" applyProtection="1">
      <alignment horizontal="left" vertical="center" wrapText="1"/>
    </xf>
    <xf numFmtId="0" fontId="4" fillId="0" borderId="7" xfId="0" applyFont="1" applyBorder="1" applyAlignment="1">
      <alignment horizontal="center" vertical="center"/>
    </xf>
    <xf numFmtId="0" fontId="3" fillId="0" borderId="0" xfId="0" applyFont="1" applyAlignment="1">
      <alignment vertical="center"/>
    </xf>
    <xf numFmtId="0" fontId="3" fillId="0" borderId="7" xfId="0" applyFont="1" applyBorder="1" applyAlignment="1">
      <alignment vertical="center"/>
    </xf>
    <xf numFmtId="0" fontId="4" fillId="0" borderId="38"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3" fillId="0" borderId="42" xfId="0" applyFont="1" applyBorder="1" applyAlignment="1">
      <alignment horizontal="center" vertical="center"/>
    </xf>
    <xf numFmtId="0" fontId="3" fillId="0" borderId="4" xfId="0" applyNumberFormat="1" applyFont="1" applyFill="1" applyBorder="1" applyAlignment="1">
      <alignment vertical="center"/>
    </xf>
    <xf numFmtId="0" fontId="3" fillId="0" borderId="4" xfId="0" applyNumberFormat="1" applyFont="1" applyBorder="1" applyAlignment="1">
      <alignment vertical="center"/>
    </xf>
    <xf numFmtId="0" fontId="3" fillId="0" borderId="28" xfId="0" applyNumberFormat="1" applyFont="1" applyBorder="1" applyAlignment="1">
      <alignment vertical="center"/>
    </xf>
    <xf numFmtId="172" fontId="3" fillId="0" borderId="0" xfId="6" applyNumberFormat="1" applyFont="1" applyAlignment="1">
      <alignment vertical="center"/>
    </xf>
    <xf numFmtId="173" fontId="3" fillId="0" borderId="0" xfId="0" applyNumberFormat="1" applyFont="1" applyAlignment="1">
      <alignment vertical="center"/>
    </xf>
    <xf numFmtId="0" fontId="3" fillId="0" borderId="43" xfId="0" applyFont="1" applyBorder="1" applyAlignment="1">
      <alignment horizontal="center" vertical="center"/>
    </xf>
    <xf numFmtId="0" fontId="3" fillId="0" borderId="8" xfId="0" applyFont="1" applyBorder="1" applyAlignment="1">
      <alignment horizontal="center" vertical="center"/>
    </xf>
    <xf numFmtId="0" fontId="3" fillId="0" borderId="4" xfId="0" applyNumberFormat="1" applyFont="1" applyFill="1" applyBorder="1" applyAlignment="1">
      <alignment horizontal="right" vertical="center" indent="1"/>
    </xf>
    <xf numFmtId="0" fontId="3" fillId="0" borderId="4" xfId="0" applyNumberFormat="1" applyFont="1" applyBorder="1" applyAlignment="1">
      <alignment horizontal="right" vertical="center" indent="1"/>
    </xf>
    <xf numFmtId="0" fontId="3" fillId="0" borderId="28" xfId="0" applyNumberFormat="1" applyFont="1" applyBorder="1" applyAlignment="1">
      <alignment horizontal="right" vertical="center" indent="1"/>
    </xf>
    <xf numFmtId="0" fontId="3" fillId="0" borderId="9" xfId="0" applyFont="1" applyBorder="1" applyAlignment="1">
      <alignment horizontal="center" vertical="center"/>
    </xf>
    <xf numFmtId="0" fontId="3" fillId="0" borderId="4" xfId="0" applyFont="1" applyBorder="1" applyAlignment="1">
      <alignment horizontal="center" vertical="center"/>
    </xf>
    <xf numFmtId="2" fontId="3" fillId="0" borderId="4" xfId="0" applyNumberFormat="1" applyFont="1" applyFill="1" applyBorder="1" applyAlignment="1">
      <alignment horizontal="right" vertical="center" indent="1"/>
    </xf>
    <xf numFmtId="2" fontId="3" fillId="0" borderId="4" xfId="0" applyNumberFormat="1" applyFont="1" applyBorder="1" applyAlignment="1">
      <alignment horizontal="right" vertical="center" indent="1"/>
    </xf>
    <xf numFmtId="2" fontId="3" fillId="0" borderId="28" xfId="0" applyNumberFormat="1" applyFont="1" applyBorder="1" applyAlignment="1">
      <alignment horizontal="right" vertical="center" indent="1"/>
    </xf>
    <xf numFmtId="172" fontId="3" fillId="0" borderId="0" xfId="0" applyNumberFormat="1" applyFont="1" applyAlignment="1">
      <alignment vertical="center"/>
    </xf>
    <xf numFmtId="0" fontId="3" fillId="0" borderId="44" xfId="0" applyFont="1" applyBorder="1" applyAlignment="1">
      <alignment horizontal="center" vertical="center"/>
    </xf>
    <xf numFmtId="1" fontId="3" fillId="0" borderId="4" xfId="0" applyNumberFormat="1" applyFont="1" applyBorder="1" applyAlignment="1">
      <alignment horizontal="right" vertical="center" indent="1"/>
    </xf>
    <xf numFmtId="1" fontId="3" fillId="0" borderId="28" xfId="0" applyNumberFormat="1" applyFont="1" applyBorder="1" applyAlignment="1">
      <alignment horizontal="right" vertical="center" indent="1"/>
    </xf>
    <xf numFmtId="2" fontId="4" fillId="0" borderId="4" xfId="0" applyNumberFormat="1" applyFont="1" applyFill="1" applyBorder="1" applyAlignment="1">
      <alignment horizontal="right" vertical="center" indent="1"/>
    </xf>
    <xf numFmtId="2" fontId="4" fillId="0" borderId="4" xfId="0" applyNumberFormat="1" applyFont="1" applyBorder="1" applyAlignment="1">
      <alignment horizontal="right" vertical="center" indent="1"/>
    </xf>
    <xf numFmtId="2" fontId="4" fillId="0" borderId="27" xfId="0" applyNumberFormat="1" applyFont="1" applyBorder="1" applyAlignment="1">
      <alignment horizontal="right" vertical="center" indent="1"/>
    </xf>
    <xf numFmtId="0" fontId="4" fillId="0" borderId="4" xfId="0" applyNumberFormat="1" applyFont="1" applyBorder="1" applyAlignment="1">
      <alignment horizontal="right" vertical="center" indent="1"/>
    </xf>
    <xf numFmtId="0" fontId="3" fillId="0" borderId="1" xfId="0" applyFont="1" applyBorder="1" applyAlignment="1">
      <alignment horizontal="center" vertical="center"/>
    </xf>
    <xf numFmtId="0" fontId="3" fillId="0" borderId="12" xfId="0" applyFont="1" applyBorder="1" applyAlignment="1">
      <alignment vertical="center"/>
    </xf>
    <xf numFmtId="0" fontId="3" fillId="0" borderId="1" xfId="0" applyFont="1" applyBorder="1" applyAlignment="1">
      <alignment vertical="center"/>
    </xf>
    <xf numFmtId="0" fontId="3" fillId="0" borderId="13" xfId="0" applyFont="1" applyBorder="1" applyAlignment="1">
      <alignment vertical="center"/>
    </xf>
    <xf numFmtId="0" fontId="4" fillId="0" borderId="8" xfId="0" applyNumberFormat="1" applyFont="1" applyFill="1" applyBorder="1" applyAlignment="1">
      <alignment horizontal="right" vertical="center" indent="1"/>
    </xf>
    <xf numFmtId="0" fontId="4" fillId="0" borderId="8" xfId="0" applyNumberFormat="1" applyFont="1" applyBorder="1" applyAlignment="1">
      <alignment horizontal="right" vertical="center" indent="1"/>
    </xf>
    <xf numFmtId="0" fontId="4" fillId="0" borderId="52" xfId="0" applyNumberFormat="1" applyFont="1" applyBorder="1" applyAlignment="1">
      <alignment horizontal="right" vertical="center" indent="1"/>
    </xf>
    <xf numFmtId="0" fontId="4" fillId="0" borderId="46" xfId="0" applyFont="1" applyBorder="1" applyAlignment="1">
      <alignment vertical="center"/>
    </xf>
    <xf numFmtId="0" fontId="4" fillId="0" borderId="4" xfId="0" applyNumberFormat="1" applyFont="1" applyFill="1" applyBorder="1" applyAlignment="1">
      <alignment horizontal="right" vertical="center" indent="1"/>
    </xf>
    <xf numFmtId="2" fontId="4" fillId="0" borderId="5" xfId="0" applyNumberFormat="1" applyFont="1" applyBorder="1" applyAlignment="1">
      <alignment horizontal="right" vertical="center" indent="1"/>
    </xf>
    <xf numFmtId="2" fontId="4" fillId="0" borderId="28" xfId="0" applyNumberFormat="1" applyFont="1" applyBorder="1" applyAlignment="1">
      <alignment horizontal="right" vertical="center" indent="1"/>
    </xf>
    <xf numFmtId="0" fontId="3" fillId="0" borderId="3"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4" fillId="0" borderId="0" xfId="0" applyFont="1" applyBorder="1" applyAlignment="1">
      <alignment horizontal="left" vertical="center"/>
    </xf>
    <xf numFmtId="0" fontId="43" fillId="0" borderId="0" xfId="0" applyFont="1" applyAlignment="1">
      <alignment vertical="center"/>
    </xf>
    <xf numFmtId="0" fontId="44" fillId="0" borderId="0" xfId="0" applyFont="1" applyAlignment="1">
      <alignment vertical="center"/>
    </xf>
    <xf numFmtId="0" fontId="42" fillId="0" borderId="0" xfId="0" applyFont="1" applyFill="1" applyAlignment="1">
      <alignment horizontal="left" vertical="center"/>
    </xf>
    <xf numFmtId="0" fontId="42" fillId="0" borderId="0" xfId="0" applyFont="1" applyFill="1" applyAlignment="1">
      <alignment vertical="center"/>
    </xf>
    <xf numFmtId="0" fontId="42" fillId="0" borderId="0" xfId="0" applyFont="1" applyFill="1" applyAlignment="1">
      <alignment horizontal="right" vertical="center"/>
    </xf>
    <xf numFmtId="0" fontId="42" fillId="0" borderId="0" xfId="0" quotePrefix="1" applyFont="1" applyFill="1" applyAlignme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45" fillId="0" borderId="0" xfId="7" applyFont="1" applyAlignment="1">
      <alignment vertical="center"/>
    </xf>
    <xf numFmtId="0" fontId="45" fillId="0" borderId="0" xfId="7" applyFont="1" applyAlignment="1">
      <alignment vertical="center" wrapText="1"/>
    </xf>
    <xf numFmtId="0" fontId="45" fillId="0" borderId="0" xfId="7" applyFont="1" applyAlignment="1">
      <alignment horizontal="center"/>
    </xf>
    <xf numFmtId="0" fontId="45" fillId="0" borderId="0" xfId="7" applyFont="1" applyAlignment="1">
      <alignment horizontal="left" wrapText="1"/>
    </xf>
    <xf numFmtId="0" fontId="45" fillId="0" borderId="0" xfId="7" applyFont="1"/>
    <xf numFmtId="0" fontId="42" fillId="0" borderId="0" xfId="7" applyFont="1" applyAlignment="1">
      <alignment horizontal="center" vertical="center"/>
    </xf>
    <xf numFmtId="0" fontId="42" fillId="0" borderId="0" xfId="7" applyFont="1" applyAlignment="1">
      <alignment horizontal="left" vertical="center"/>
    </xf>
    <xf numFmtId="0" fontId="42" fillId="0" borderId="4" xfId="7" applyFont="1" applyBorder="1" applyAlignment="1">
      <alignment horizontal="center" vertical="center"/>
    </xf>
    <xf numFmtId="0" fontId="42" fillId="0" borderId="4" xfId="7" applyFont="1" applyBorder="1" applyAlignment="1">
      <alignment horizontal="center" vertical="center" wrapText="1"/>
    </xf>
    <xf numFmtId="0" fontId="42" fillId="0" borderId="0" xfId="7" applyFont="1" applyBorder="1" applyAlignment="1">
      <alignment vertical="center"/>
    </xf>
    <xf numFmtId="0" fontId="42" fillId="0" borderId="7" xfId="7" applyFont="1" applyBorder="1" applyAlignment="1">
      <alignment horizontal="center" vertical="center"/>
    </xf>
    <xf numFmtId="0" fontId="45" fillId="0" borderId="4" xfId="7" applyFont="1" applyBorder="1" applyAlignment="1">
      <alignment horizontal="center" vertical="center"/>
    </xf>
    <xf numFmtId="0" fontId="45" fillId="0" borderId="4" xfId="7" applyFont="1" applyBorder="1" applyAlignment="1">
      <alignment vertical="center" wrapText="1"/>
    </xf>
    <xf numFmtId="0" fontId="46" fillId="7" borderId="4" xfId="5" applyFont="1" applyFill="1" applyBorder="1" applyAlignment="1" applyProtection="1">
      <alignment horizontal="left" vertical="center" wrapText="1"/>
    </xf>
    <xf numFmtId="0" fontId="45" fillId="0" borderId="0" xfId="5" applyFont="1" applyBorder="1" applyAlignment="1" applyProtection="1">
      <alignment vertical="center" wrapText="1"/>
    </xf>
    <xf numFmtId="0" fontId="45" fillId="0" borderId="7" xfId="5" applyFont="1" applyBorder="1" applyAlignment="1" applyProtection="1">
      <alignment horizontal="left" vertical="center" wrapText="1"/>
    </xf>
    <xf numFmtId="0" fontId="46" fillId="0" borderId="0" xfId="5" applyFont="1" applyAlignment="1" applyProtection="1">
      <alignment vertical="center"/>
    </xf>
    <xf numFmtId="0" fontId="42" fillId="0" borderId="4" xfId="7" applyFont="1" applyBorder="1" applyAlignment="1">
      <alignment horizontal="left" vertical="center" wrapText="1"/>
    </xf>
    <xf numFmtId="0" fontId="46" fillId="0" borderId="4" xfId="5" applyFont="1" applyBorder="1" applyAlignment="1" applyProtection="1">
      <alignment horizontal="center" vertical="center"/>
    </xf>
    <xf numFmtId="0" fontId="45" fillId="0" borderId="4" xfId="7" applyFont="1" applyBorder="1" applyAlignment="1">
      <alignment horizontal="left" vertical="center" wrapText="1"/>
    </xf>
    <xf numFmtId="0" fontId="45" fillId="0" borderId="4" xfId="7" applyFont="1" applyBorder="1" applyAlignment="1">
      <alignment horizontal="center" vertical="top"/>
    </xf>
    <xf numFmtId="0" fontId="46" fillId="7" borderId="4" xfId="5" applyFont="1" applyFill="1" applyBorder="1" applyAlignment="1" applyProtection="1">
      <alignment vertical="center" wrapText="1"/>
    </xf>
    <xf numFmtId="0" fontId="45" fillId="7" borderId="4" xfId="5" applyFont="1" applyFill="1" applyBorder="1" applyAlignment="1" applyProtection="1">
      <alignment vertical="center" wrapText="1"/>
    </xf>
    <xf numFmtId="0" fontId="45" fillId="7" borderId="4" xfId="5" applyFont="1" applyFill="1" applyBorder="1" applyAlignment="1" applyProtection="1">
      <alignment horizontal="center" vertical="center" wrapText="1"/>
    </xf>
    <xf numFmtId="0" fontId="45" fillId="7" borderId="4" xfId="5" applyFont="1" applyFill="1" applyBorder="1" applyAlignment="1" applyProtection="1">
      <alignment horizontal="left" vertical="center" wrapText="1"/>
    </xf>
    <xf numFmtId="0" fontId="46" fillId="0" borderId="4" xfId="5" applyFont="1" applyBorder="1" applyAlignment="1" applyProtection="1">
      <alignment horizontal="left" vertical="center" wrapText="1"/>
    </xf>
    <xf numFmtId="0" fontId="45" fillId="0" borderId="4" xfId="5" applyFont="1" applyBorder="1" applyAlignment="1" applyProtection="1">
      <alignment horizontal="left" vertical="center" wrapText="1"/>
    </xf>
    <xf numFmtId="0" fontId="45" fillId="0" borderId="4" xfId="5" applyFont="1" applyBorder="1" applyAlignment="1" applyProtection="1">
      <alignment horizontal="center" vertical="center" wrapText="1"/>
    </xf>
    <xf numFmtId="0" fontId="46" fillId="0" borderId="4" xfId="5" applyFont="1" applyFill="1" applyBorder="1" applyAlignment="1" applyProtection="1">
      <alignment horizontal="left" vertical="center" wrapText="1"/>
    </xf>
    <xf numFmtId="0" fontId="45" fillId="0" borderId="4" xfId="5" applyFont="1" applyFill="1" applyBorder="1" applyAlignment="1" applyProtection="1">
      <alignment horizontal="left" vertical="center" wrapText="1"/>
    </xf>
    <xf numFmtId="0" fontId="45" fillId="0" borderId="4" xfId="5" applyFont="1" applyFill="1" applyBorder="1" applyAlignment="1" applyProtection="1">
      <alignment horizontal="center" vertical="center" wrapText="1"/>
    </xf>
    <xf numFmtId="0" fontId="42" fillId="3" borderId="4" xfId="7" applyFont="1" applyFill="1" applyBorder="1" applyAlignment="1">
      <alignment horizontal="center" vertical="center" wrapText="1"/>
    </xf>
    <xf numFmtId="0" fontId="47" fillId="3" borderId="4" xfId="5" applyFont="1" applyFill="1" applyBorder="1" applyAlignment="1" applyProtection="1">
      <alignment horizontal="left" vertical="center" wrapText="1"/>
    </xf>
    <xf numFmtId="0" fontId="42" fillId="3" borderId="4" xfId="5" applyFont="1" applyFill="1" applyBorder="1" applyAlignment="1" applyProtection="1">
      <alignment horizontal="left" vertical="center" wrapText="1"/>
    </xf>
    <xf numFmtId="0" fontId="42" fillId="3" borderId="4" xfId="5" applyFont="1" applyFill="1" applyBorder="1" applyAlignment="1" applyProtection="1">
      <alignment horizontal="center" vertical="center" wrapText="1"/>
    </xf>
    <xf numFmtId="0" fontId="45" fillId="0" borderId="0" xfId="7" applyFont="1" applyBorder="1" applyAlignment="1">
      <alignment horizontal="center" vertical="center"/>
    </xf>
    <xf numFmtId="0" fontId="45" fillId="0" borderId="0" xfId="7" applyFont="1" applyBorder="1" applyAlignment="1">
      <alignment vertical="center" wrapText="1"/>
    </xf>
    <xf numFmtId="0" fontId="48" fillId="0" borderId="0" xfId="5" applyFont="1" applyBorder="1" applyAlignment="1" applyProtection="1">
      <alignment horizontal="left" vertical="center" wrapText="1"/>
    </xf>
    <xf numFmtId="0" fontId="45" fillId="0" borderId="0" xfId="5" applyFont="1" applyBorder="1" applyAlignment="1" applyProtection="1">
      <alignment horizontal="left" vertical="center" wrapText="1"/>
    </xf>
    <xf numFmtId="0" fontId="49" fillId="0" borderId="0" xfId="5" applyFont="1" applyBorder="1" applyAlignment="1" applyProtection="1">
      <alignment horizontal="center" vertical="center" wrapText="1"/>
    </xf>
    <xf numFmtId="0" fontId="49" fillId="0" borderId="0" xfId="5" applyFont="1" applyBorder="1" applyAlignment="1" applyProtection="1">
      <alignment horizontal="left" vertical="center" wrapText="1"/>
    </xf>
    <xf numFmtId="0" fontId="50" fillId="7" borderId="4" xfId="5" applyFont="1" applyFill="1" applyBorder="1" applyAlignment="1" applyProtection="1">
      <alignment horizontal="left" vertical="center" wrapText="1"/>
    </xf>
    <xf numFmtId="0" fontId="51" fillId="7" borderId="4" xfId="5" applyFont="1" applyFill="1" applyBorder="1" applyAlignment="1" applyProtection="1">
      <alignment horizontal="left" vertical="center" wrapText="1"/>
    </xf>
    <xf numFmtId="0" fontId="7" fillId="0" borderId="5" xfId="0" applyFont="1" applyBorder="1" applyAlignment="1">
      <alignment horizontal="left" vertical="center" wrapText="1"/>
    </xf>
    <xf numFmtId="0" fontId="7" fillId="0" borderId="2" xfId="0" applyFont="1" applyBorder="1" applyAlignment="1">
      <alignment horizontal="left" vertical="center" wrapText="1"/>
    </xf>
    <xf numFmtId="0" fontId="7" fillId="0" borderId="5" xfId="0" applyFont="1" applyBorder="1" applyAlignment="1">
      <alignment vertical="center" wrapText="1"/>
    </xf>
    <xf numFmtId="0" fontId="7" fillId="0" borderId="9" xfId="0" applyFont="1" applyBorder="1" applyAlignment="1">
      <alignment horizontal="center" vertical="center" wrapText="1"/>
    </xf>
    <xf numFmtId="0" fontId="7" fillId="0" borderId="14"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Alignment="1">
      <alignment horizontal="right"/>
    </xf>
    <xf numFmtId="0" fontId="7" fillId="0" borderId="2" xfId="0" applyFont="1" applyBorder="1" applyAlignment="1">
      <alignment horizontal="left" vertical="center" wrapText="1"/>
    </xf>
    <xf numFmtId="0" fontId="7" fillId="0" borderId="5" xfId="0" applyFont="1" applyBorder="1" applyAlignment="1">
      <alignment horizontal="left" vertical="center" wrapText="1"/>
    </xf>
    <xf numFmtId="0" fontId="7" fillId="0" borderId="5" xfId="0" applyFont="1" applyBorder="1" applyAlignment="1">
      <alignment vertical="center" wrapText="1"/>
    </xf>
    <xf numFmtId="0" fontId="7" fillId="0" borderId="9" xfId="0" applyFont="1" applyBorder="1" applyAlignment="1">
      <alignment horizontal="center" vertical="center" wrapText="1"/>
    </xf>
    <xf numFmtId="0" fontId="7" fillId="0" borderId="14" xfId="0" applyFont="1" applyBorder="1" applyAlignment="1">
      <alignment horizontal="left" vertical="center" wrapText="1"/>
    </xf>
    <xf numFmtId="0" fontId="7" fillId="0" borderId="3" xfId="0" applyFont="1" applyBorder="1" applyAlignment="1">
      <alignment horizontal="left" vertical="center" wrapText="1"/>
    </xf>
    <xf numFmtId="0" fontId="54" fillId="0" borderId="5" xfId="0" applyFont="1" applyBorder="1" applyAlignment="1">
      <alignment horizontal="left" vertical="center" wrapText="1"/>
    </xf>
    <xf numFmtId="0" fontId="7" fillId="0" borderId="5" xfId="0" applyFont="1" applyFill="1" applyBorder="1" applyAlignment="1">
      <alignment horizontal="left" vertical="center" wrapText="1"/>
    </xf>
    <xf numFmtId="0" fontId="7" fillId="0" borderId="2" xfId="0" applyFont="1" applyFill="1" applyBorder="1" applyAlignment="1">
      <alignment horizontal="left" vertical="center" wrapText="1"/>
    </xf>
    <xf numFmtId="0" fontId="8" fillId="0" borderId="0" xfId="0" applyFont="1" applyBorder="1" applyAlignment="1">
      <alignment horizontal="center" vertical="center"/>
    </xf>
    <xf numFmtId="0" fontId="7" fillId="0" borderId="9" xfId="0" applyFont="1" applyBorder="1" applyAlignment="1">
      <alignment horizontal="center" vertical="center" wrapText="1"/>
    </xf>
    <xf numFmtId="0" fontId="30" fillId="0" borderId="0" xfId="0" applyFont="1" applyBorder="1" applyAlignment="1">
      <alignment horizontal="left" vertical="center"/>
    </xf>
    <xf numFmtId="2" fontId="32" fillId="12" borderId="0" xfId="0" applyNumberFormat="1" applyFont="1" applyFill="1" applyBorder="1" applyAlignment="1">
      <alignment horizontal="center" vertical="center" wrapText="1"/>
    </xf>
    <xf numFmtId="1" fontId="32" fillId="12" borderId="0" xfId="0" applyNumberFormat="1" applyFont="1" applyFill="1" applyBorder="1" applyAlignment="1">
      <alignment horizontal="center" vertical="center"/>
    </xf>
    <xf numFmtId="2" fontId="8" fillId="0" borderId="0" xfId="0" applyNumberFormat="1" applyFont="1" applyBorder="1" applyAlignment="1">
      <alignment horizontal="center" vertical="center"/>
    </xf>
    <xf numFmtId="2" fontId="8" fillId="13" borderId="0" xfId="0" applyNumberFormat="1" applyFont="1" applyFill="1" applyBorder="1" applyAlignment="1">
      <alignment horizontal="center" vertical="center"/>
    </xf>
    <xf numFmtId="2" fontId="8" fillId="11" borderId="0" xfId="0" applyNumberFormat="1" applyFont="1" applyFill="1" applyBorder="1" applyAlignment="1">
      <alignment horizontal="center" vertical="center"/>
    </xf>
    <xf numFmtId="2" fontId="8" fillId="7" borderId="0" xfId="0" applyNumberFormat="1" applyFont="1" applyFill="1" applyBorder="1" applyAlignment="1">
      <alignment horizontal="center" vertical="center"/>
    </xf>
    <xf numFmtId="2" fontId="8" fillId="3" borderId="0" xfId="0" applyNumberFormat="1" applyFont="1" applyFill="1" applyBorder="1" applyAlignment="1">
      <alignment horizontal="center" vertical="center"/>
    </xf>
    <xf numFmtId="2" fontId="7" fillId="0" borderId="0" xfId="0" applyNumberFormat="1" applyFont="1" applyBorder="1" applyAlignment="1">
      <alignment horizontal="center" vertical="center" wrapText="1"/>
    </xf>
    <xf numFmtId="0" fontId="7" fillId="5" borderId="0" xfId="0" applyFont="1" applyFill="1" applyBorder="1" applyAlignment="1">
      <alignment vertical="top"/>
    </xf>
    <xf numFmtId="2" fontId="7" fillId="0" borderId="0" xfId="0" applyNumberFormat="1" applyFont="1" applyFill="1" applyBorder="1" applyAlignment="1">
      <alignment horizontal="center" vertical="center" wrapText="1"/>
    </xf>
    <xf numFmtId="2" fontId="8" fillId="10" borderId="0" xfId="0" applyNumberFormat="1" applyFont="1" applyFill="1" applyBorder="1" applyAlignment="1">
      <alignment horizontal="center" vertical="center" wrapText="1"/>
    </xf>
    <xf numFmtId="2" fontId="8" fillId="6" borderId="0" xfId="0" applyNumberFormat="1" applyFont="1" applyFill="1" applyBorder="1" applyAlignment="1">
      <alignment horizontal="center" vertical="center"/>
    </xf>
    <xf numFmtId="2" fontId="7" fillId="7" borderId="0" xfId="0" applyNumberFormat="1" applyFont="1" applyFill="1" applyBorder="1" applyAlignment="1">
      <alignment horizontal="center" vertical="center"/>
    </xf>
    <xf numFmtId="2" fontId="7" fillId="0" borderId="0" xfId="0" applyNumberFormat="1" applyFont="1" applyBorder="1" applyAlignment="1">
      <alignment horizontal="center" vertical="center"/>
    </xf>
    <xf numFmtId="0" fontId="55" fillId="0" borderId="5" xfId="0" applyFont="1" applyBorder="1" applyAlignment="1">
      <alignment horizontal="left" vertical="center" wrapText="1"/>
    </xf>
    <xf numFmtId="1" fontId="8" fillId="7" borderId="4" xfId="0" applyNumberFormat="1" applyFont="1" applyFill="1" applyBorder="1" applyAlignment="1">
      <alignment horizontal="center" vertical="center"/>
    </xf>
    <xf numFmtId="1" fontId="8" fillId="7" borderId="6" xfId="0" applyNumberFormat="1" applyFont="1" applyFill="1" applyBorder="1" applyAlignment="1">
      <alignment horizontal="center" vertical="center"/>
    </xf>
    <xf numFmtId="1" fontId="8" fillId="11" borderId="4" xfId="0" applyNumberFormat="1" applyFont="1" applyFill="1" applyBorder="1" applyAlignment="1">
      <alignment horizontal="center" vertical="center"/>
    </xf>
    <xf numFmtId="1" fontId="8" fillId="6" borderId="4" xfId="0" applyNumberFormat="1" applyFont="1" applyFill="1" applyBorder="1" applyAlignment="1">
      <alignment horizontal="center" vertical="center"/>
    </xf>
    <xf numFmtId="0" fontId="7" fillId="0" borderId="2"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8" fillId="4" borderId="2" xfId="0" applyFont="1" applyFill="1" applyBorder="1" applyAlignment="1">
      <alignment horizontal="left" vertical="center" wrapText="1"/>
    </xf>
    <xf numFmtId="0" fontId="8" fillId="4" borderId="7" xfId="0" applyFont="1" applyFill="1" applyBorder="1" applyAlignment="1">
      <alignment horizontal="left" vertical="center" wrapText="1"/>
    </xf>
    <xf numFmtId="0" fontId="7" fillId="0" borderId="8"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8" fillId="4" borderId="2" xfId="0" applyFont="1" applyFill="1" applyBorder="1" applyAlignment="1">
      <alignment vertical="center" wrapText="1"/>
    </xf>
    <xf numFmtId="0" fontId="56" fillId="4" borderId="4" xfId="5" applyFont="1" applyFill="1" applyBorder="1" applyAlignment="1" applyProtection="1">
      <alignment horizontal="left" vertical="center" wrapText="1"/>
    </xf>
    <xf numFmtId="2" fontId="7" fillId="5" borderId="5" xfId="0" applyNumberFormat="1" applyFont="1" applyFill="1" applyBorder="1" applyAlignment="1">
      <alignment horizontal="center" vertical="center"/>
    </xf>
    <xf numFmtId="49" fontId="40" fillId="0" borderId="4" xfId="0" applyNumberFormat="1" applyFont="1" applyFill="1" applyBorder="1" applyAlignment="1">
      <alignment vertical="center" wrapText="1"/>
    </xf>
    <xf numFmtId="0" fontId="8" fillId="4" borderId="5" xfId="0" applyFont="1" applyFill="1" applyBorder="1" applyAlignment="1">
      <alignment horizontal="left" vertical="center"/>
    </xf>
    <xf numFmtId="0" fontId="8" fillId="0" borderId="5" xfId="0" applyFont="1" applyFill="1" applyBorder="1" applyAlignment="1">
      <alignment vertical="center"/>
    </xf>
    <xf numFmtId="0" fontId="8" fillId="0" borderId="2" xfId="0" applyFont="1" applyFill="1" applyBorder="1" applyAlignment="1">
      <alignment vertical="center"/>
    </xf>
    <xf numFmtId="0" fontId="8" fillId="0" borderId="7" xfId="0" applyFont="1" applyFill="1" applyBorder="1" applyAlignment="1">
      <alignment vertical="center"/>
    </xf>
    <xf numFmtId="0" fontId="8" fillId="4" borderId="5" xfId="0" applyFont="1" applyFill="1" applyBorder="1" applyAlignment="1">
      <alignment vertical="center"/>
    </xf>
    <xf numFmtId="0" fontId="8" fillId="4" borderId="2" xfId="0" applyFont="1" applyFill="1" applyBorder="1" applyAlignment="1">
      <alignment vertical="center"/>
    </xf>
    <xf numFmtId="0" fontId="8" fillId="4" borderId="7" xfId="0" applyFont="1" applyFill="1" applyBorder="1" applyAlignment="1">
      <alignment vertical="center"/>
    </xf>
    <xf numFmtId="170" fontId="8" fillId="7" borderId="5" xfId="0" applyNumberFormat="1" applyFont="1" applyFill="1" applyBorder="1" applyAlignment="1">
      <alignment horizontal="center" vertical="center" wrapText="1"/>
    </xf>
    <xf numFmtId="0" fontId="7" fillId="0" borderId="5" xfId="0" applyFont="1" applyBorder="1" applyAlignment="1">
      <alignment horizontal="left" vertical="center" wrapText="1"/>
    </xf>
    <xf numFmtId="0" fontId="7" fillId="0" borderId="2" xfId="0" applyFont="1" applyBorder="1" applyAlignment="1">
      <alignment horizontal="left" vertical="center" wrapText="1"/>
    </xf>
    <xf numFmtId="0" fontId="7" fillId="0" borderId="14" xfId="0" applyFont="1" applyBorder="1" applyAlignment="1">
      <alignment horizontal="left" vertical="center" wrapText="1"/>
    </xf>
    <xf numFmtId="0" fontId="7" fillId="0" borderId="3" xfId="0" applyFont="1" applyBorder="1" applyAlignment="1">
      <alignment horizontal="left" vertical="center" wrapText="1"/>
    </xf>
    <xf numFmtId="0" fontId="31" fillId="5" borderId="2" xfId="0" applyFont="1" applyFill="1" applyBorder="1" applyAlignment="1">
      <alignment vertical="top"/>
    </xf>
    <xf numFmtId="0" fontId="7" fillId="0" borderId="6" xfId="0" applyFont="1" applyBorder="1" applyAlignment="1">
      <alignment horizontal="left" vertical="top"/>
    </xf>
    <xf numFmtId="0" fontId="8" fillId="3" borderId="12" xfId="0" applyFont="1" applyFill="1" applyBorder="1" applyAlignment="1">
      <alignment vertical="center"/>
    </xf>
    <xf numFmtId="0" fontId="8" fillId="3" borderId="1" xfId="0" applyFont="1" applyFill="1" applyBorder="1" applyAlignment="1">
      <alignment vertical="center"/>
    </xf>
    <xf numFmtId="0" fontId="8" fillId="3" borderId="13" xfId="0" applyFont="1" applyFill="1" applyBorder="1"/>
    <xf numFmtId="0" fontId="45" fillId="0" borderId="8" xfId="5" applyFont="1" applyBorder="1" applyAlignment="1" applyProtection="1">
      <alignment horizontal="left" vertical="center" wrapText="1"/>
    </xf>
    <xf numFmtId="0" fontId="45" fillId="0" borderId="9" xfId="5" applyFont="1" applyBorder="1" applyAlignment="1" applyProtection="1">
      <alignment horizontal="left" vertical="center" wrapText="1"/>
    </xf>
    <xf numFmtId="0" fontId="45" fillId="0" borderId="6" xfId="5" applyFont="1" applyBorder="1" applyAlignment="1" applyProtection="1">
      <alignment horizontal="left" vertical="center" wrapText="1"/>
    </xf>
    <xf numFmtId="0" fontId="42" fillId="0" borderId="0" xfId="7" applyFont="1" applyAlignment="1">
      <alignment horizontal="center" vertical="center"/>
    </xf>
    <xf numFmtId="0" fontId="3" fillId="0" borderId="5" xfId="0" applyFont="1" applyFill="1" applyBorder="1" applyAlignment="1">
      <alignment horizontal="left" vertical="center"/>
    </xf>
    <xf numFmtId="0" fontId="3" fillId="0" borderId="2" xfId="0" applyFont="1" applyFill="1" applyBorder="1" applyAlignment="1">
      <alignment horizontal="left" vertical="center"/>
    </xf>
    <xf numFmtId="0" fontId="3" fillId="0" borderId="7" xfId="0" applyFont="1" applyFill="1" applyBorder="1" applyAlignment="1">
      <alignment horizontal="left" vertical="center"/>
    </xf>
    <xf numFmtId="0" fontId="3" fillId="0" borderId="5" xfId="0" quotePrefix="1"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4" fillId="0" borderId="0" xfId="0" applyFont="1" applyAlignment="1">
      <alignment horizontal="center"/>
    </xf>
    <xf numFmtId="0" fontId="4" fillId="0" borderId="23" xfId="0" applyFont="1" applyFill="1" applyBorder="1" applyAlignment="1">
      <alignment horizontal="left" vertical="center"/>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4" fillId="0" borderId="5"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4" xfId="0" applyFont="1" applyFill="1" applyBorder="1" applyAlignment="1">
      <alignment horizontal="left" vertical="center"/>
    </xf>
    <xf numFmtId="0" fontId="3" fillId="0" borderId="28" xfId="0" applyFont="1" applyFill="1" applyBorder="1" applyAlignment="1">
      <alignment horizontal="left" vertical="center"/>
    </xf>
    <xf numFmtId="0" fontId="3" fillId="0" borderId="26" xfId="0" applyFont="1" applyBorder="1" applyAlignment="1">
      <alignment horizontal="center"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12" xfId="0" applyFont="1" applyFill="1" applyBorder="1" applyAlignment="1">
      <alignment horizontal="left" vertical="center"/>
    </xf>
    <xf numFmtId="0" fontId="3" fillId="0" borderId="13" xfId="0" applyFont="1" applyFill="1" applyBorder="1" applyAlignment="1">
      <alignment horizontal="left" vertical="center"/>
    </xf>
    <xf numFmtId="0" fontId="3" fillId="0" borderId="27" xfId="0" applyFont="1" applyFill="1" applyBorder="1" applyAlignment="1">
      <alignment horizontal="left" vertical="center"/>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xf>
    <xf numFmtId="0" fontId="3" fillId="0" borderId="33" xfId="0" applyFont="1" applyFill="1" applyBorder="1" applyAlignment="1">
      <alignment horizontal="left" vertical="center"/>
    </xf>
    <xf numFmtId="0" fontId="3" fillId="0" borderId="34" xfId="0" applyFont="1" applyFill="1" applyBorder="1" applyAlignment="1">
      <alignment horizontal="left" vertical="center"/>
    </xf>
    <xf numFmtId="0" fontId="4" fillId="0" borderId="24" xfId="0" applyFont="1" applyBorder="1" applyAlignment="1">
      <alignment horizontal="left" vertical="center"/>
    </xf>
    <xf numFmtId="0" fontId="4" fillId="0" borderId="39" xfId="0" applyFont="1" applyBorder="1" applyAlignment="1">
      <alignment horizontal="left" vertical="center"/>
    </xf>
    <xf numFmtId="0" fontId="3" fillId="0" borderId="5" xfId="0" applyFont="1" applyBorder="1" applyAlignment="1">
      <alignment horizontal="left" vertical="center"/>
    </xf>
    <xf numFmtId="0" fontId="3" fillId="0" borderId="2" xfId="0" applyFont="1" applyBorder="1" applyAlignment="1">
      <alignment horizontal="left" vertical="center"/>
    </xf>
    <xf numFmtId="0" fontId="3" fillId="0" borderId="7" xfId="0" applyFont="1" applyBorder="1" applyAlignment="1">
      <alignment horizontal="left" vertical="center"/>
    </xf>
    <xf numFmtId="0" fontId="3" fillId="0" borderId="14" xfId="0" applyFont="1" applyBorder="1" applyAlignment="1">
      <alignment horizontal="left" vertical="center"/>
    </xf>
    <xf numFmtId="0" fontId="3" fillId="0" borderId="3" xfId="0" applyFont="1" applyBorder="1" applyAlignment="1">
      <alignment horizontal="left" vertical="center"/>
    </xf>
    <xf numFmtId="0" fontId="3" fillId="0" borderId="15" xfId="0" applyFont="1" applyBorder="1" applyAlignment="1">
      <alignment horizontal="left" vertical="center"/>
    </xf>
    <xf numFmtId="0" fontId="3" fillId="0" borderId="5" xfId="0" applyFont="1" applyBorder="1" applyAlignment="1">
      <alignment vertical="center" wrapText="1"/>
    </xf>
    <xf numFmtId="0" fontId="3" fillId="0" borderId="2" xfId="0" applyFont="1" applyBorder="1" applyAlignment="1">
      <alignment vertical="center"/>
    </xf>
    <xf numFmtId="0" fontId="3" fillId="0" borderId="7" xfId="0" applyFont="1" applyBorder="1" applyAlignment="1">
      <alignment vertical="center"/>
    </xf>
    <xf numFmtId="0" fontId="3" fillId="0" borderId="42" xfId="0" applyFont="1" applyBorder="1" applyAlignment="1">
      <alignment horizontal="left" vertical="center" wrapText="1"/>
    </xf>
    <xf numFmtId="0" fontId="3" fillId="0" borderId="43" xfId="0" applyFont="1" applyBorder="1" applyAlignment="1">
      <alignment horizontal="left" vertical="center" wrapText="1"/>
    </xf>
    <xf numFmtId="0" fontId="3" fillId="0" borderId="44" xfId="0" applyFont="1" applyBorder="1" applyAlignment="1">
      <alignment horizontal="left" vertical="center" wrapText="1"/>
    </xf>
    <xf numFmtId="0" fontId="3" fillId="0" borderId="4" xfId="0" applyFont="1" applyBorder="1" applyAlignment="1">
      <alignment horizontal="left" vertical="center"/>
    </xf>
    <xf numFmtId="0" fontId="3" fillId="0" borderId="4" xfId="0" applyFont="1" applyBorder="1" applyAlignment="1">
      <alignment horizontal="left" vertical="center" wrapText="1"/>
    </xf>
    <xf numFmtId="0" fontId="3" fillId="0" borderId="0" xfId="0" applyFont="1" applyFill="1" applyAlignment="1">
      <alignment horizontal="left" vertical="center" wrapText="1"/>
    </xf>
    <xf numFmtId="0" fontId="3" fillId="0" borderId="0" xfId="0" applyFont="1" applyAlignment="1">
      <alignment horizontal="left" vertical="center" wrapText="1"/>
    </xf>
    <xf numFmtId="0" fontId="4" fillId="0" borderId="45"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51" xfId="0" applyFont="1" applyBorder="1" applyAlignment="1">
      <alignment vertical="center" wrapText="1"/>
    </xf>
    <xf numFmtId="0" fontId="3" fillId="0" borderId="49" xfId="0" applyFont="1" applyBorder="1" applyAlignment="1">
      <alignment vertical="center" wrapText="1"/>
    </xf>
    <xf numFmtId="0" fontId="3" fillId="0" borderId="48" xfId="0" applyFont="1" applyBorder="1" applyAlignment="1">
      <alignment vertical="center" wrapText="1"/>
    </xf>
    <xf numFmtId="0" fontId="3" fillId="0" borderId="50" xfId="0" applyFont="1" applyBorder="1" applyAlignment="1">
      <alignment vertical="center" wrapText="1"/>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7" fillId="0" borderId="5" xfId="0" applyFont="1" applyFill="1" applyBorder="1" applyAlignment="1">
      <alignment horizontal="left" vertical="center" wrapText="1"/>
    </xf>
    <xf numFmtId="0" fontId="7" fillId="0" borderId="2"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5" xfId="0" applyFont="1" applyBorder="1" applyAlignment="1">
      <alignment horizontal="left" vertical="center" wrapText="1"/>
    </xf>
    <xf numFmtId="0" fontId="7" fillId="0" borderId="5" xfId="0" applyFont="1" applyBorder="1" applyAlignment="1">
      <alignment horizontal="left" vertical="center"/>
    </xf>
    <xf numFmtId="0" fontId="7" fillId="0" borderId="2" xfId="0" applyFont="1" applyBorder="1" applyAlignment="1">
      <alignment horizontal="left" vertical="center"/>
    </xf>
    <xf numFmtId="0" fontId="7" fillId="0" borderId="7" xfId="0" applyFont="1" applyBorder="1" applyAlignment="1">
      <alignment horizontal="left" vertical="center"/>
    </xf>
    <xf numFmtId="0" fontId="7" fillId="0" borderId="4" xfId="0" applyFont="1" applyFill="1" applyBorder="1" applyAlignment="1">
      <alignment horizontal="left" vertical="center" wrapText="1"/>
    </xf>
    <xf numFmtId="0" fontId="7" fillId="0" borderId="5" xfId="0" applyFont="1" applyBorder="1" applyAlignment="1">
      <alignment horizontal="left" vertical="top" wrapText="1"/>
    </xf>
    <xf numFmtId="0" fontId="7" fillId="0" borderId="2" xfId="0" applyFont="1" applyBorder="1" applyAlignment="1">
      <alignment horizontal="left" vertical="top" wrapText="1"/>
    </xf>
    <xf numFmtId="0" fontId="7" fillId="0" borderId="7" xfId="0" applyFont="1" applyBorder="1" applyAlignment="1">
      <alignment horizontal="left" vertical="top" wrapText="1"/>
    </xf>
    <xf numFmtId="0" fontId="7" fillId="0" borderId="4" xfId="0" applyFont="1" applyBorder="1" applyAlignment="1">
      <alignment horizontal="left" vertical="center" wrapText="1"/>
    </xf>
    <xf numFmtId="0" fontId="7" fillId="0" borderId="4" xfId="0" applyFont="1" applyBorder="1" applyAlignment="1">
      <alignment horizontal="left" vertical="top" wrapText="1"/>
    </xf>
    <xf numFmtId="0" fontId="7" fillId="0" borderId="4" xfId="0" applyFont="1" applyBorder="1" applyAlignment="1">
      <alignment horizontal="left" vertical="center"/>
    </xf>
    <xf numFmtId="0" fontId="8" fillId="0" borderId="5" xfId="0" applyFont="1" applyBorder="1" applyAlignment="1">
      <alignment horizontal="left" vertical="center" wrapText="1"/>
    </xf>
    <xf numFmtId="0" fontId="8" fillId="0" borderId="2" xfId="0" applyFont="1" applyBorder="1" applyAlignment="1">
      <alignment horizontal="left" vertical="center" wrapText="1"/>
    </xf>
    <xf numFmtId="0" fontId="8" fillId="0" borderId="7" xfId="0" applyFont="1" applyBorder="1" applyAlignment="1">
      <alignment horizontal="left" vertical="center" wrapText="1"/>
    </xf>
    <xf numFmtId="0" fontId="17" fillId="0" borderId="12" xfId="0" applyFont="1" applyBorder="1" applyAlignment="1">
      <alignment horizontal="center" vertical="center"/>
    </xf>
    <xf numFmtId="0" fontId="17" fillId="0" borderId="2" xfId="0" applyFont="1" applyBorder="1" applyAlignment="1">
      <alignment horizontal="center" vertical="center"/>
    </xf>
    <xf numFmtId="0" fontId="17" fillId="0" borderId="7" xfId="0" applyFont="1" applyBorder="1" applyAlignment="1">
      <alignment horizontal="center" vertical="center"/>
    </xf>
    <xf numFmtId="0" fontId="7" fillId="0" borderId="12" xfId="0" applyFont="1" applyBorder="1" applyAlignment="1">
      <alignment horizontal="left" vertical="top" wrapText="1"/>
    </xf>
    <xf numFmtId="0" fontId="7" fillId="0" borderId="1" xfId="0" applyFont="1" applyBorder="1" applyAlignment="1">
      <alignment horizontal="left" vertical="top" wrapText="1"/>
    </xf>
    <xf numFmtId="0" fontId="7" fillId="0" borderId="13" xfId="0" applyFont="1" applyBorder="1" applyAlignment="1">
      <alignment horizontal="left" vertical="top" wrapText="1"/>
    </xf>
    <xf numFmtId="0" fontId="7" fillId="0" borderId="12" xfId="0" applyFont="1" applyBorder="1" applyAlignment="1">
      <alignment horizontal="left" vertical="center"/>
    </xf>
    <xf numFmtId="0" fontId="7" fillId="0" borderId="1"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top" wrapText="1"/>
    </xf>
    <xf numFmtId="0" fontId="7" fillId="0" borderId="3" xfId="0" applyFont="1" applyBorder="1" applyAlignment="1">
      <alignment horizontal="left" vertical="top" wrapText="1"/>
    </xf>
    <xf numFmtId="0" fontId="7" fillId="0" borderId="15" xfId="0" applyFont="1" applyBorder="1" applyAlignment="1">
      <alignment horizontal="left" vertical="top" wrapText="1"/>
    </xf>
    <xf numFmtId="0" fontId="6" fillId="0" borderId="5" xfId="0" applyFont="1" applyBorder="1" applyAlignment="1">
      <alignment vertical="center" wrapText="1"/>
    </xf>
    <xf numFmtId="0" fontId="6" fillId="0" borderId="2" xfId="0" applyFont="1" applyBorder="1" applyAlignment="1">
      <alignment vertical="center" wrapText="1"/>
    </xf>
    <xf numFmtId="0" fontId="6" fillId="0" borderId="7" xfId="0" applyFont="1" applyBorder="1" applyAlignment="1">
      <alignment vertical="center" wrapText="1"/>
    </xf>
    <xf numFmtId="0" fontId="8" fillId="0" borderId="14" xfId="0" applyFont="1" applyBorder="1" applyAlignment="1">
      <alignment horizontal="left" vertical="center" wrapText="1"/>
    </xf>
    <xf numFmtId="0" fontId="8" fillId="0" borderId="3" xfId="0" applyFont="1" applyBorder="1" applyAlignment="1">
      <alignment horizontal="left" vertical="center" wrapText="1"/>
    </xf>
    <xf numFmtId="0" fontId="8" fillId="0" borderId="15" xfId="0" applyFont="1" applyBorder="1" applyAlignment="1">
      <alignment horizontal="left" vertical="center" wrapText="1"/>
    </xf>
    <xf numFmtId="0" fontId="7" fillId="0" borderId="14"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5"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7" xfId="0" applyFont="1" applyFill="1" applyBorder="1" applyAlignment="1">
      <alignment horizontal="center" vertical="center"/>
    </xf>
    <xf numFmtId="0" fontId="20" fillId="0" borderId="7" xfId="0" applyFont="1" applyBorder="1" applyAlignment="1">
      <alignment vertical="center" wrapText="1"/>
    </xf>
    <xf numFmtId="0" fontId="21" fillId="0" borderId="4" xfId="0" applyFont="1" applyBorder="1" applyAlignment="1">
      <alignment vertical="center" wrapText="1"/>
    </xf>
    <xf numFmtId="0" fontId="19" fillId="0" borderId="5" xfId="0" applyFont="1" applyBorder="1" applyAlignment="1">
      <alignment horizontal="left" vertical="top" wrapText="1"/>
    </xf>
    <xf numFmtId="0" fontId="19" fillId="0" borderId="2" xfId="0" applyFont="1" applyBorder="1" applyAlignment="1">
      <alignment horizontal="left" vertical="top" wrapText="1"/>
    </xf>
    <xf numFmtId="0" fontId="19" fillId="0" borderId="7" xfId="0" applyFont="1" applyBorder="1" applyAlignment="1">
      <alignment horizontal="left" vertical="top" wrapText="1"/>
    </xf>
    <xf numFmtId="0" fontId="7" fillId="0" borderId="0" xfId="0" applyFont="1" applyFill="1" applyAlignment="1">
      <alignment horizontal="left" vertical="center"/>
    </xf>
    <xf numFmtId="0" fontId="7" fillId="0" borderId="0" xfId="0" applyFont="1" applyFill="1" applyAlignment="1">
      <alignment horizontal="left" vertical="top" wrapText="1"/>
    </xf>
    <xf numFmtId="0" fontId="30" fillId="0" borderId="0" xfId="0" applyFont="1" applyFill="1" applyAlignment="1">
      <alignment horizontal="center" vertical="center" wrapText="1"/>
    </xf>
    <xf numFmtId="0" fontId="7" fillId="0" borderId="0" xfId="0" applyFont="1" applyFill="1" applyAlignment="1">
      <alignment horizontal="center" vertical="center" wrapText="1"/>
    </xf>
    <xf numFmtId="0" fontId="6" fillId="0" borderId="5" xfId="0" applyFont="1" applyBorder="1" applyAlignment="1">
      <alignment horizontal="left" vertical="center" wrapText="1"/>
    </xf>
    <xf numFmtId="0" fontId="21" fillId="0" borderId="2" xfId="0" applyFont="1" applyBorder="1" applyAlignment="1">
      <alignment vertical="center" wrapText="1"/>
    </xf>
    <xf numFmtId="0" fontId="21" fillId="0" borderId="7" xfId="0" applyFont="1" applyBorder="1" applyAlignment="1">
      <alignment vertical="center" wrapText="1"/>
    </xf>
    <xf numFmtId="0" fontId="7"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6" xfId="0" applyFont="1" applyFill="1" applyBorder="1" applyAlignment="1">
      <alignment horizontal="center" vertical="center"/>
    </xf>
    <xf numFmtId="0" fontId="30" fillId="0" borderId="4" xfId="0" applyFont="1" applyFill="1" applyBorder="1" applyAlignment="1">
      <alignment horizontal="left" vertical="center" wrapText="1"/>
    </xf>
    <xf numFmtId="0" fontId="7" fillId="0" borderId="4" xfId="0" quotePrefix="1" applyFont="1" applyFill="1" applyBorder="1" applyAlignment="1">
      <alignment horizontal="left" vertical="center" wrapText="1"/>
    </xf>
    <xf numFmtId="0" fontId="7" fillId="0" borderId="1" xfId="0" quotePrefix="1" applyFont="1" applyFill="1" applyBorder="1" applyAlignment="1">
      <alignment horizontal="center" vertical="top"/>
    </xf>
    <xf numFmtId="0" fontId="7" fillId="0" borderId="0" xfId="0" applyFont="1" applyFill="1" applyBorder="1" applyAlignment="1">
      <alignment horizontal="left" vertical="center"/>
    </xf>
    <xf numFmtId="0" fontId="7" fillId="0" borderId="0" xfId="0" applyFont="1" applyFill="1" applyBorder="1" applyAlignment="1">
      <alignment horizontal="center"/>
    </xf>
    <xf numFmtId="0" fontId="7" fillId="0" borderId="0" xfId="0" applyFont="1" applyFill="1" applyBorder="1" applyAlignment="1">
      <alignment horizontal="center" vertical="top"/>
    </xf>
    <xf numFmtId="168" fontId="22" fillId="0" borderId="0" xfId="0" applyNumberFormat="1" applyFont="1" applyFill="1" applyBorder="1" applyAlignment="1" applyProtection="1">
      <alignment horizontal="left" vertical="top" wrapText="1"/>
    </xf>
    <xf numFmtId="168" fontId="22" fillId="0" borderId="19" xfId="0" applyNumberFormat="1" applyFont="1" applyFill="1" applyBorder="1" applyAlignment="1" applyProtection="1">
      <alignment horizontal="left" vertical="top" wrapText="1"/>
    </xf>
    <xf numFmtId="0" fontId="17" fillId="0" borderId="5" xfId="0" applyFont="1" applyBorder="1" applyAlignment="1">
      <alignment horizontal="center" vertical="center"/>
    </xf>
    <xf numFmtId="168" fontId="22" fillId="0" borderId="0" xfId="0" applyNumberFormat="1" applyFont="1" applyFill="1" applyBorder="1" applyAlignment="1" applyProtection="1">
      <alignment horizontal="left" vertical="center" wrapText="1"/>
    </xf>
    <xf numFmtId="168" fontId="22" fillId="0" borderId="19" xfId="0" applyNumberFormat="1" applyFont="1" applyFill="1" applyBorder="1" applyAlignment="1" applyProtection="1">
      <alignment horizontal="left" vertical="center" wrapText="1"/>
    </xf>
    <xf numFmtId="0" fontId="7" fillId="0" borderId="4" xfId="0" applyFont="1" applyFill="1" applyBorder="1" applyAlignment="1">
      <alignment horizontal="center" vertical="center"/>
    </xf>
    <xf numFmtId="0" fontId="7" fillId="0" borderId="4" xfId="0" applyFont="1" applyFill="1" applyBorder="1" applyAlignment="1">
      <alignment horizontal="center" vertical="center" wrapText="1"/>
    </xf>
    <xf numFmtId="0" fontId="7" fillId="0" borderId="5" xfId="0" applyFont="1" applyBorder="1" applyAlignment="1">
      <alignment horizontal="left" vertical="center" shrinkToFit="1"/>
    </xf>
    <xf numFmtId="0" fontId="7" fillId="0" borderId="2" xfId="0" applyFont="1" applyBorder="1" applyAlignment="1">
      <alignment horizontal="left" vertical="center" shrinkToFit="1"/>
    </xf>
    <xf numFmtId="0" fontId="7" fillId="0" borderId="7" xfId="0" applyFont="1" applyBorder="1" applyAlignment="1">
      <alignment horizontal="left" vertical="center" shrinkToFit="1"/>
    </xf>
    <xf numFmtId="0" fontId="7" fillId="0" borderId="12" xfId="0" applyFont="1" applyBorder="1" applyAlignment="1">
      <alignment horizontal="left" vertical="center" wrapText="1"/>
    </xf>
    <xf numFmtId="0" fontId="7" fillId="0" borderId="1" xfId="0" applyFont="1" applyBorder="1" applyAlignment="1">
      <alignment horizontal="left" vertical="center" wrapText="1"/>
    </xf>
    <xf numFmtId="0" fontId="7" fillId="0" borderId="13" xfId="0" applyFont="1" applyBorder="1" applyAlignment="1">
      <alignment horizontal="left" vertical="center" wrapText="1"/>
    </xf>
    <xf numFmtId="169" fontId="7" fillId="0" borderId="5" xfId="0" applyNumberFormat="1" applyFont="1" applyBorder="1" applyAlignment="1">
      <alignment horizontal="left" vertical="center" wrapText="1"/>
    </xf>
    <xf numFmtId="169" fontId="7" fillId="0" borderId="2" xfId="0" applyNumberFormat="1" applyFont="1" applyBorder="1" applyAlignment="1">
      <alignment horizontal="left" vertical="center" wrapText="1"/>
    </xf>
    <xf numFmtId="169" fontId="7" fillId="0" borderId="7" xfId="0" applyNumberFormat="1" applyFont="1" applyBorder="1" applyAlignment="1">
      <alignment horizontal="left" vertical="center" wrapText="1"/>
    </xf>
    <xf numFmtId="0" fontId="7" fillId="0" borderId="8" xfId="0" applyFont="1" applyBorder="1" applyAlignment="1">
      <alignment horizontal="left" vertical="center" wrapText="1"/>
    </xf>
    <xf numFmtId="0" fontId="6" fillId="0" borderId="2" xfId="0" applyFont="1" applyBorder="1" applyAlignment="1">
      <alignment horizontal="left" vertical="center" wrapText="1"/>
    </xf>
    <xf numFmtId="0" fontId="6" fillId="0" borderId="7" xfId="0" applyFont="1" applyBorder="1" applyAlignment="1">
      <alignment horizontal="left"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vertical="center" wrapText="1"/>
    </xf>
    <xf numFmtId="0" fontId="7" fillId="0" borderId="2" xfId="0" applyFont="1" applyBorder="1" applyAlignment="1">
      <alignment vertical="center" wrapText="1"/>
    </xf>
    <xf numFmtId="0" fontId="7" fillId="0" borderId="7" xfId="0" applyFont="1" applyBorder="1" applyAlignment="1">
      <alignment vertical="center" wrapText="1"/>
    </xf>
    <xf numFmtId="0" fontId="7" fillId="4" borderId="5"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8" fillId="4" borderId="5" xfId="0" applyFont="1" applyFill="1" applyBorder="1" applyAlignment="1">
      <alignment vertical="center" wrapText="1"/>
    </xf>
    <xf numFmtId="0" fontId="8" fillId="4" borderId="2" xfId="0" applyFont="1" applyFill="1" applyBorder="1" applyAlignment="1">
      <alignment vertical="center" wrapText="1"/>
    </xf>
    <xf numFmtId="0" fontId="8" fillId="4" borderId="7" xfId="0" applyFont="1" applyFill="1" applyBorder="1" applyAlignment="1">
      <alignment vertical="center" wrapText="1"/>
    </xf>
    <xf numFmtId="0" fontId="8" fillId="4" borderId="5"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8" fillId="4" borderId="7" xfId="0" applyFont="1" applyFill="1" applyBorder="1" applyAlignment="1">
      <alignment horizontal="center" vertical="center" wrapText="1"/>
    </xf>
    <xf numFmtId="49" fontId="7" fillId="0" borderId="8" xfId="5" applyNumberFormat="1" applyFont="1" applyFill="1" applyBorder="1" applyAlignment="1" applyProtection="1">
      <alignment horizontal="left" vertical="center" wrapText="1"/>
    </xf>
    <xf numFmtId="49" fontId="7" fillId="0" borderId="9" xfId="5" applyNumberFormat="1" applyFont="1" applyFill="1" applyBorder="1" applyAlignment="1" applyProtection="1">
      <alignment horizontal="left" vertical="center" wrapText="1"/>
    </xf>
    <xf numFmtId="0" fontId="25" fillId="0" borderId="5"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8" fillId="3" borderId="5"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7" xfId="0" applyFont="1" applyFill="1" applyBorder="1" applyAlignment="1">
      <alignment horizontal="left" vertical="center" wrapText="1"/>
    </xf>
    <xf numFmtId="0" fontId="8" fillId="7" borderId="8" xfId="5" applyNumberFormat="1" applyFont="1" applyFill="1" applyBorder="1" applyAlignment="1" applyProtection="1">
      <alignment horizontal="center" vertical="center" wrapText="1"/>
    </xf>
    <xf numFmtId="0" fontId="8" fillId="7" borderId="9" xfId="5" applyNumberFormat="1" applyFont="1" applyFill="1" applyBorder="1" applyAlignment="1" applyProtection="1">
      <alignment horizontal="center" vertical="center" wrapText="1"/>
    </xf>
    <xf numFmtId="0" fontId="8" fillId="7" borderId="6" xfId="5" applyNumberFormat="1" applyFont="1" applyFill="1" applyBorder="1" applyAlignment="1" applyProtection="1">
      <alignment horizontal="center" vertical="center" wrapText="1"/>
    </xf>
    <xf numFmtId="49" fontId="7" fillId="0" borderId="6" xfId="5" applyNumberFormat="1" applyFont="1" applyFill="1" applyBorder="1" applyAlignment="1" applyProtection="1">
      <alignment horizontal="left" vertical="center" wrapText="1"/>
    </xf>
    <xf numFmtId="49" fontId="16" fillId="7" borderId="8" xfId="5" applyNumberFormat="1" applyFill="1" applyBorder="1" applyAlignment="1" applyProtection="1">
      <alignment horizontal="left" vertical="center" wrapText="1"/>
    </xf>
    <xf numFmtId="49" fontId="16" fillId="7" borderId="9" xfId="5" applyNumberFormat="1" applyFill="1" applyBorder="1" applyAlignment="1" applyProtection="1">
      <alignment horizontal="left" vertical="center" wrapText="1"/>
    </xf>
    <xf numFmtId="49" fontId="16" fillId="7" borderId="6" xfId="5" applyNumberFormat="1" applyFill="1" applyBorder="1" applyAlignment="1" applyProtection="1">
      <alignment horizontal="left" vertical="center" wrapText="1"/>
    </xf>
    <xf numFmtId="49" fontId="16" fillId="7" borderId="8" xfId="5" applyNumberFormat="1" applyFill="1" applyBorder="1" applyAlignment="1" applyProtection="1">
      <alignment horizontal="center" vertical="center" wrapText="1"/>
    </xf>
    <xf numFmtId="49" fontId="16" fillId="7" borderId="9" xfId="5" applyNumberFormat="1" applyFill="1" applyBorder="1" applyAlignment="1" applyProtection="1">
      <alignment horizontal="center" vertical="center" wrapText="1"/>
    </xf>
    <xf numFmtId="49" fontId="16" fillId="7" borderId="6" xfId="5" applyNumberFormat="1" applyFill="1" applyBorder="1" applyAlignment="1" applyProtection="1">
      <alignment horizontal="center" vertical="center" wrapText="1"/>
    </xf>
    <xf numFmtId="49" fontId="39" fillId="7" borderId="9" xfId="5" applyNumberFormat="1" applyFont="1" applyFill="1" applyBorder="1" applyAlignment="1" applyProtection="1">
      <alignment horizontal="left" vertical="center" wrapText="1"/>
    </xf>
    <xf numFmtId="49" fontId="39" fillId="7" borderId="6" xfId="5" applyNumberFormat="1" applyFont="1" applyFill="1" applyBorder="1" applyAlignment="1" applyProtection="1">
      <alignment horizontal="left" vertical="center" wrapText="1"/>
    </xf>
    <xf numFmtId="0" fontId="7" fillId="0" borderId="5" xfId="0" applyFont="1" applyFill="1" applyBorder="1" applyAlignment="1">
      <alignment vertical="center" wrapText="1"/>
    </xf>
    <xf numFmtId="0" fontId="7" fillId="0" borderId="2" xfId="0" applyFont="1" applyFill="1" applyBorder="1" applyAlignment="1">
      <alignment vertical="center" wrapText="1"/>
    </xf>
    <xf numFmtId="0" fontId="7" fillId="0" borderId="7" xfId="0" applyFont="1" applyFill="1" applyBorder="1" applyAlignment="1">
      <alignment vertical="center" wrapText="1"/>
    </xf>
    <xf numFmtId="49" fontId="38" fillId="7" borderId="9" xfId="5" applyNumberFormat="1" applyFont="1" applyFill="1" applyBorder="1" applyAlignment="1" applyProtection="1">
      <alignment horizontal="left" vertical="center" wrapText="1"/>
    </xf>
    <xf numFmtId="14" fontId="7" fillId="0" borderId="8" xfId="0" applyNumberFormat="1" applyFont="1" applyFill="1" applyBorder="1" applyAlignment="1">
      <alignment horizontal="center" vertical="center" wrapText="1"/>
    </xf>
    <xf numFmtId="14" fontId="7" fillId="0" borderId="9" xfId="0" applyNumberFormat="1" applyFont="1" applyFill="1" applyBorder="1" applyAlignment="1">
      <alignment horizontal="center" vertical="center" wrapText="1"/>
    </xf>
    <xf numFmtId="0" fontId="8" fillId="7" borderId="5" xfId="0" applyFont="1" applyFill="1" applyBorder="1" applyAlignment="1">
      <alignment horizontal="left" vertical="center" wrapText="1"/>
    </xf>
    <xf numFmtId="0" fontId="8" fillId="7" borderId="2" xfId="0" applyFont="1" applyFill="1" applyBorder="1" applyAlignment="1">
      <alignment horizontal="left" vertical="center" wrapText="1"/>
    </xf>
    <xf numFmtId="0" fontId="30" fillId="0" borderId="0" xfId="0" applyFont="1" applyBorder="1" applyAlignment="1">
      <alignment horizontal="left" vertical="center"/>
    </xf>
    <xf numFmtId="0" fontId="7" fillId="0" borderId="0" xfId="0" quotePrefix="1" applyFont="1" applyBorder="1" applyAlignment="1">
      <alignment horizontal="left" vertical="center"/>
    </xf>
    <xf numFmtId="0" fontId="7" fillId="0" borderId="0" xfId="0" applyFont="1" applyBorder="1" applyAlignment="1">
      <alignment horizontal="left" vertical="center"/>
    </xf>
    <xf numFmtId="0" fontId="8" fillId="7" borderId="7" xfId="0" applyFont="1" applyFill="1" applyBorder="1" applyAlignment="1">
      <alignment horizontal="left" vertical="center" wrapText="1"/>
    </xf>
    <xf numFmtId="0" fontId="8" fillId="0" borderId="5" xfId="0" applyFont="1" applyBorder="1" applyAlignment="1">
      <alignment horizontal="center" vertical="center"/>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25" fillId="4" borderId="5" xfId="0" applyFont="1" applyFill="1" applyBorder="1" applyAlignment="1">
      <alignment horizontal="center" vertical="center" wrapText="1"/>
    </xf>
    <xf numFmtId="0" fontId="25" fillId="4" borderId="2"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8" fillId="0" borderId="0" xfId="0" applyFont="1" applyBorder="1" applyAlignment="1">
      <alignment horizontal="center" vertical="center"/>
    </xf>
    <xf numFmtId="0" fontId="8" fillId="12" borderId="5"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12" borderId="5" xfId="0" applyFont="1" applyFill="1" applyBorder="1" applyAlignment="1">
      <alignment horizontal="center" vertical="center"/>
    </xf>
    <xf numFmtId="0" fontId="8" fillId="12" borderId="2" xfId="0" applyFont="1" applyFill="1" applyBorder="1" applyAlignment="1">
      <alignment horizontal="center" vertical="center"/>
    </xf>
    <xf numFmtId="0" fontId="8" fillId="0" borderId="4" xfId="0" applyFont="1" applyBorder="1" applyAlignment="1">
      <alignment horizontal="left" vertical="center" wrapText="1"/>
    </xf>
    <xf numFmtId="0" fontId="8" fillId="3" borderId="5" xfId="0" applyFont="1" applyFill="1" applyBorder="1" applyAlignment="1">
      <alignment horizontal="left" vertical="top" wrapText="1"/>
    </xf>
    <xf numFmtId="0" fontId="8" fillId="3" borderId="2" xfId="0" applyFont="1" applyFill="1" applyBorder="1" applyAlignment="1">
      <alignment horizontal="left" vertical="top" wrapText="1"/>
    </xf>
    <xf numFmtId="0" fontId="8" fillId="3" borderId="7" xfId="0" applyFont="1" applyFill="1" applyBorder="1" applyAlignment="1">
      <alignment horizontal="left" vertical="top" wrapText="1"/>
    </xf>
    <xf numFmtId="0" fontId="7" fillId="4" borderId="5" xfId="0" applyFont="1" applyFill="1" applyBorder="1" applyAlignment="1">
      <alignment horizontal="left" vertical="center" wrapText="1"/>
    </xf>
    <xf numFmtId="0" fontId="7" fillId="4" borderId="2" xfId="0" applyFont="1" applyFill="1" applyBorder="1" applyAlignment="1">
      <alignment horizontal="left" vertical="center" wrapText="1"/>
    </xf>
    <xf numFmtId="0" fontId="7" fillId="4" borderId="7" xfId="0" applyFont="1" applyFill="1" applyBorder="1" applyAlignment="1">
      <alignment horizontal="left" vertical="center" wrapText="1"/>
    </xf>
    <xf numFmtId="49" fontId="7" fillId="0" borderId="8" xfId="5" applyNumberFormat="1" applyFont="1" applyFill="1" applyBorder="1" applyAlignment="1" applyProtection="1">
      <alignment vertical="center" wrapText="1"/>
    </xf>
    <xf numFmtId="49" fontId="7" fillId="0" borderId="9" xfId="5" applyNumberFormat="1" applyFont="1" applyFill="1" applyBorder="1" applyAlignment="1" applyProtection="1">
      <alignment vertical="center" wrapText="1"/>
    </xf>
    <xf numFmtId="0" fontId="8" fillId="0" borderId="8" xfId="5" applyNumberFormat="1" applyFont="1" applyFill="1" applyBorder="1" applyAlignment="1" applyProtection="1">
      <alignment horizontal="center" vertical="center" wrapText="1"/>
    </xf>
    <xf numFmtId="0" fontId="8" fillId="0" borderId="9" xfId="5" applyNumberFormat="1" applyFont="1" applyFill="1" applyBorder="1" applyAlignment="1" applyProtection="1">
      <alignment horizontal="center" vertical="center" wrapText="1"/>
    </xf>
    <xf numFmtId="49" fontId="7" fillId="7" borderId="9" xfId="5" applyNumberFormat="1" applyFont="1" applyFill="1" applyBorder="1" applyAlignment="1" applyProtection="1">
      <alignment horizontal="left" vertical="center" wrapText="1"/>
    </xf>
    <xf numFmtId="49" fontId="7" fillId="7" borderId="6" xfId="5" applyNumberFormat="1" applyFont="1" applyFill="1" applyBorder="1" applyAlignment="1" applyProtection="1">
      <alignment horizontal="left" vertical="center" wrapText="1"/>
    </xf>
    <xf numFmtId="49" fontId="38" fillId="7" borderId="6" xfId="5" applyNumberFormat="1" applyFont="1" applyFill="1" applyBorder="1" applyAlignment="1" applyProtection="1">
      <alignment horizontal="left" vertical="center" wrapText="1"/>
    </xf>
    <xf numFmtId="0" fontId="8" fillId="0" borderId="5" xfId="0" applyFont="1" applyFill="1" applyBorder="1" applyAlignment="1">
      <alignment horizontal="left" vertical="center" wrapText="1"/>
    </xf>
    <xf numFmtId="0" fontId="8" fillId="0" borderId="2" xfId="0" applyFont="1" applyFill="1" applyBorder="1" applyAlignment="1">
      <alignment horizontal="left" vertical="center" wrapText="1"/>
    </xf>
    <xf numFmtId="17" fontId="7" fillId="0" borderId="2" xfId="0" quotePrefix="1" applyNumberFormat="1" applyFont="1" applyBorder="1" applyAlignment="1">
      <alignment horizontal="left" vertical="center" wrapText="1"/>
    </xf>
    <xf numFmtId="0" fontId="53" fillId="0" borderId="2" xfId="5" applyFont="1" applyBorder="1" applyAlignment="1" applyProtection="1">
      <alignment horizontal="left" vertical="center" wrapText="1"/>
    </xf>
    <xf numFmtId="0" fontId="34" fillId="0" borderId="2" xfId="5" applyFont="1" applyBorder="1" applyAlignment="1" applyProtection="1">
      <alignment horizontal="left" vertical="center" wrapText="1"/>
    </xf>
    <xf numFmtId="0" fontId="31" fillId="0" borderId="7" xfId="0" applyFont="1" applyBorder="1" applyAlignment="1">
      <alignment horizontal="left" vertical="center" wrapText="1"/>
    </xf>
    <xf numFmtId="0" fontId="31" fillId="0" borderId="2" xfId="0" applyFont="1" applyBorder="1" applyAlignment="1">
      <alignment horizontal="left" vertical="center" wrapText="1"/>
    </xf>
    <xf numFmtId="0" fontId="35" fillId="0" borderId="2" xfId="5" applyFont="1" applyBorder="1" applyAlignment="1" applyProtection="1">
      <alignment horizontal="left" vertical="center" wrapText="1"/>
    </xf>
    <xf numFmtId="0" fontId="7" fillId="0" borderId="8" xfId="0" applyFont="1" applyBorder="1" applyAlignment="1">
      <alignment horizontal="center" vertical="top"/>
    </xf>
    <xf numFmtId="0" fontId="7" fillId="0" borderId="9" xfId="0" applyFont="1" applyBorder="1" applyAlignment="1">
      <alignment horizontal="center" vertical="top"/>
    </xf>
    <xf numFmtId="0" fontId="7" fillId="0" borderId="6" xfId="0" applyFont="1" applyBorder="1" applyAlignment="1">
      <alignment horizontal="center" vertical="top"/>
    </xf>
    <xf numFmtId="0" fontId="30" fillId="0" borderId="2"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7" fillId="0" borderId="14" xfId="0" applyFont="1" applyBorder="1" applyAlignment="1">
      <alignment horizontal="left" vertical="center" wrapText="1"/>
    </xf>
    <xf numFmtId="0" fontId="7" fillId="0" borderId="11" xfId="0" applyFont="1" applyBorder="1" applyAlignment="1">
      <alignment horizontal="left" vertical="center" wrapText="1"/>
    </xf>
    <xf numFmtId="0" fontId="7" fillId="0" borderId="3" xfId="0" applyFont="1" applyBorder="1" applyAlignment="1">
      <alignment horizontal="left" vertical="center" wrapText="1"/>
    </xf>
    <xf numFmtId="2" fontId="7" fillId="0" borderId="8" xfId="0" applyNumberFormat="1" applyFont="1" applyBorder="1" applyAlignment="1">
      <alignment horizontal="center" vertical="center" wrapText="1"/>
    </xf>
    <xf numFmtId="2" fontId="7" fillId="0" borderId="9" xfId="0" applyNumberFormat="1" applyFont="1" applyBorder="1" applyAlignment="1">
      <alignment horizontal="center" vertical="center" wrapText="1"/>
    </xf>
    <xf numFmtId="2" fontId="7" fillId="0" borderId="6" xfId="0" applyNumberFormat="1" applyFont="1" applyBorder="1" applyAlignment="1">
      <alignment horizontal="center" vertical="center" wrapText="1"/>
    </xf>
    <xf numFmtId="0" fontId="30" fillId="0" borderId="2" xfId="0" applyFont="1" applyBorder="1" applyAlignment="1">
      <alignment horizontal="left" vertical="center" wrapText="1"/>
    </xf>
    <xf numFmtId="0" fontId="30" fillId="0" borderId="7" xfId="0" applyFont="1" applyBorder="1" applyAlignment="1">
      <alignment horizontal="left" vertical="center" wrapText="1"/>
    </xf>
    <xf numFmtId="0" fontId="52" fillId="0" borderId="2" xfId="5" applyFont="1" applyBorder="1" applyAlignment="1" applyProtection="1">
      <alignment horizontal="left" vertical="center" wrapText="1"/>
    </xf>
    <xf numFmtId="0" fontId="8" fillId="0" borderId="7" xfId="0" applyFont="1" applyFill="1" applyBorder="1" applyAlignment="1">
      <alignment horizontal="left" vertical="center" wrapText="1"/>
    </xf>
    <xf numFmtId="2" fontId="7" fillId="9" borderId="8" xfId="0" applyNumberFormat="1" applyFont="1" applyFill="1" applyBorder="1" applyAlignment="1">
      <alignment horizontal="center" vertical="center" wrapText="1"/>
    </xf>
    <xf numFmtId="2" fontId="7" fillId="9" borderId="9" xfId="0" applyNumberFormat="1" applyFont="1" applyFill="1" applyBorder="1" applyAlignment="1">
      <alignment horizontal="center" vertical="center" wrapText="1"/>
    </xf>
    <xf numFmtId="2" fontId="7" fillId="9" borderId="6" xfId="0" applyNumberFormat="1" applyFont="1" applyFill="1" applyBorder="1" applyAlignment="1">
      <alignment horizontal="center" vertical="center" wrapText="1"/>
    </xf>
    <xf numFmtId="0" fontId="34" fillId="0" borderId="7" xfId="5" applyFont="1" applyBorder="1" applyAlignment="1" applyProtection="1">
      <alignment horizontal="left" vertical="center" wrapText="1"/>
    </xf>
    <xf numFmtId="0" fontId="8" fillId="3" borderId="4" xfId="0" applyFont="1" applyFill="1" applyBorder="1" applyAlignment="1">
      <alignment horizontal="left" vertical="center" wrapText="1"/>
    </xf>
    <xf numFmtId="0" fontId="53" fillId="0" borderId="2" xfId="5" applyFont="1" applyFill="1" applyBorder="1" applyAlignment="1" applyProtection="1">
      <alignment horizontal="left" vertical="center" wrapText="1"/>
    </xf>
    <xf numFmtId="2" fontId="7" fillId="0" borderId="8" xfId="0" applyNumberFormat="1" applyFont="1" applyFill="1" applyBorder="1" applyAlignment="1">
      <alignment horizontal="center" vertical="center" wrapText="1"/>
    </xf>
    <xf numFmtId="2" fontId="7" fillId="0" borderId="9" xfId="0" applyNumberFormat="1" applyFont="1" applyFill="1" applyBorder="1" applyAlignment="1">
      <alignment horizontal="center" vertical="center" wrapText="1"/>
    </xf>
    <xf numFmtId="2" fontId="7" fillId="0" borderId="6" xfId="0" applyNumberFormat="1" applyFont="1" applyFill="1" applyBorder="1" applyAlignment="1">
      <alignment horizontal="center" vertical="center" wrapText="1"/>
    </xf>
    <xf numFmtId="0" fontId="7" fillId="0" borderId="2" xfId="0" quotePrefix="1" applyFont="1" applyBorder="1" applyAlignment="1">
      <alignment horizontal="left" vertical="center" wrapText="1"/>
    </xf>
    <xf numFmtId="0" fontId="35" fillId="0" borderId="2" xfId="5" applyFont="1" applyFill="1" applyBorder="1" applyAlignment="1" applyProtection="1">
      <alignment horizontal="left" vertical="center" wrapText="1"/>
    </xf>
    <xf numFmtId="0" fontId="31" fillId="0" borderId="7" xfId="0" applyFont="1" applyFill="1" applyBorder="1" applyAlignment="1">
      <alignment horizontal="left" vertical="center" wrapText="1"/>
    </xf>
    <xf numFmtId="0" fontId="32" fillId="12" borderId="5" xfId="0" applyFont="1" applyFill="1" applyBorder="1" applyAlignment="1">
      <alignment horizontal="center" vertical="center"/>
    </xf>
    <xf numFmtId="0" fontId="32" fillId="12" borderId="2" xfId="0" applyFont="1" applyFill="1" applyBorder="1" applyAlignment="1">
      <alignment horizontal="center" vertical="center"/>
    </xf>
    <xf numFmtId="0" fontId="8" fillId="13" borderId="5" xfId="0" applyFont="1" applyFill="1" applyBorder="1" applyAlignment="1">
      <alignment horizontal="left" vertical="center" wrapText="1"/>
    </xf>
    <xf numFmtId="0" fontId="8" fillId="13" borderId="2" xfId="0" applyFont="1" applyFill="1" applyBorder="1" applyAlignment="1">
      <alignment horizontal="left" vertical="center" wrapText="1"/>
    </xf>
    <xf numFmtId="0" fontId="8" fillId="13" borderId="7" xfId="0" applyFont="1" applyFill="1" applyBorder="1" applyAlignment="1">
      <alignment horizontal="left" vertical="center" wrapText="1"/>
    </xf>
    <xf numFmtId="0" fontId="8" fillId="11" borderId="5" xfId="0" applyFont="1" applyFill="1" applyBorder="1" applyAlignment="1">
      <alignment horizontal="left" vertical="center" wrapText="1"/>
    </xf>
    <xf numFmtId="0" fontId="8" fillId="11" borderId="2" xfId="0" applyFont="1" applyFill="1" applyBorder="1" applyAlignment="1">
      <alignment horizontal="left" vertical="center" wrapText="1"/>
    </xf>
    <xf numFmtId="0" fontId="8" fillId="11" borderId="7" xfId="0" applyFont="1" applyFill="1" applyBorder="1" applyAlignment="1">
      <alignment horizontal="left" vertical="center" wrapText="1"/>
    </xf>
    <xf numFmtId="0" fontId="7" fillId="9" borderId="9"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8" fillId="7" borderId="4" xfId="0" applyFont="1" applyFill="1" applyBorder="1" applyAlignment="1">
      <alignment horizontal="left" vertical="center" wrapText="1"/>
    </xf>
    <xf numFmtId="0" fontId="52" fillId="0" borderId="7" xfId="5" applyFont="1" applyBorder="1" applyAlignment="1" applyProtection="1">
      <alignment horizontal="left" vertical="center" wrapText="1"/>
    </xf>
    <xf numFmtId="0" fontId="16" fillId="0" borderId="2" xfId="5" applyBorder="1" applyAlignment="1" applyProtection="1">
      <alignment horizontal="left" vertical="center" wrapText="1"/>
    </xf>
    <xf numFmtId="15" fontId="7" fillId="0" borderId="2" xfId="0" quotePrefix="1" applyNumberFormat="1" applyFont="1" applyBorder="1" applyAlignment="1">
      <alignment horizontal="left" vertical="center" wrapText="1"/>
    </xf>
    <xf numFmtId="0" fontId="53" fillId="0" borderId="3" xfId="5" applyFont="1" applyBorder="1" applyAlignment="1" applyProtection="1">
      <alignment horizontal="left" vertical="center" wrapText="1"/>
    </xf>
    <xf numFmtId="0" fontId="7" fillId="0" borderId="15" xfId="0" applyFont="1" applyBorder="1" applyAlignment="1">
      <alignment horizontal="left" vertical="center" wrapText="1"/>
    </xf>
    <xf numFmtId="0" fontId="8" fillId="10" borderId="12" xfId="0" applyFont="1" applyFill="1" applyBorder="1" applyAlignment="1">
      <alignment horizontal="left" vertical="center" wrapText="1"/>
    </xf>
    <xf numFmtId="0" fontId="8" fillId="10" borderId="1" xfId="0" applyFont="1" applyFill="1" applyBorder="1" applyAlignment="1">
      <alignment horizontal="left" vertical="center" wrapText="1"/>
    </xf>
    <xf numFmtId="0" fontId="8" fillId="10" borderId="2" xfId="0" applyFont="1" applyFill="1" applyBorder="1" applyAlignment="1">
      <alignment horizontal="left" vertical="center" wrapText="1"/>
    </xf>
    <xf numFmtId="0" fontId="8" fillId="10" borderId="7" xfId="0" applyFont="1" applyFill="1" applyBorder="1" applyAlignment="1">
      <alignment horizontal="left" vertical="center" wrapText="1"/>
    </xf>
    <xf numFmtId="15" fontId="31" fillId="0" borderId="2" xfId="0" quotePrefix="1" applyNumberFormat="1" applyFont="1" applyBorder="1" applyAlignment="1">
      <alignment horizontal="left" vertical="center" wrapText="1"/>
    </xf>
    <xf numFmtId="0" fontId="36" fillId="0" borderId="2" xfId="5" applyFont="1" applyBorder="1" applyAlignment="1" applyProtection="1">
      <alignment horizontal="left" vertical="center" wrapText="1"/>
    </xf>
    <xf numFmtId="0" fontId="37" fillId="0" borderId="7" xfId="5" applyFont="1" applyBorder="1" applyAlignment="1" applyProtection="1">
      <alignment horizontal="left" vertical="center" wrapText="1"/>
    </xf>
    <xf numFmtId="0" fontId="8" fillId="7" borderId="12" xfId="0" applyFont="1" applyFill="1" applyBorder="1" applyAlignment="1">
      <alignment horizontal="left" vertical="center" wrapText="1"/>
    </xf>
    <xf numFmtId="0" fontId="8" fillId="7" borderId="1" xfId="0" applyFont="1" applyFill="1" applyBorder="1" applyAlignment="1">
      <alignment horizontal="left" vertical="center" wrapText="1"/>
    </xf>
    <xf numFmtId="0" fontId="8" fillId="7" borderId="13" xfId="0" applyFont="1" applyFill="1" applyBorder="1" applyAlignment="1">
      <alignment horizontal="left" vertical="center" wrapText="1"/>
    </xf>
    <xf numFmtId="0" fontId="8" fillId="6" borderId="5" xfId="0"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7" xfId="0" applyFont="1" applyFill="1" applyBorder="1" applyAlignment="1">
      <alignment horizontal="left" vertical="center" wrapText="1"/>
    </xf>
    <xf numFmtId="0" fontId="57" fillId="0" borderId="2" xfId="5" applyFont="1" applyBorder="1" applyAlignment="1" applyProtection="1">
      <alignment horizontal="left" vertical="center" wrapText="1"/>
    </xf>
    <xf numFmtId="0" fontId="58" fillId="0" borderId="7" xfId="0" applyFont="1" applyBorder="1" applyAlignment="1">
      <alignment horizontal="left" vertical="center" wrapText="1"/>
    </xf>
    <xf numFmtId="0" fontId="6" fillId="0" borderId="5" xfId="0" applyFont="1" applyFill="1" applyBorder="1" applyAlignment="1">
      <alignment horizontal="left" vertical="top" wrapText="1"/>
    </xf>
    <xf numFmtId="0" fontId="6" fillId="0" borderId="2" xfId="0" applyFont="1" applyFill="1" applyBorder="1" applyAlignment="1">
      <alignment horizontal="left" vertical="top" wrapText="1"/>
    </xf>
    <xf numFmtId="0" fontId="6" fillId="0" borderId="7" xfId="0" applyFont="1" applyFill="1" applyBorder="1" applyAlignment="1">
      <alignment horizontal="left" vertical="top" wrapText="1"/>
    </xf>
    <xf numFmtId="0" fontId="7" fillId="0" borderId="0" xfId="0" applyFont="1" applyBorder="1" applyAlignment="1">
      <alignment horizontal="left" vertical="center" wrapText="1"/>
    </xf>
    <xf numFmtId="0" fontId="8" fillId="0" borderId="5"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12" xfId="0" applyFont="1" applyBorder="1" applyAlignment="1">
      <alignment horizontal="left" vertical="top" wrapText="1"/>
    </xf>
    <xf numFmtId="0" fontId="8" fillId="0" borderId="1" xfId="0" applyFont="1" applyBorder="1" applyAlignment="1">
      <alignment horizontal="left" vertical="top" wrapText="1"/>
    </xf>
    <xf numFmtId="0" fontId="8" fillId="0" borderId="13" xfId="0" applyFont="1" applyBorder="1" applyAlignment="1">
      <alignment horizontal="left" vertical="top" wrapText="1"/>
    </xf>
    <xf numFmtId="0" fontId="8" fillId="0" borderId="4" xfId="0" applyFont="1" applyBorder="1" applyAlignment="1">
      <alignment horizontal="center" vertical="center"/>
    </xf>
    <xf numFmtId="0" fontId="8" fillId="0" borderId="14" xfId="0" applyFont="1" applyBorder="1" applyAlignment="1">
      <alignment horizontal="left" vertical="top" wrapText="1"/>
    </xf>
    <xf numFmtId="0" fontId="8" fillId="0" borderId="3" xfId="0" applyFont="1" applyBorder="1" applyAlignment="1">
      <alignment horizontal="left" vertical="top" wrapText="1"/>
    </xf>
    <xf numFmtId="0" fontId="8" fillId="0" borderId="15" xfId="0" applyFont="1" applyBorder="1" applyAlignment="1">
      <alignment horizontal="left" vertical="top" wrapText="1"/>
    </xf>
    <xf numFmtId="0" fontId="8" fillId="0" borderId="12"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2" xfId="0" applyFont="1" applyBorder="1" applyAlignment="1">
      <alignment horizontal="left" vertical="center" wrapText="1"/>
    </xf>
    <xf numFmtId="0" fontId="8" fillId="0" borderId="1" xfId="0" applyFont="1" applyBorder="1" applyAlignment="1">
      <alignment horizontal="left" vertical="center" wrapText="1"/>
    </xf>
    <xf numFmtId="0" fontId="8" fillId="0" borderId="13" xfId="0" applyFont="1" applyBorder="1" applyAlignment="1">
      <alignment horizontal="left" vertical="center" wrapText="1"/>
    </xf>
    <xf numFmtId="0" fontId="30"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5"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0" borderId="7" xfId="0" applyFont="1" applyFill="1" applyBorder="1" applyAlignment="1">
      <alignment horizontal="left" vertical="top" wrapText="1"/>
    </xf>
    <xf numFmtId="0" fontId="7" fillId="0" borderId="6" xfId="0" applyFont="1" applyBorder="1" applyAlignment="1">
      <alignment horizontal="left" vertical="center" wrapText="1"/>
    </xf>
    <xf numFmtId="0" fontId="8" fillId="0" borderId="0" xfId="0" applyFont="1" applyBorder="1" applyAlignment="1">
      <alignment horizontal="left" vertical="center"/>
    </xf>
    <xf numFmtId="0" fontId="14" fillId="0" borderId="3" xfId="0" applyFont="1" applyBorder="1" applyAlignment="1">
      <alignment horizontal="center" vertical="center" wrapText="1"/>
    </xf>
    <xf numFmtId="0" fontId="14" fillId="0" borderId="0" xfId="0" applyFont="1" applyBorder="1" applyAlignment="1">
      <alignment horizontal="center" wrapText="1"/>
    </xf>
    <xf numFmtId="0" fontId="12" fillId="0" borderId="12" xfId="0" applyFont="1" applyBorder="1" applyAlignment="1">
      <alignment horizontal="center" wrapText="1"/>
    </xf>
    <xf numFmtId="0" fontId="12" fillId="0" borderId="1" xfId="0" applyFont="1" applyBorder="1" applyAlignment="1">
      <alignment horizontal="center" wrapText="1"/>
    </xf>
    <xf numFmtId="0" fontId="12" fillId="0" borderId="13" xfId="0" applyFont="1" applyBorder="1" applyAlignment="1">
      <alignment horizontal="center" wrapText="1"/>
    </xf>
    <xf numFmtId="0" fontId="0" fillId="0" borderId="12" xfId="0" quotePrefix="1" applyBorder="1"/>
    <xf numFmtId="0" fontId="0" fillId="0" borderId="13" xfId="0" quotePrefix="1" applyBorder="1"/>
    <xf numFmtId="0" fontId="12" fillId="0" borderId="8" xfId="0" applyFont="1" applyBorder="1" applyAlignment="1">
      <alignment horizontal="center" vertical="top" wrapText="1"/>
    </xf>
    <xf numFmtId="0" fontId="12" fillId="0" borderId="9" xfId="0" applyFont="1" applyBorder="1" applyAlignment="1">
      <alignment horizontal="center" vertical="top" wrapText="1"/>
    </xf>
    <xf numFmtId="0" fontId="12" fillId="0" borderId="6" xfId="0" applyFont="1" applyBorder="1" applyAlignment="1">
      <alignment horizontal="center" vertical="top" wrapText="1"/>
    </xf>
    <xf numFmtId="0" fontId="12" fillId="0" borderId="14" xfId="0" applyFont="1" applyBorder="1" applyAlignment="1">
      <alignment horizontal="left" vertical="top" wrapText="1"/>
    </xf>
    <xf numFmtId="0" fontId="12" fillId="0" borderId="3" xfId="0" applyFont="1" applyBorder="1" applyAlignment="1">
      <alignment horizontal="left" vertical="top" wrapText="1"/>
    </xf>
    <xf numFmtId="0" fontId="12" fillId="0" borderId="15" xfId="0" applyFont="1" applyBorder="1" applyAlignment="1">
      <alignment horizontal="left" vertical="top" wrapText="1"/>
    </xf>
    <xf numFmtId="0" fontId="12" fillId="0" borderId="11" xfId="0" applyFont="1" applyBorder="1" applyAlignment="1">
      <alignment horizontal="left" vertical="top" wrapText="1"/>
    </xf>
    <xf numFmtId="0" fontId="12" fillId="0" borderId="0" xfId="0" applyFont="1" applyBorder="1" applyAlignment="1">
      <alignment horizontal="left" vertical="top" wrapText="1"/>
    </xf>
    <xf numFmtId="0" fontId="12" fillId="0" borderId="19" xfId="0" applyFont="1" applyBorder="1" applyAlignment="1">
      <alignment horizontal="left" vertical="top" wrapText="1"/>
    </xf>
    <xf numFmtId="0" fontId="14" fillId="0" borderId="11" xfId="0" applyFont="1" applyBorder="1" applyAlignment="1">
      <alignment horizontal="center" wrapText="1"/>
    </xf>
    <xf numFmtId="0" fontId="12" fillId="0" borderId="11" xfId="0" applyFont="1" applyBorder="1" applyAlignment="1">
      <alignment horizontal="left" wrapText="1"/>
    </xf>
    <xf numFmtId="0" fontId="12" fillId="0" borderId="0" xfId="0" applyFont="1" applyBorder="1" applyAlignment="1">
      <alignment horizontal="left" wrapText="1"/>
    </xf>
    <xf numFmtId="0" fontId="0" fillId="0" borderId="9" xfId="0" quotePrefix="1" applyBorder="1"/>
    <xf numFmtId="0" fontId="0" fillId="0" borderId="9" xfId="0" applyBorder="1"/>
    <xf numFmtId="0" fontId="12" fillId="0" borderId="9" xfId="0" applyFont="1" applyBorder="1" applyAlignment="1">
      <alignment horizontal="left" wrapText="1"/>
    </xf>
    <xf numFmtId="0" fontId="0" fillId="0" borderId="11" xfId="0" quotePrefix="1" applyBorder="1"/>
    <xf numFmtId="0" fontId="0" fillId="0" borderId="19" xfId="0" quotePrefix="1" applyBorder="1"/>
    <xf numFmtId="0" fontId="11" fillId="0" borderId="9" xfId="0" applyFont="1" applyBorder="1" applyAlignment="1">
      <alignment horizontal="left"/>
    </xf>
    <xf numFmtId="0" fontId="0" fillId="0" borderId="9" xfId="0" applyFont="1" applyBorder="1" applyAlignment="1">
      <alignment horizontal="left"/>
    </xf>
    <xf numFmtId="0" fontId="14" fillId="0" borderId="14" xfId="0" applyFont="1" applyBorder="1" applyAlignment="1">
      <alignment horizontal="left" vertical="center" wrapText="1"/>
    </xf>
    <xf numFmtId="0" fontId="14" fillId="0" borderId="15" xfId="0" applyFont="1" applyBorder="1" applyAlignment="1">
      <alignment horizontal="left" vertical="center" wrapText="1"/>
    </xf>
    <xf numFmtId="0" fontId="14" fillId="0" borderId="12" xfId="0" applyFont="1" applyBorder="1" applyAlignment="1">
      <alignment horizontal="left" vertical="center" wrapText="1"/>
    </xf>
    <xf numFmtId="0" fontId="14" fillId="0" borderId="13" xfId="0" applyFont="1" applyBorder="1" applyAlignment="1">
      <alignment horizontal="left" vertical="center" wrapText="1"/>
    </xf>
    <xf numFmtId="0" fontId="14" fillId="0" borderId="8" xfId="0" applyNumberFormat="1" applyFont="1" applyBorder="1" applyAlignment="1">
      <alignment horizontal="center" vertical="center" wrapText="1"/>
    </xf>
    <xf numFmtId="0" fontId="14" fillId="0" borderId="6" xfId="0" applyNumberFormat="1" applyFont="1" applyBorder="1" applyAlignment="1">
      <alignment horizontal="center" vertical="center" wrapText="1"/>
    </xf>
    <xf numFmtId="0" fontId="14" fillId="0" borderId="15"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2" fillId="0" borderId="12" xfId="0" applyFont="1" applyBorder="1" applyAlignment="1">
      <alignment horizontal="left" vertical="top" wrapText="1"/>
    </xf>
    <xf numFmtId="0" fontId="12" fillId="0" borderId="1" xfId="0" applyFont="1" applyBorder="1" applyAlignment="1">
      <alignment horizontal="left" vertical="top" wrapText="1"/>
    </xf>
    <xf numFmtId="0" fontId="12" fillId="0" borderId="13" xfId="0" applyFont="1" applyBorder="1" applyAlignment="1">
      <alignment horizontal="left" vertical="top" wrapText="1"/>
    </xf>
    <xf numFmtId="0" fontId="14" fillId="0" borderId="2"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4" xfId="0" applyFont="1" applyBorder="1" applyAlignment="1">
      <alignment horizont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2" fillId="0" borderId="5" xfId="0" applyNumberFormat="1" applyFont="1" applyBorder="1" applyAlignment="1">
      <alignment horizontal="center" vertical="center" wrapText="1"/>
    </xf>
    <xf numFmtId="0" fontId="12" fillId="0" borderId="2" xfId="0" applyNumberFormat="1" applyFont="1" applyBorder="1" applyAlignment="1">
      <alignment horizontal="center" vertical="center" wrapText="1"/>
    </xf>
    <xf numFmtId="0" fontId="12" fillId="0" borderId="7" xfId="0" applyNumberFormat="1" applyFont="1" applyBorder="1" applyAlignment="1">
      <alignment horizontal="center" vertical="center" wrapText="1"/>
    </xf>
    <xf numFmtId="0" fontId="14" fillId="0" borderId="4" xfId="0" applyFont="1" applyBorder="1" applyAlignment="1">
      <alignment vertical="center" wrapText="1"/>
    </xf>
    <xf numFmtId="0" fontId="14" fillId="0" borderId="4" xfId="0" applyFont="1" applyBorder="1" applyAlignment="1">
      <alignment vertical="top" wrapText="1"/>
    </xf>
    <xf numFmtId="0" fontId="14" fillId="0" borderId="4" xfId="0" applyFont="1" applyBorder="1" applyAlignment="1">
      <alignment horizontal="center" vertical="top" wrapText="1"/>
    </xf>
    <xf numFmtId="0" fontId="14" fillId="0" borderId="9" xfId="0" applyFont="1" applyBorder="1" applyAlignment="1">
      <alignment horizontal="center" vertical="center" wrapText="1"/>
    </xf>
    <xf numFmtId="0" fontId="12" fillId="0" borderId="5" xfId="0" applyFont="1" applyBorder="1" applyAlignment="1">
      <alignment horizontal="left"/>
    </xf>
    <xf numFmtId="0" fontId="12" fillId="0" borderId="2" xfId="0" applyFont="1" applyBorder="1" applyAlignment="1">
      <alignment horizontal="left"/>
    </xf>
    <xf numFmtId="0" fontId="12" fillId="0" borderId="7" xfId="0" applyFont="1" applyBorder="1" applyAlignment="1">
      <alignment horizontal="left"/>
    </xf>
    <xf numFmtId="0" fontId="12" fillId="4" borderId="5" xfId="0" applyFont="1" applyFill="1" applyBorder="1" applyAlignment="1">
      <alignment horizontal="left"/>
    </xf>
    <xf numFmtId="0" fontId="12" fillId="4" borderId="2" xfId="0" applyFont="1" applyFill="1" applyBorder="1" applyAlignment="1">
      <alignment horizontal="left"/>
    </xf>
    <xf numFmtId="0" fontId="12" fillId="4" borderId="7" xfId="0" applyFont="1" applyFill="1" applyBorder="1" applyAlignment="1">
      <alignment horizontal="left"/>
    </xf>
    <xf numFmtId="0" fontId="14" fillId="0" borderId="5" xfId="0" applyFont="1" applyBorder="1" applyAlignment="1">
      <alignment horizontal="left"/>
    </xf>
    <xf numFmtId="0" fontId="9" fillId="0" borderId="0" xfId="0" applyFont="1" applyAlignment="1">
      <alignment horizontal="center"/>
    </xf>
    <xf numFmtId="0" fontId="9" fillId="0" borderId="0" xfId="0" applyFont="1" applyBorder="1" applyAlignment="1">
      <alignment horizontal="left"/>
    </xf>
    <xf numFmtId="0" fontId="14" fillId="0" borderId="9" xfId="0" applyFont="1" applyBorder="1" applyAlignment="1">
      <alignment horizontal="center" vertical="top" wrapText="1"/>
    </xf>
    <xf numFmtId="0" fontId="14" fillId="0" borderId="12" xfId="0" applyFont="1" applyBorder="1" applyAlignment="1">
      <alignment horizontal="center"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7" xfId="0" applyFont="1" applyBorder="1" applyAlignment="1">
      <alignment horizontal="center" vertical="center"/>
    </xf>
    <xf numFmtId="0" fontId="14" fillId="4" borderId="5" xfId="0" applyFont="1" applyFill="1" applyBorder="1" applyAlignment="1">
      <alignment horizontal="left"/>
    </xf>
    <xf numFmtId="0" fontId="14" fillId="4" borderId="2" xfId="0" applyFont="1" applyFill="1" applyBorder="1" applyAlignment="1">
      <alignment horizontal="left"/>
    </xf>
    <xf numFmtId="0" fontId="14" fillId="4" borderId="7" xfId="0" applyFont="1" applyFill="1" applyBorder="1" applyAlignment="1">
      <alignment horizontal="left"/>
    </xf>
    <xf numFmtId="20" fontId="7" fillId="0" borderId="0" xfId="0" applyNumberFormat="1" applyFont="1"/>
  </cellXfs>
  <cellStyles count="556">
    <cellStyle name="Comma" xfId="6" builtinId="3"/>
    <cellStyle name="Comma [0]" xfId="1" builtinId="6"/>
    <cellStyle name="Comma [0] 2" xfId="8" xr:uid="{00000000-0005-0000-0000-000002000000}"/>
    <cellStyle name="Comma 10" xfId="9" xr:uid="{00000000-0005-0000-0000-000003000000}"/>
    <cellStyle name="Comma 100" xfId="10" xr:uid="{00000000-0005-0000-0000-000004000000}"/>
    <cellStyle name="Comma 101" xfId="11" xr:uid="{00000000-0005-0000-0000-000005000000}"/>
    <cellStyle name="Comma 102" xfId="12" xr:uid="{00000000-0005-0000-0000-000006000000}"/>
    <cellStyle name="Comma 103" xfId="13" xr:uid="{00000000-0005-0000-0000-000007000000}"/>
    <cellStyle name="Comma 104" xfId="14" xr:uid="{00000000-0005-0000-0000-000008000000}"/>
    <cellStyle name="Comma 105" xfId="15" xr:uid="{00000000-0005-0000-0000-000009000000}"/>
    <cellStyle name="Comma 106" xfId="16" xr:uid="{00000000-0005-0000-0000-00000A000000}"/>
    <cellStyle name="Comma 107" xfId="17" xr:uid="{00000000-0005-0000-0000-00000B000000}"/>
    <cellStyle name="Comma 108" xfId="18" xr:uid="{00000000-0005-0000-0000-00000C000000}"/>
    <cellStyle name="Comma 109" xfId="19" xr:uid="{00000000-0005-0000-0000-00000D000000}"/>
    <cellStyle name="Comma 11" xfId="20" xr:uid="{00000000-0005-0000-0000-00000E000000}"/>
    <cellStyle name="Comma 110" xfId="21" xr:uid="{00000000-0005-0000-0000-00000F000000}"/>
    <cellStyle name="Comma 111" xfId="22" xr:uid="{00000000-0005-0000-0000-000010000000}"/>
    <cellStyle name="Comma 112" xfId="23" xr:uid="{00000000-0005-0000-0000-000011000000}"/>
    <cellStyle name="Comma 113" xfId="24" xr:uid="{00000000-0005-0000-0000-000012000000}"/>
    <cellStyle name="Comma 114" xfId="25" xr:uid="{00000000-0005-0000-0000-000013000000}"/>
    <cellStyle name="Comma 115" xfId="26" xr:uid="{00000000-0005-0000-0000-000014000000}"/>
    <cellStyle name="Comma 116" xfId="27" xr:uid="{00000000-0005-0000-0000-000015000000}"/>
    <cellStyle name="Comma 117" xfId="28" xr:uid="{00000000-0005-0000-0000-000016000000}"/>
    <cellStyle name="Comma 118" xfId="29" xr:uid="{00000000-0005-0000-0000-000017000000}"/>
    <cellStyle name="Comma 119" xfId="30" xr:uid="{00000000-0005-0000-0000-000018000000}"/>
    <cellStyle name="Comma 12" xfId="31" xr:uid="{00000000-0005-0000-0000-000019000000}"/>
    <cellStyle name="Comma 120" xfId="32" xr:uid="{00000000-0005-0000-0000-00001A000000}"/>
    <cellStyle name="Comma 121" xfId="33" xr:uid="{00000000-0005-0000-0000-00001B000000}"/>
    <cellStyle name="Comma 122" xfId="34" xr:uid="{00000000-0005-0000-0000-00001C000000}"/>
    <cellStyle name="Comma 123" xfId="35" xr:uid="{00000000-0005-0000-0000-00001D000000}"/>
    <cellStyle name="Comma 124" xfId="36" xr:uid="{00000000-0005-0000-0000-00001E000000}"/>
    <cellStyle name="Comma 125" xfId="37" xr:uid="{00000000-0005-0000-0000-00001F000000}"/>
    <cellStyle name="Comma 126" xfId="38" xr:uid="{00000000-0005-0000-0000-000020000000}"/>
    <cellStyle name="Comma 127" xfId="39" xr:uid="{00000000-0005-0000-0000-000021000000}"/>
    <cellStyle name="Comma 128" xfId="40" xr:uid="{00000000-0005-0000-0000-000022000000}"/>
    <cellStyle name="Comma 129" xfId="41" xr:uid="{00000000-0005-0000-0000-000023000000}"/>
    <cellStyle name="Comma 13" xfId="42" xr:uid="{00000000-0005-0000-0000-000024000000}"/>
    <cellStyle name="Comma 130" xfId="43" xr:uid="{00000000-0005-0000-0000-000025000000}"/>
    <cellStyle name="Comma 131" xfId="44" xr:uid="{00000000-0005-0000-0000-000026000000}"/>
    <cellStyle name="Comma 132" xfId="45" xr:uid="{00000000-0005-0000-0000-000027000000}"/>
    <cellStyle name="Comma 133" xfId="46" xr:uid="{00000000-0005-0000-0000-000028000000}"/>
    <cellStyle name="Comma 134" xfId="47" xr:uid="{00000000-0005-0000-0000-000029000000}"/>
    <cellStyle name="Comma 135" xfId="48" xr:uid="{00000000-0005-0000-0000-00002A000000}"/>
    <cellStyle name="Comma 136" xfId="49" xr:uid="{00000000-0005-0000-0000-00002B000000}"/>
    <cellStyle name="Comma 137" xfId="50" xr:uid="{00000000-0005-0000-0000-00002C000000}"/>
    <cellStyle name="Comma 138" xfId="51" xr:uid="{00000000-0005-0000-0000-00002D000000}"/>
    <cellStyle name="Comma 139" xfId="52" xr:uid="{00000000-0005-0000-0000-00002E000000}"/>
    <cellStyle name="Comma 14" xfId="53" xr:uid="{00000000-0005-0000-0000-00002F000000}"/>
    <cellStyle name="Comma 140" xfId="54" xr:uid="{00000000-0005-0000-0000-000030000000}"/>
    <cellStyle name="Comma 141" xfId="55" xr:uid="{00000000-0005-0000-0000-000031000000}"/>
    <cellStyle name="Comma 142" xfId="56" xr:uid="{00000000-0005-0000-0000-000032000000}"/>
    <cellStyle name="Comma 143" xfId="57" xr:uid="{00000000-0005-0000-0000-000033000000}"/>
    <cellStyle name="Comma 144" xfId="58" xr:uid="{00000000-0005-0000-0000-000034000000}"/>
    <cellStyle name="Comma 145" xfId="59" xr:uid="{00000000-0005-0000-0000-000035000000}"/>
    <cellStyle name="Comma 146" xfId="60" xr:uid="{00000000-0005-0000-0000-000036000000}"/>
    <cellStyle name="Comma 147" xfId="61" xr:uid="{00000000-0005-0000-0000-000037000000}"/>
    <cellStyle name="Comma 148" xfId="62" xr:uid="{00000000-0005-0000-0000-000038000000}"/>
    <cellStyle name="Comma 149" xfId="63" xr:uid="{00000000-0005-0000-0000-000039000000}"/>
    <cellStyle name="Comma 15" xfId="64" xr:uid="{00000000-0005-0000-0000-00003A000000}"/>
    <cellStyle name="Comma 150" xfId="65" xr:uid="{00000000-0005-0000-0000-00003B000000}"/>
    <cellStyle name="Comma 151" xfId="66" xr:uid="{00000000-0005-0000-0000-00003C000000}"/>
    <cellStyle name="Comma 152" xfId="67" xr:uid="{00000000-0005-0000-0000-00003D000000}"/>
    <cellStyle name="Comma 153" xfId="68" xr:uid="{00000000-0005-0000-0000-00003E000000}"/>
    <cellStyle name="Comma 154" xfId="69" xr:uid="{00000000-0005-0000-0000-00003F000000}"/>
    <cellStyle name="Comma 155" xfId="70" xr:uid="{00000000-0005-0000-0000-000040000000}"/>
    <cellStyle name="Comma 156" xfId="71" xr:uid="{00000000-0005-0000-0000-000041000000}"/>
    <cellStyle name="Comma 157" xfId="72" xr:uid="{00000000-0005-0000-0000-000042000000}"/>
    <cellStyle name="Comma 158" xfId="73" xr:uid="{00000000-0005-0000-0000-000043000000}"/>
    <cellStyle name="Comma 159" xfId="74" xr:uid="{00000000-0005-0000-0000-000044000000}"/>
    <cellStyle name="Comma 16" xfId="75" xr:uid="{00000000-0005-0000-0000-000045000000}"/>
    <cellStyle name="Comma 160" xfId="76" xr:uid="{00000000-0005-0000-0000-000046000000}"/>
    <cellStyle name="Comma 161" xfId="77" xr:uid="{00000000-0005-0000-0000-000047000000}"/>
    <cellStyle name="Comma 162" xfId="78" xr:uid="{00000000-0005-0000-0000-000048000000}"/>
    <cellStyle name="Comma 163" xfId="79" xr:uid="{00000000-0005-0000-0000-000049000000}"/>
    <cellStyle name="Comma 164" xfId="80" xr:uid="{00000000-0005-0000-0000-00004A000000}"/>
    <cellStyle name="Comma 165" xfId="81" xr:uid="{00000000-0005-0000-0000-00004B000000}"/>
    <cellStyle name="Comma 166" xfId="82" xr:uid="{00000000-0005-0000-0000-00004C000000}"/>
    <cellStyle name="Comma 167" xfId="83" xr:uid="{00000000-0005-0000-0000-00004D000000}"/>
    <cellStyle name="Comma 168" xfId="84" xr:uid="{00000000-0005-0000-0000-00004E000000}"/>
    <cellStyle name="Comma 169" xfId="85" xr:uid="{00000000-0005-0000-0000-00004F000000}"/>
    <cellStyle name="Comma 17" xfId="86" xr:uid="{00000000-0005-0000-0000-000050000000}"/>
    <cellStyle name="Comma 170" xfId="87" xr:uid="{00000000-0005-0000-0000-000051000000}"/>
    <cellStyle name="Comma 171" xfId="88" xr:uid="{00000000-0005-0000-0000-000052000000}"/>
    <cellStyle name="Comma 172" xfId="89" xr:uid="{00000000-0005-0000-0000-000053000000}"/>
    <cellStyle name="Comma 173" xfId="90" xr:uid="{00000000-0005-0000-0000-000054000000}"/>
    <cellStyle name="Comma 174" xfId="91" xr:uid="{00000000-0005-0000-0000-000055000000}"/>
    <cellStyle name="Comma 175" xfId="92" xr:uid="{00000000-0005-0000-0000-000056000000}"/>
    <cellStyle name="Comma 176" xfId="93" xr:uid="{00000000-0005-0000-0000-000057000000}"/>
    <cellStyle name="Comma 177" xfId="94" xr:uid="{00000000-0005-0000-0000-000058000000}"/>
    <cellStyle name="Comma 178" xfId="95" xr:uid="{00000000-0005-0000-0000-000059000000}"/>
    <cellStyle name="Comma 179" xfId="96" xr:uid="{00000000-0005-0000-0000-00005A000000}"/>
    <cellStyle name="Comma 18" xfId="97" xr:uid="{00000000-0005-0000-0000-00005B000000}"/>
    <cellStyle name="Comma 180" xfId="98" xr:uid="{00000000-0005-0000-0000-00005C000000}"/>
    <cellStyle name="Comma 181" xfId="99" xr:uid="{00000000-0005-0000-0000-00005D000000}"/>
    <cellStyle name="Comma 182" xfId="100" xr:uid="{00000000-0005-0000-0000-00005E000000}"/>
    <cellStyle name="Comma 183" xfId="101" xr:uid="{00000000-0005-0000-0000-00005F000000}"/>
    <cellStyle name="Comma 184" xfId="102" xr:uid="{00000000-0005-0000-0000-000060000000}"/>
    <cellStyle name="Comma 185" xfId="103" xr:uid="{00000000-0005-0000-0000-000061000000}"/>
    <cellStyle name="Comma 186" xfId="104" xr:uid="{00000000-0005-0000-0000-000062000000}"/>
    <cellStyle name="Comma 187" xfId="105" xr:uid="{00000000-0005-0000-0000-000063000000}"/>
    <cellStyle name="Comma 188" xfId="106" xr:uid="{00000000-0005-0000-0000-000064000000}"/>
    <cellStyle name="Comma 189" xfId="107" xr:uid="{00000000-0005-0000-0000-000065000000}"/>
    <cellStyle name="Comma 19" xfId="108" xr:uid="{00000000-0005-0000-0000-000066000000}"/>
    <cellStyle name="Comma 190" xfId="109" xr:uid="{00000000-0005-0000-0000-000067000000}"/>
    <cellStyle name="Comma 191" xfId="110" xr:uid="{00000000-0005-0000-0000-000068000000}"/>
    <cellStyle name="Comma 192" xfId="111" xr:uid="{00000000-0005-0000-0000-000069000000}"/>
    <cellStyle name="Comma 193" xfId="112" xr:uid="{00000000-0005-0000-0000-00006A000000}"/>
    <cellStyle name="Comma 194" xfId="113" xr:uid="{00000000-0005-0000-0000-00006B000000}"/>
    <cellStyle name="Comma 195" xfId="114" xr:uid="{00000000-0005-0000-0000-00006C000000}"/>
    <cellStyle name="Comma 196" xfId="115" xr:uid="{00000000-0005-0000-0000-00006D000000}"/>
    <cellStyle name="Comma 197" xfId="116" xr:uid="{00000000-0005-0000-0000-00006E000000}"/>
    <cellStyle name="Comma 198" xfId="117" xr:uid="{00000000-0005-0000-0000-00006F000000}"/>
    <cellStyle name="Comma 199" xfId="118" xr:uid="{00000000-0005-0000-0000-000070000000}"/>
    <cellStyle name="Comma 2" xfId="119" xr:uid="{00000000-0005-0000-0000-000071000000}"/>
    <cellStyle name="Comma 20" xfId="120" xr:uid="{00000000-0005-0000-0000-000072000000}"/>
    <cellStyle name="Comma 200" xfId="121" xr:uid="{00000000-0005-0000-0000-000073000000}"/>
    <cellStyle name="Comma 201" xfId="122" xr:uid="{00000000-0005-0000-0000-000074000000}"/>
    <cellStyle name="Comma 202" xfId="123" xr:uid="{00000000-0005-0000-0000-000075000000}"/>
    <cellStyle name="Comma 203" xfId="124" xr:uid="{00000000-0005-0000-0000-000076000000}"/>
    <cellStyle name="Comma 204" xfId="125" xr:uid="{00000000-0005-0000-0000-000077000000}"/>
    <cellStyle name="Comma 205" xfId="126" xr:uid="{00000000-0005-0000-0000-000078000000}"/>
    <cellStyle name="Comma 206" xfId="127" xr:uid="{00000000-0005-0000-0000-000079000000}"/>
    <cellStyle name="Comma 207" xfId="128" xr:uid="{00000000-0005-0000-0000-00007A000000}"/>
    <cellStyle name="Comma 208" xfId="129" xr:uid="{00000000-0005-0000-0000-00007B000000}"/>
    <cellStyle name="Comma 209" xfId="130" xr:uid="{00000000-0005-0000-0000-00007C000000}"/>
    <cellStyle name="Comma 21" xfId="131" xr:uid="{00000000-0005-0000-0000-00007D000000}"/>
    <cellStyle name="Comma 210" xfId="132" xr:uid="{00000000-0005-0000-0000-00007E000000}"/>
    <cellStyle name="Comma 211" xfId="133" xr:uid="{00000000-0005-0000-0000-00007F000000}"/>
    <cellStyle name="Comma 212" xfId="134" xr:uid="{00000000-0005-0000-0000-000080000000}"/>
    <cellStyle name="Comma 213" xfId="135" xr:uid="{00000000-0005-0000-0000-000081000000}"/>
    <cellStyle name="Comma 214" xfId="136" xr:uid="{00000000-0005-0000-0000-000082000000}"/>
    <cellStyle name="Comma 215" xfId="137" xr:uid="{00000000-0005-0000-0000-000083000000}"/>
    <cellStyle name="Comma 216" xfId="138" xr:uid="{00000000-0005-0000-0000-000084000000}"/>
    <cellStyle name="Comma 217" xfId="139" xr:uid="{00000000-0005-0000-0000-000085000000}"/>
    <cellStyle name="Comma 218" xfId="140" xr:uid="{00000000-0005-0000-0000-000086000000}"/>
    <cellStyle name="Comma 219" xfId="141" xr:uid="{00000000-0005-0000-0000-000087000000}"/>
    <cellStyle name="Comma 22" xfId="142" xr:uid="{00000000-0005-0000-0000-000088000000}"/>
    <cellStyle name="Comma 220" xfId="143" xr:uid="{00000000-0005-0000-0000-000089000000}"/>
    <cellStyle name="Comma 221" xfId="144" xr:uid="{00000000-0005-0000-0000-00008A000000}"/>
    <cellStyle name="Comma 222" xfId="145" xr:uid="{00000000-0005-0000-0000-00008B000000}"/>
    <cellStyle name="Comma 223" xfId="146" xr:uid="{00000000-0005-0000-0000-00008C000000}"/>
    <cellStyle name="Comma 224" xfId="147" xr:uid="{00000000-0005-0000-0000-00008D000000}"/>
    <cellStyle name="Comma 225" xfId="148" xr:uid="{00000000-0005-0000-0000-00008E000000}"/>
    <cellStyle name="Comma 226" xfId="149" xr:uid="{00000000-0005-0000-0000-00008F000000}"/>
    <cellStyle name="Comma 227" xfId="150" xr:uid="{00000000-0005-0000-0000-000090000000}"/>
    <cellStyle name="Comma 228" xfId="151" xr:uid="{00000000-0005-0000-0000-000091000000}"/>
    <cellStyle name="Comma 229" xfId="152" xr:uid="{00000000-0005-0000-0000-000092000000}"/>
    <cellStyle name="Comma 23" xfId="153" xr:uid="{00000000-0005-0000-0000-000093000000}"/>
    <cellStyle name="Comma 230" xfId="154" xr:uid="{00000000-0005-0000-0000-000094000000}"/>
    <cellStyle name="Comma 231" xfId="155" xr:uid="{00000000-0005-0000-0000-000095000000}"/>
    <cellStyle name="Comma 232" xfId="156" xr:uid="{00000000-0005-0000-0000-000096000000}"/>
    <cellStyle name="Comma 233" xfId="157" xr:uid="{00000000-0005-0000-0000-000097000000}"/>
    <cellStyle name="Comma 234" xfId="158" xr:uid="{00000000-0005-0000-0000-000098000000}"/>
    <cellStyle name="Comma 235" xfId="159" xr:uid="{00000000-0005-0000-0000-000099000000}"/>
    <cellStyle name="Comma 236" xfId="160" xr:uid="{00000000-0005-0000-0000-00009A000000}"/>
    <cellStyle name="Comma 237" xfId="161" xr:uid="{00000000-0005-0000-0000-00009B000000}"/>
    <cellStyle name="Comma 238" xfId="162" xr:uid="{00000000-0005-0000-0000-00009C000000}"/>
    <cellStyle name="Comma 239" xfId="163" xr:uid="{00000000-0005-0000-0000-00009D000000}"/>
    <cellStyle name="Comma 24" xfId="164" xr:uid="{00000000-0005-0000-0000-00009E000000}"/>
    <cellStyle name="Comma 240" xfId="165" xr:uid="{00000000-0005-0000-0000-00009F000000}"/>
    <cellStyle name="Comma 241" xfId="166" xr:uid="{00000000-0005-0000-0000-0000A0000000}"/>
    <cellStyle name="Comma 242" xfId="167" xr:uid="{00000000-0005-0000-0000-0000A1000000}"/>
    <cellStyle name="Comma 243" xfId="168" xr:uid="{00000000-0005-0000-0000-0000A2000000}"/>
    <cellStyle name="Comma 244" xfId="169" xr:uid="{00000000-0005-0000-0000-0000A3000000}"/>
    <cellStyle name="Comma 245" xfId="170" xr:uid="{00000000-0005-0000-0000-0000A4000000}"/>
    <cellStyle name="Comma 246" xfId="171" xr:uid="{00000000-0005-0000-0000-0000A5000000}"/>
    <cellStyle name="Comma 247" xfId="172" xr:uid="{00000000-0005-0000-0000-0000A6000000}"/>
    <cellStyle name="Comma 248" xfId="173" xr:uid="{00000000-0005-0000-0000-0000A7000000}"/>
    <cellStyle name="Comma 249" xfId="174" xr:uid="{00000000-0005-0000-0000-0000A8000000}"/>
    <cellStyle name="Comma 25" xfId="175" xr:uid="{00000000-0005-0000-0000-0000A9000000}"/>
    <cellStyle name="Comma 250" xfId="176" xr:uid="{00000000-0005-0000-0000-0000AA000000}"/>
    <cellStyle name="Comma 251" xfId="177" xr:uid="{00000000-0005-0000-0000-0000AB000000}"/>
    <cellStyle name="Comma 252" xfId="178" xr:uid="{00000000-0005-0000-0000-0000AC000000}"/>
    <cellStyle name="Comma 253" xfId="179" xr:uid="{00000000-0005-0000-0000-0000AD000000}"/>
    <cellStyle name="Comma 254" xfId="180" xr:uid="{00000000-0005-0000-0000-0000AE000000}"/>
    <cellStyle name="Comma 255" xfId="181" xr:uid="{00000000-0005-0000-0000-0000AF000000}"/>
    <cellStyle name="Comma 256" xfId="182" xr:uid="{00000000-0005-0000-0000-0000B0000000}"/>
    <cellStyle name="Comma 257" xfId="183" xr:uid="{00000000-0005-0000-0000-0000B1000000}"/>
    <cellStyle name="Comma 258" xfId="184" xr:uid="{00000000-0005-0000-0000-0000B2000000}"/>
    <cellStyle name="Comma 259" xfId="185" xr:uid="{00000000-0005-0000-0000-0000B3000000}"/>
    <cellStyle name="Comma 26" xfId="186" xr:uid="{00000000-0005-0000-0000-0000B4000000}"/>
    <cellStyle name="Comma 260" xfId="187" xr:uid="{00000000-0005-0000-0000-0000B5000000}"/>
    <cellStyle name="Comma 261" xfId="188" xr:uid="{00000000-0005-0000-0000-0000B6000000}"/>
    <cellStyle name="Comma 262" xfId="189" xr:uid="{00000000-0005-0000-0000-0000B7000000}"/>
    <cellStyle name="Comma 263" xfId="190" xr:uid="{00000000-0005-0000-0000-0000B8000000}"/>
    <cellStyle name="Comma 264" xfId="191" xr:uid="{00000000-0005-0000-0000-0000B9000000}"/>
    <cellStyle name="Comma 265" xfId="192" xr:uid="{00000000-0005-0000-0000-0000BA000000}"/>
    <cellStyle name="Comma 266" xfId="193" xr:uid="{00000000-0005-0000-0000-0000BB000000}"/>
    <cellStyle name="Comma 267" xfId="194" xr:uid="{00000000-0005-0000-0000-0000BC000000}"/>
    <cellStyle name="Comma 268" xfId="195" xr:uid="{00000000-0005-0000-0000-0000BD000000}"/>
    <cellStyle name="Comma 269" xfId="196" xr:uid="{00000000-0005-0000-0000-0000BE000000}"/>
    <cellStyle name="Comma 27" xfId="197" xr:uid="{00000000-0005-0000-0000-0000BF000000}"/>
    <cellStyle name="Comma 270" xfId="198" xr:uid="{00000000-0005-0000-0000-0000C0000000}"/>
    <cellStyle name="Comma 271" xfId="199" xr:uid="{00000000-0005-0000-0000-0000C1000000}"/>
    <cellStyle name="Comma 272" xfId="200" xr:uid="{00000000-0005-0000-0000-0000C2000000}"/>
    <cellStyle name="Comma 273" xfId="201" xr:uid="{00000000-0005-0000-0000-0000C3000000}"/>
    <cellStyle name="Comma 274" xfId="202" xr:uid="{00000000-0005-0000-0000-0000C4000000}"/>
    <cellStyle name="Comma 275" xfId="203" xr:uid="{00000000-0005-0000-0000-0000C5000000}"/>
    <cellStyle name="Comma 276" xfId="204" xr:uid="{00000000-0005-0000-0000-0000C6000000}"/>
    <cellStyle name="Comma 277" xfId="205" xr:uid="{00000000-0005-0000-0000-0000C7000000}"/>
    <cellStyle name="Comma 278" xfId="206" xr:uid="{00000000-0005-0000-0000-0000C8000000}"/>
    <cellStyle name="Comma 279" xfId="207" xr:uid="{00000000-0005-0000-0000-0000C9000000}"/>
    <cellStyle name="Comma 28" xfId="208" xr:uid="{00000000-0005-0000-0000-0000CA000000}"/>
    <cellStyle name="Comma 280" xfId="209" xr:uid="{00000000-0005-0000-0000-0000CB000000}"/>
    <cellStyle name="Comma 281" xfId="210" xr:uid="{00000000-0005-0000-0000-0000CC000000}"/>
    <cellStyle name="Comma 282" xfId="211" xr:uid="{00000000-0005-0000-0000-0000CD000000}"/>
    <cellStyle name="Comma 283" xfId="212" xr:uid="{00000000-0005-0000-0000-0000CE000000}"/>
    <cellStyle name="Comma 284" xfId="213" xr:uid="{00000000-0005-0000-0000-0000CF000000}"/>
    <cellStyle name="Comma 285" xfId="214" xr:uid="{00000000-0005-0000-0000-0000D0000000}"/>
    <cellStyle name="Comma 286" xfId="215" xr:uid="{00000000-0005-0000-0000-0000D1000000}"/>
    <cellStyle name="Comma 287" xfId="216" xr:uid="{00000000-0005-0000-0000-0000D2000000}"/>
    <cellStyle name="Comma 288" xfId="217" xr:uid="{00000000-0005-0000-0000-0000D3000000}"/>
    <cellStyle name="Comma 289" xfId="218" xr:uid="{00000000-0005-0000-0000-0000D4000000}"/>
    <cellStyle name="Comma 29" xfId="219" xr:uid="{00000000-0005-0000-0000-0000D5000000}"/>
    <cellStyle name="Comma 290" xfId="220" xr:uid="{00000000-0005-0000-0000-0000D6000000}"/>
    <cellStyle name="Comma 291" xfId="221" xr:uid="{00000000-0005-0000-0000-0000D7000000}"/>
    <cellStyle name="Comma 292" xfId="222" xr:uid="{00000000-0005-0000-0000-0000D8000000}"/>
    <cellStyle name="Comma 293" xfId="223" xr:uid="{00000000-0005-0000-0000-0000D9000000}"/>
    <cellStyle name="Comma 294" xfId="224" xr:uid="{00000000-0005-0000-0000-0000DA000000}"/>
    <cellStyle name="Comma 295" xfId="225" xr:uid="{00000000-0005-0000-0000-0000DB000000}"/>
    <cellStyle name="Comma 296" xfId="226" xr:uid="{00000000-0005-0000-0000-0000DC000000}"/>
    <cellStyle name="Comma 297" xfId="227" xr:uid="{00000000-0005-0000-0000-0000DD000000}"/>
    <cellStyle name="Comma 298" xfId="228" xr:uid="{00000000-0005-0000-0000-0000DE000000}"/>
    <cellStyle name="Comma 299" xfId="229" xr:uid="{00000000-0005-0000-0000-0000DF000000}"/>
    <cellStyle name="Comma 3" xfId="230" xr:uid="{00000000-0005-0000-0000-0000E0000000}"/>
    <cellStyle name="Comma 30" xfId="231" xr:uid="{00000000-0005-0000-0000-0000E1000000}"/>
    <cellStyle name="Comma 300" xfId="232" xr:uid="{00000000-0005-0000-0000-0000E2000000}"/>
    <cellStyle name="Comma 301" xfId="233" xr:uid="{00000000-0005-0000-0000-0000E3000000}"/>
    <cellStyle name="Comma 302" xfId="234" xr:uid="{00000000-0005-0000-0000-0000E4000000}"/>
    <cellStyle name="Comma 303" xfId="235" xr:uid="{00000000-0005-0000-0000-0000E5000000}"/>
    <cellStyle name="Comma 304" xfId="236" xr:uid="{00000000-0005-0000-0000-0000E6000000}"/>
    <cellStyle name="Comma 305" xfId="237" xr:uid="{00000000-0005-0000-0000-0000E7000000}"/>
    <cellStyle name="Comma 306" xfId="238" xr:uid="{00000000-0005-0000-0000-0000E8000000}"/>
    <cellStyle name="Comma 307" xfId="239" xr:uid="{00000000-0005-0000-0000-0000E9000000}"/>
    <cellStyle name="Comma 308" xfId="240" xr:uid="{00000000-0005-0000-0000-0000EA000000}"/>
    <cellStyle name="Comma 309" xfId="241" xr:uid="{00000000-0005-0000-0000-0000EB000000}"/>
    <cellStyle name="Comma 31" xfId="242" xr:uid="{00000000-0005-0000-0000-0000EC000000}"/>
    <cellStyle name="Comma 310" xfId="243" xr:uid="{00000000-0005-0000-0000-0000ED000000}"/>
    <cellStyle name="Comma 311" xfId="244" xr:uid="{00000000-0005-0000-0000-0000EE000000}"/>
    <cellStyle name="Comma 312" xfId="245" xr:uid="{00000000-0005-0000-0000-0000EF000000}"/>
    <cellStyle name="Comma 313" xfId="246" xr:uid="{00000000-0005-0000-0000-0000F0000000}"/>
    <cellStyle name="Comma 314" xfId="247" xr:uid="{00000000-0005-0000-0000-0000F1000000}"/>
    <cellStyle name="Comma 315" xfId="248" xr:uid="{00000000-0005-0000-0000-0000F2000000}"/>
    <cellStyle name="Comma 316" xfId="249" xr:uid="{00000000-0005-0000-0000-0000F3000000}"/>
    <cellStyle name="Comma 317" xfId="250" xr:uid="{00000000-0005-0000-0000-0000F4000000}"/>
    <cellStyle name="Comma 318" xfId="251" xr:uid="{00000000-0005-0000-0000-0000F5000000}"/>
    <cellStyle name="Comma 319" xfId="252" xr:uid="{00000000-0005-0000-0000-0000F6000000}"/>
    <cellStyle name="Comma 32" xfId="253" xr:uid="{00000000-0005-0000-0000-0000F7000000}"/>
    <cellStyle name="Comma 320" xfId="254" xr:uid="{00000000-0005-0000-0000-0000F8000000}"/>
    <cellStyle name="Comma 321" xfId="255" xr:uid="{00000000-0005-0000-0000-0000F9000000}"/>
    <cellStyle name="Comma 322" xfId="256" xr:uid="{00000000-0005-0000-0000-0000FA000000}"/>
    <cellStyle name="Comma 323" xfId="257" xr:uid="{00000000-0005-0000-0000-0000FB000000}"/>
    <cellStyle name="Comma 324" xfId="258" xr:uid="{00000000-0005-0000-0000-0000FC000000}"/>
    <cellStyle name="Comma 325" xfId="259" xr:uid="{00000000-0005-0000-0000-0000FD000000}"/>
    <cellStyle name="Comma 326" xfId="260" xr:uid="{00000000-0005-0000-0000-0000FE000000}"/>
    <cellStyle name="Comma 327" xfId="261" xr:uid="{00000000-0005-0000-0000-0000FF000000}"/>
    <cellStyle name="Comma 328" xfId="262" xr:uid="{00000000-0005-0000-0000-000000010000}"/>
    <cellStyle name="Comma 329" xfId="263" xr:uid="{00000000-0005-0000-0000-000001010000}"/>
    <cellStyle name="Comma 33" xfId="264" xr:uid="{00000000-0005-0000-0000-000002010000}"/>
    <cellStyle name="Comma 330" xfId="265" xr:uid="{00000000-0005-0000-0000-000003010000}"/>
    <cellStyle name="Comma 331" xfId="266" xr:uid="{00000000-0005-0000-0000-000004010000}"/>
    <cellStyle name="Comma 332" xfId="267" xr:uid="{00000000-0005-0000-0000-000005010000}"/>
    <cellStyle name="Comma 333" xfId="268" xr:uid="{00000000-0005-0000-0000-000006010000}"/>
    <cellStyle name="Comma 334" xfId="269" xr:uid="{00000000-0005-0000-0000-000007010000}"/>
    <cellStyle name="Comma 335" xfId="270" xr:uid="{00000000-0005-0000-0000-000008010000}"/>
    <cellStyle name="Comma 336" xfId="271" xr:uid="{00000000-0005-0000-0000-000009010000}"/>
    <cellStyle name="Comma 337" xfId="272" xr:uid="{00000000-0005-0000-0000-00000A010000}"/>
    <cellStyle name="Comma 338" xfId="273" xr:uid="{00000000-0005-0000-0000-00000B010000}"/>
    <cellStyle name="Comma 339" xfId="274" xr:uid="{00000000-0005-0000-0000-00000C010000}"/>
    <cellStyle name="Comma 34" xfId="275" xr:uid="{00000000-0005-0000-0000-00000D010000}"/>
    <cellStyle name="Comma 340" xfId="276" xr:uid="{00000000-0005-0000-0000-00000E010000}"/>
    <cellStyle name="Comma 341" xfId="277" xr:uid="{00000000-0005-0000-0000-00000F010000}"/>
    <cellStyle name="Comma 342" xfId="278" xr:uid="{00000000-0005-0000-0000-000010010000}"/>
    <cellStyle name="Comma 343" xfId="279" xr:uid="{00000000-0005-0000-0000-000011010000}"/>
    <cellStyle name="Comma 344" xfId="280" xr:uid="{00000000-0005-0000-0000-000012010000}"/>
    <cellStyle name="Comma 345" xfId="281" xr:uid="{00000000-0005-0000-0000-000013010000}"/>
    <cellStyle name="Comma 346" xfId="282" xr:uid="{00000000-0005-0000-0000-000014010000}"/>
    <cellStyle name="Comma 347" xfId="283" xr:uid="{00000000-0005-0000-0000-000015010000}"/>
    <cellStyle name="Comma 348" xfId="284" xr:uid="{00000000-0005-0000-0000-000016010000}"/>
    <cellStyle name="Comma 349" xfId="285" xr:uid="{00000000-0005-0000-0000-000017010000}"/>
    <cellStyle name="Comma 35" xfId="286" xr:uid="{00000000-0005-0000-0000-000018010000}"/>
    <cellStyle name="Comma 350" xfId="287" xr:uid="{00000000-0005-0000-0000-000019010000}"/>
    <cellStyle name="Comma 351" xfId="288" xr:uid="{00000000-0005-0000-0000-00001A010000}"/>
    <cellStyle name="Comma 352" xfId="289" xr:uid="{00000000-0005-0000-0000-00001B010000}"/>
    <cellStyle name="Comma 353" xfId="290" xr:uid="{00000000-0005-0000-0000-00001C010000}"/>
    <cellStyle name="Comma 354" xfId="291" xr:uid="{00000000-0005-0000-0000-00001D010000}"/>
    <cellStyle name="Comma 355" xfId="292" xr:uid="{00000000-0005-0000-0000-00001E010000}"/>
    <cellStyle name="Comma 356" xfId="293" xr:uid="{00000000-0005-0000-0000-00001F010000}"/>
    <cellStyle name="Comma 357" xfId="294" xr:uid="{00000000-0005-0000-0000-000020010000}"/>
    <cellStyle name="Comma 358" xfId="295" xr:uid="{00000000-0005-0000-0000-000021010000}"/>
    <cellStyle name="Comma 359" xfId="296" xr:uid="{00000000-0005-0000-0000-000022010000}"/>
    <cellStyle name="Comma 36" xfId="297" xr:uid="{00000000-0005-0000-0000-000023010000}"/>
    <cellStyle name="Comma 360" xfId="298" xr:uid="{00000000-0005-0000-0000-000024010000}"/>
    <cellStyle name="Comma 361" xfId="299" xr:uid="{00000000-0005-0000-0000-000025010000}"/>
    <cellStyle name="Comma 362" xfId="300" xr:uid="{00000000-0005-0000-0000-000026010000}"/>
    <cellStyle name="Comma 363" xfId="301" xr:uid="{00000000-0005-0000-0000-000027010000}"/>
    <cellStyle name="Comma 364" xfId="302" xr:uid="{00000000-0005-0000-0000-000028010000}"/>
    <cellStyle name="Comma 365" xfId="303" xr:uid="{00000000-0005-0000-0000-000029010000}"/>
    <cellStyle name="Comma 366" xfId="304" xr:uid="{00000000-0005-0000-0000-00002A010000}"/>
    <cellStyle name="Comma 367" xfId="305" xr:uid="{00000000-0005-0000-0000-00002B010000}"/>
    <cellStyle name="Comma 368" xfId="306" xr:uid="{00000000-0005-0000-0000-00002C010000}"/>
    <cellStyle name="Comma 369" xfId="307" xr:uid="{00000000-0005-0000-0000-00002D010000}"/>
    <cellStyle name="Comma 37" xfId="308" xr:uid="{00000000-0005-0000-0000-00002E010000}"/>
    <cellStyle name="Comma 370" xfId="309" xr:uid="{00000000-0005-0000-0000-00002F010000}"/>
    <cellStyle name="Comma 371" xfId="310" xr:uid="{00000000-0005-0000-0000-000030010000}"/>
    <cellStyle name="Comma 372" xfId="311" xr:uid="{00000000-0005-0000-0000-000031010000}"/>
    <cellStyle name="Comma 373" xfId="312" xr:uid="{00000000-0005-0000-0000-000032010000}"/>
    <cellStyle name="Comma 374" xfId="313" xr:uid="{00000000-0005-0000-0000-000033010000}"/>
    <cellStyle name="Comma 375" xfId="314" xr:uid="{00000000-0005-0000-0000-000034010000}"/>
    <cellStyle name="Comma 376" xfId="315" xr:uid="{00000000-0005-0000-0000-000035010000}"/>
    <cellStyle name="Comma 377" xfId="316" xr:uid="{00000000-0005-0000-0000-000036010000}"/>
    <cellStyle name="Comma 378" xfId="317" xr:uid="{00000000-0005-0000-0000-000037010000}"/>
    <cellStyle name="Comma 379" xfId="318" xr:uid="{00000000-0005-0000-0000-000038010000}"/>
    <cellStyle name="Comma 38" xfId="319" xr:uid="{00000000-0005-0000-0000-000039010000}"/>
    <cellStyle name="Comma 380" xfId="320" xr:uid="{00000000-0005-0000-0000-00003A010000}"/>
    <cellStyle name="Comma 381" xfId="321" xr:uid="{00000000-0005-0000-0000-00003B010000}"/>
    <cellStyle name="Comma 382" xfId="322" xr:uid="{00000000-0005-0000-0000-00003C010000}"/>
    <cellStyle name="Comma 383" xfId="323" xr:uid="{00000000-0005-0000-0000-00003D010000}"/>
    <cellStyle name="Comma 384" xfId="324" xr:uid="{00000000-0005-0000-0000-00003E010000}"/>
    <cellStyle name="Comma 385" xfId="325" xr:uid="{00000000-0005-0000-0000-00003F010000}"/>
    <cellStyle name="Comma 386" xfId="326" xr:uid="{00000000-0005-0000-0000-000040010000}"/>
    <cellStyle name="Comma 387" xfId="327" xr:uid="{00000000-0005-0000-0000-000041010000}"/>
    <cellStyle name="Comma 388" xfId="328" xr:uid="{00000000-0005-0000-0000-000042010000}"/>
    <cellStyle name="Comma 389" xfId="329" xr:uid="{00000000-0005-0000-0000-000043010000}"/>
    <cellStyle name="Comma 39" xfId="330" xr:uid="{00000000-0005-0000-0000-000044010000}"/>
    <cellStyle name="Comma 390" xfId="331" xr:uid="{00000000-0005-0000-0000-000045010000}"/>
    <cellStyle name="Comma 391" xfId="332" xr:uid="{00000000-0005-0000-0000-000046010000}"/>
    <cellStyle name="Comma 392" xfId="333" xr:uid="{00000000-0005-0000-0000-000047010000}"/>
    <cellStyle name="Comma 393" xfId="334" xr:uid="{00000000-0005-0000-0000-000048010000}"/>
    <cellStyle name="Comma 394" xfId="335" xr:uid="{00000000-0005-0000-0000-000049010000}"/>
    <cellStyle name="Comma 395" xfId="336" xr:uid="{00000000-0005-0000-0000-00004A010000}"/>
    <cellStyle name="Comma 396" xfId="337" xr:uid="{00000000-0005-0000-0000-00004B010000}"/>
    <cellStyle name="Comma 397" xfId="338" xr:uid="{00000000-0005-0000-0000-00004C010000}"/>
    <cellStyle name="Comma 398" xfId="339" xr:uid="{00000000-0005-0000-0000-00004D010000}"/>
    <cellStyle name="Comma 399" xfId="340" xr:uid="{00000000-0005-0000-0000-00004E010000}"/>
    <cellStyle name="Comma 4" xfId="341" xr:uid="{00000000-0005-0000-0000-00004F010000}"/>
    <cellStyle name="Comma 40" xfId="342" xr:uid="{00000000-0005-0000-0000-000050010000}"/>
    <cellStyle name="Comma 400" xfId="343" xr:uid="{00000000-0005-0000-0000-000051010000}"/>
    <cellStyle name="Comma 401" xfId="344" xr:uid="{00000000-0005-0000-0000-000052010000}"/>
    <cellStyle name="Comma 402" xfId="345" xr:uid="{00000000-0005-0000-0000-000053010000}"/>
    <cellStyle name="Comma 403" xfId="346" xr:uid="{00000000-0005-0000-0000-000054010000}"/>
    <cellStyle name="Comma 404" xfId="347" xr:uid="{00000000-0005-0000-0000-000055010000}"/>
    <cellStyle name="Comma 405" xfId="348" xr:uid="{00000000-0005-0000-0000-000056010000}"/>
    <cellStyle name="Comma 406" xfId="349" xr:uid="{00000000-0005-0000-0000-000057010000}"/>
    <cellStyle name="Comma 407" xfId="350" xr:uid="{00000000-0005-0000-0000-000058010000}"/>
    <cellStyle name="Comma 408" xfId="351" xr:uid="{00000000-0005-0000-0000-000059010000}"/>
    <cellStyle name="Comma 409" xfId="352" xr:uid="{00000000-0005-0000-0000-00005A010000}"/>
    <cellStyle name="Comma 41" xfId="353" xr:uid="{00000000-0005-0000-0000-00005B010000}"/>
    <cellStyle name="Comma 410" xfId="354" xr:uid="{00000000-0005-0000-0000-00005C010000}"/>
    <cellStyle name="Comma 411" xfId="355" xr:uid="{00000000-0005-0000-0000-00005D010000}"/>
    <cellStyle name="Comma 412" xfId="356" xr:uid="{00000000-0005-0000-0000-00005E010000}"/>
    <cellStyle name="Comma 413" xfId="357" xr:uid="{00000000-0005-0000-0000-00005F010000}"/>
    <cellStyle name="Comma 414" xfId="358" xr:uid="{00000000-0005-0000-0000-000060010000}"/>
    <cellStyle name="Comma 415" xfId="359" xr:uid="{00000000-0005-0000-0000-000061010000}"/>
    <cellStyle name="Comma 416" xfId="360" xr:uid="{00000000-0005-0000-0000-000062010000}"/>
    <cellStyle name="Comma 417" xfId="361" xr:uid="{00000000-0005-0000-0000-000063010000}"/>
    <cellStyle name="Comma 418" xfId="362" xr:uid="{00000000-0005-0000-0000-000064010000}"/>
    <cellStyle name="Comma 419" xfId="363" xr:uid="{00000000-0005-0000-0000-000065010000}"/>
    <cellStyle name="Comma 42" xfId="364" xr:uid="{00000000-0005-0000-0000-000066010000}"/>
    <cellStyle name="Comma 420" xfId="365" xr:uid="{00000000-0005-0000-0000-000067010000}"/>
    <cellStyle name="Comma 421" xfId="366" xr:uid="{00000000-0005-0000-0000-000068010000}"/>
    <cellStyle name="Comma 422" xfId="367" xr:uid="{00000000-0005-0000-0000-000069010000}"/>
    <cellStyle name="Comma 423" xfId="368" xr:uid="{00000000-0005-0000-0000-00006A010000}"/>
    <cellStyle name="Comma 424" xfId="369" xr:uid="{00000000-0005-0000-0000-00006B010000}"/>
    <cellStyle name="Comma 425" xfId="370" xr:uid="{00000000-0005-0000-0000-00006C010000}"/>
    <cellStyle name="Comma 426" xfId="371" xr:uid="{00000000-0005-0000-0000-00006D010000}"/>
    <cellStyle name="Comma 427" xfId="372" xr:uid="{00000000-0005-0000-0000-00006E010000}"/>
    <cellStyle name="Comma 428" xfId="373" xr:uid="{00000000-0005-0000-0000-00006F010000}"/>
    <cellStyle name="Comma 429" xfId="374" xr:uid="{00000000-0005-0000-0000-000070010000}"/>
    <cellStyle name="Comma 43" xfId="375" xr:uid="{00000000-0005-0000-0000-000071010000}"/>
    <cellStyle name="Comma 430" xfId="376" xr:uid="{00000000-0005-0000-0000-000072010000}"/>
    <cellStyle name="Comma 431" xfId="377" xr:uid="{00000000-0005-0000-0000-000073010000}"/>
    <cellStyle name="Comma 432" xfId="378" xr:uid="{00000000-0005-0000-0000-000074010000}"/>
    <cellStyle name="Comma 433" xfId="379" xr:uid="{00000000-0005-0000-0000-000075010000}"/>
    <cellStyle name="Comma 434" xfId="380" xr:uid="{00000000-0005-0000-0000-000076010000}"/>
    <cellStyle name="Comma 435" xfId="381" xr:uid="{00000000-0005-0000-0000-000077010000}"/>
    <cellStyle name="Comma 436" xfId="382" xr:uid="{00000000-0005-0000-0000-000078010000}"/>
    <cellStyle name="Comma 437" xfId="383" xr:uid="{00000000-0005-0000-0000-000079010000}"/>
    <cellStyle name="Comma 438" xfId="384" xr:uid="{00000000-0005-0000-0000-00007A010000}"/>
    <cellStyle name="Comma 439" xfId="385" xr:uid="{00000000-0005-0000-0000-00007B010000}"/>
    <cellStyle name="Comma 44" xfId="386" xr:uid="{00000000-0005-0000-0000-00007C010000}"/>
    <cellStyle name="Comma 440" xfId="387" xr:uid="{00000000-0005-0000-0000-00007D010000}"/>
    <cellStyle name="Comma 441" xfId="388" xr:uid="{00000000-0005-0000-0000-00007E010000}"/>
    <cellStyle name="Comma 442" xfId="389" xr:uid="{00000000-0005-0000-0000-00007F010000}"/>
    <cellStyle name="Comma 443" xfId="390" xr:uid="{00000000-0005-0000-0000-000080010000}"/>
    <cellStyle name="Comma 444" xfId="391" xr:uid="{00000000-0005-0000-0000-000081010000}"/>
    <cellStyle name="Comma 445" xfId="392" xr:uid="{00000000-0005-0000-0000-000082010000}"/>
    <cellStyle name="Comma 446" xfId="393" xr:uid="{00000000-0005-0000-0000-000083010000}"/>
    <cellStyle name="Comma 447" xfId="394" xr:uid="{00000000-0005-0000-0000-000084010000}"/>
    <cellStyle name="Comma 448" xfId="395" xr:uid="{00000000-0005-0000-0000-000085010000}"/>
    <cellStyle name="Comma 449" xfId="396" xr:uid="{00000000-0005-0000-0000-000086010000}"/>
    <cellStyle name="Comma 45" xfId="397" xr:uid="{00000000-0005-0000-0000-000087010000}"/>
    <cellStyle name="Comma 450" xfId="398" xr:uid="{00000000-0005-0000-0000-000088010000}"/>
    <cellStyle name="Comma 451" xfId="399" xr:uid="{00000000-0005-0000-0000-000089010000}"/>
    <cellStyle name="Comma 452" xfId="400" xr:uid="{00000000-0005-0000-0000-00008A010000}"/>
    <cellStyle name="Comma 453" xfId="401" xr:uid="{00000000-0005-0000-0000-00008B010000}"/>
    <cellStyle name="Comma 454" xfId="402" xr:uid="{00000000-0005-0000-0000-00008C010000}"/>
    <cellStyle name="Comma 455" xfId="403" xr:uid="{00000000-0005-0000-0000-00008D010000}"/>
    <cellStyle name="Comma 456" xfId="404" xr:uid="{00000000-0005-0000-0000-00008E010000}"/>
    <cellStyle name="Comma 457" xfId="405" xr:uid="{00000000-0005-0000-0000-00008F010000}"/>
    <cellStyle name="Comma 458" xfId="406" xr:uid="{00000000-0005-0000-0000-000090010000}"/>
    <cellStyle name="Comma 459" xfId="407" xr:uid="{00000000-0005-0000-0000-000091010000}"/>
    <cellStyle name="Comma 46" xfId="408" xr:uid="{00000000-0005-0000-0000-000092010000}"/>
    <cellStyle name="Comma 460" xfId="409" xr:uid="{00000000-0005-0000-0000-000093010000}"/>
    <cellStyle name="Comma 461" xfId="410" xr:uid="{00000000-0005-0000-0000-000094010000}"/>
    <cellStyle name="Comma 462" xfId="411" xr:uid="{00000000-0005-0000-0000-000095010000}"/>
    <cellStyle name="Comma 463" xfId="412" xr:uid="{00000000-0005-0000-0000-000096010000}"/>
    <cellStyle name="Comma 464" xfId="413" xr:uid="{00000000-0005-0000-0000-000097010000}"/>
    <cellStyle name="Comma 465" xfId="414" xr:uid="{00000000-0005-0000-0000-000098010000}"/>
    <cellStyle name="Comma 466" xfId="415" xr:uid="{00000000-0005-0000-0000-000099010000}"/>
    <cellStyle name="Comma 467" xfId="416" xr:uid="{00000000-0005-0000-0000-00009A010000}"/>
    <cellStyle name="Comma 468" xfId="417" xr:uid="{00000000-0005-0000-0000-00009B010000}"/>
    <cellStyle name="Comma 469" xfId="418" xr:uid="{00000000-0005-0000-0000-00009C010000}"/>
    <cellStyle name="Comma 47" xfId="419" xr:uid="{00000000-0005-0000-0000-00009D010000}"/>
    <cellStyle name="Comma 470" xfId="420" xr:uid="{00000000-0005-0000-0000-00009E010000}"/>
    <cellStyle name="Comma 471" xfId="421" xr:uid="{00000000-0005-0000-0000-00009F010000}"/>
    <cellStyle name="Comma 472" xfId="422" xr:uid="{00000000-0005-0000-0000-0000A0010000}"/>
    <cellStyle name="Comma 473" xfId="423" xr:uid="{00000000-0005-0000-0000-0000A1010000}"/>
    <cellStyle name="Comma 474" xfId="424" xr:uid="{00000000-0005-0000-0000-0000A2010000}"/>
    <cellStyle name="Comma 475" xfId="425" xr:uid="{00000000-0005-0000-0000-0000A3010000}"/>
    <cellStyle name="Comma 476" xfId="426" xr:uid="{00000000-0005-0000-0000-0000A4010000}"/>
    <cellStyle name="Comma 477" xfId="427" xr:uid="{00000000-0005-0000-0000-0000A5010000}"/>
    <cellStyle name="Comma 478" xfId="428" xr:uid="{00000000-0005-0000-0000-0000A6010000}"/>
    <cellStyle name="Comma 479" xfId="429" xr:uid="{00000000-0005-0000-0000-0000A7010000}"/>
    <cellStyle name="Comma 48" xfId="430" xr:uid="{00000000-0005-0000-0000-0000A8010000}"/>
    <cellStyle name="Comma 480" xfId="431" xr:uid="{00000000-0005-0000-0000-0000A9010000}"/>
    <cellStyle name="Comma 481" xfId="432" xr:uid="{00000000-0005-0000-0000-0000AA010000}"/>
    <cellStyle name="Comma 482" xfId="433" xr:uid="{00000000-0005-0000-0000-0000AB010000}"/>
    <cellStyle name="Comma 483" xfId="434" xr:uid="{00000000-0005-0000-0000-0000AC010000}"/>
    <cellStyle name="Comma 484" xfId="435" xr:uid="{00000000-0005-0000-0000-0000AD010000}"/>
    <cellStyle name="Comma 485" xfId="436" xr:uid="{00000000-0005-0000-0000-0000AE010000}"/>
    <cellStyle name="Comma 486" xfId="437" xr:uid="{00000000-0005-0000-0000-0000AF010000}"/>
    <cellStyle name="Comma 487" xfId="438" xr:uid="{00000000-0005-0000-0000-0000B0010000}"/>
    <cellStyle name="Comma 488" xfId="439" xr:uid="{00000000-0005-0000-0000-0000B1010000}"/>
    <cellStyle name="Comma 489" xfId="440" xr:uid="{00000000-0005-0000-0000-0000B2010000}"/>
    <cellStyle name="Comma 49" xfId="441" xr:uid="{00000000-0005-0000-0000-0000B3010000}"/>
    <cellStyle name="Comma 490" xfId="442" xr:uid="{00000000-0005-0000-0000-0000B4010000}"/>
    <cellStyle name="Comma 491" xfId="443" xr:uid="{00000000-0005-0000-0000-0000B5010000}"/>
    <cellStyle name="Comma 492" xfId="444" xr:uid="{00000000-0005-0000-0000-0000B6010000}"/>
    <cellStyle name="Comma 493" xfId="445" xr:uid="{00000000-0005-0000-0000-0000B7010000}"/>
    <cellStyle name="Comma 494" xfId="446" xr:uid="{00000000-0005-0000-0000-0000B8010000}"/>
    <cellStyle name="Comma 495" xfId="447" xr:uid="{00000000-0005-0000-0000-0000B9010000}"/>
    <cellStyle name="Comma 496" xfId="448" xr:uid="{00000000-0005-0000-0000-0000BA010000}"/>
    <cellStyle name="Comma 497" xfId="449" xr:uid="{00000000-0005-0000-0000-0000BB010000}"/>
    <cellStyle name="Comma 498" xfId="450" xr:uid="{00000000-0005-0000-0000-0000BC010000}"/>
    <cellStyle name="Comma 499" xfId="451" xr:uid="{00000000-0005-0000-0000-0000BD010000}"/>
    <cellStyle name="Comma 5" xfId="452" xr:uid="{00000000-0005-0000-0000-0000BE010000}"/>
    <cellStyle name="Comma 50" xfId="453" xr:uid="{00000000-0005-0000-0000-0000BF010000}"/>
    <cellStyle name="Comma 500" xfId="454" xr:uid="{00000000-0005-0000-0000-0000C0010000}"/>
    <cellStyle name="Comma 501" xfId="455" xr:uid="{00000000-0005-0000-0000-0000C1010000}"/>
    <cellStyle name="Comma 502" xfId="456" xr:uid="{00000000-0005-0000-0000-0000C2010000}"/>
    <cellStyle name="Comma 503" xfId="457" xr:uid="{00000000-0005-0000-0000-0000C3010000}"/>
    <cellStyle name="Comma 504" xfId="458" xr:uid="{00000000-0005-0000-0000-0000C4010000}"/>
    <cellStyle name="Comma 505" xfId="459" xr:uid="{00000000-0005-0000-0000-0000C5010000}"/>
    <cellStyle name="Comma 506" xfId="460" xr:uid="{00000000-0005-0000-0000-0000C6010000}"/>
    <cellStyle name="Comma 507" xfId="461" xr:uid="{00000000-0005-0000-0000-0000C7010000}"/>
    <cellStyle name="Comma 508" xfId="462" xr:uid="{00000000-0005-0000-0000-0000C8010000}"/>
    <cellStyle name="Comma 509" xfId="463" xr:uid="{00000000-0005-0000-0000-0000C9010000}"/>
    <cellStyle name="Comma 51" xfId="464" xr:uid="{00000000-0005-0000-0000-0000CA010000}"/>
    <cellStyle name="Comma 510" xfId="465" xr:uid="{00000000-0005-0000-0000-0000CB010000}"/>
    <cellStyle name="Comma 511" xfId="466" xr:uid="{00000000-0005-0000-0000-0000CC010000}"/>
    <cellStyle name="Comma 512" xfId="467" xr:uid="{00000000-0005-0000-0000-0000CD010000}"/>
    <cellStyle name="Comma 513" xfId="468" xr:uid="{00000000-0005-0000-0000-0000CE010000}"/>
    <cellStyle name="Comma 514" xfId="469" xr:uid="{00000000-0005-0000-0000-0000CF010000}"/>
    <cellStyle name="Comma 515" xfId="470" xr:uid="{00000000-0005-0000-0000-0000D0010000}"/>
    <cellStyle name="Comma 516" xfId="471" xr:uid="{00000000-0005-0000-0000-0000D1010000}"/>
    <cellStyle name="Comma 517" xfId="472" xr:uid="{00000000-0005-0000-0000-0000D2010000}"/>
    <cellStyle name="Comma 518" xfId="473" xr:uid="{00000000-0005-0000-0000-0000D3010000}"/>
    <cellStyle name="Comma 519" xfId="474" xr:uid="{00000000-0005-0000-0000-0000D4010000}"/>
    <cellStyle name="Comma 52" xfId="475" xr:uid="{00000000-0005-0000-0000-0000D5010000}"/>
    <cellStyle name="Comma 520" xfId="476" xr:uid="{00000000-0005-0000-0000-0000D6010000}"/>
    <cellStyle name="Comma 521" xfId="477" xr:uid="{00000000-0005-0000-0000-0000D7010000}"/>
    <cellStyle name="Comma 522" xfId="478" xr:uid="{00000000-0005-0000-0000-0000D8010000}"/>
    <cellStyle name="Comma 523" xfId="479" xr:uid="{00000000-0005-0000-0000-0000D9010000}"/>
    <cellStyle name="Comma 524" xfId="480" xr:uid="{00000000-0005-0000-0000-0000DA010000}"/>
    <cellStyle name="Comma 525" xfId="481" xr:uid="{00000000-0005-0000-0000-0000DB010000}"/>
    <cellStyle name="Comma 526" xfId="482" xr:uid="{00000000-0005-0000-0000-0000DC010000}"/>
    <cellStyle name="Comma 527" xfId="483" xr:uid="{00000000-0005-0000-0000-0000DD010000}"/>
    <cellStyle name="Comma 528" xfId="484" xr:uid="{00000000-0005-0000-0000-0000DE010000}"/>
    <cellStyle name="Comma 529" xfId="485" xr:uid="{00000000-0005-0000-0000-0000DF010000}"/>
    <cellStyle name="Comma 53" xfId="486" xr:uid="{00000000-0005-0000-0000-0000E0010000}"/>
    <cellStyle name="Comma 530" xfId="487" xr:uid="{00000000-0005-0000-0000-0000E1010000}"/>
    <cellStyle name="Comma 531" xfId="488" xr:uid="{00000000-0005-0000-0000-0000E2010000}"/>
    <cellStyle name="Comma 532" xfId="489" xr:uid="{00000000-0005-0000-0000-0000E3010000}"/>
    <cellStyle name="Comma 533" xfId="490" xr:uid="{00000000-0005-0000-0000-0000E4010000}"/>
    <cellStyle name="Comma 534" xfId="491" xr:uid="{00000000-0005-0000-0000-0000E5010000}"/>
    <cellStyle name="Comma 535" xfId="492" xr:uid="{00000000-0005-0000-0000-0000E6010000}"/>
    <cellStyle name="Comma 536" xfId="493" xr:uid="{00000000-0005-0000-0000-0000E7010000}"/>
    <cellStyle name="Comma 537" xfId="494" xr:uid="{00000000-0005-0000-0000-0000E8010000}"/>
    <cellStyle name="Comma 538" xfId="495" xr:uid="{00000000-0005-0000-0000-0000E9010000}"/>
    <cellStyle name="Comma 539" xfId="496" xr:uid="{00000000-0005-0000-0000-0000EA010000}"/>
    <cellStyle name="Comma 54" xfId="497" xr:uid="{00000000-0005-0000-0000-0000EB010000}"/>
    <cellStyle name="Comma 540" xfId="498" xr:uid="{00000000-0005-0000-0000-0000EC010000}"/>
    <cellStyle name="Comma 541" xfId="499" xr:uid="{00000000-0005-0000-0000-0000ED010000}"/>
    <cellStyle name="Comma 542" xfId="500" xr:uid="{00000000-0005-0000-0000-0000EE010000}"/>
    <cellStyle name="Comma 543" xfId="501" xr:uid="{00000000-0005-0000-0000-0000EF010000}"/>
    <cellStyle name="Comma 544" xfId="502" xr:uid="{00000000-0005-0000-0000-0000F0010000}"/>
    <cellStyle name="Comma 55" xfId="503" xr:uid="{00000000-0005-0000-0000-0000F1010000}"/>
    <cellStyle name="Comma 56" xfId="504" xr:uid="{00000000-0005-0000-0000-0000F2010000}"/>
    <cellStyle name="Comma 57" xfId="505" xr:uid="{00000000-0005-0000-0000-0000F3010000}"/>
    <cellStyle name="Comma 58" xfId="506" xr:uid="{00000000-0005-0000-0000-0000F4010000}"/>
    <cellStyle name="Comma 59" xfId="507" xr:uid="{00000000-0005-0000-0000-0000F5010000}"/>
    <cellStyle name="Comma 6" xfId="508" xr:uid="{00000000-0005-0000-0000-0000F6010000}"/>
    <cellStyle name="Comma 60" xfId="509" xr:uid="{00000000-0005-0000-0000-0000F7010000}"/>
    <cellStyle name="Comma 61" xfId="510" xr:uid="{00000000-0005-0000-0000-0000F8010000}"/>
    <cellStyle name="Comma 62" xfId="511" xr:uid="{00000000-0005-0000-0000-0000F9010000}"/>
    <cellStyle name="Comma 63" xfId="512" xr:uid="{00000000-0005-0000-0000-0000FA010000}"/>
    <cellStyle name="Comma 64" xfId="513" xr:uid="{00000000-0005-0000-0000-0000FB010000}"/>
    <cellStyle name="Comma 65" xfId="514" xr:uid="{00000000-0005-0000-0000-0000FC010000}"/>
    <cellStyle name="Comma 66" xfId="515" xr:uid="{00000000-0005-0000-0000-0000FD010000}"/>
    <cellStyle name="Comma 67" xfId="516" xr:uid="{00000000-0005-0000-0000-0000FE010000}"/>
    <cellStyle name="Comma 68" xfId="517" xr:uid="{00000000-0005-0000-0000-0000FF010000}"/>
    <cellStyle name="Comma 69" xfId="518" xr:uid="{00000000-0005-0000-0000-000000020000}"/>
    <cellStyle name="Comma 7" xfId="519" xr:uid="{00000000-0005-0000-0000-000001020000}"/>
    <cellStyle name="Comma 70" xfId="520" xr:uid="{00000000-0005-0000-0000-000002020000}"/>
    <cellStyle name="Comma 71" xfId="521" xr:uid="{00000000-0005-0000-0000-000003020000}"/>
    <cellStyle name="Comma 72" xfId="522" xr:uid="{00000000-0005-0000-0000-000004020000}"/>
    <cellStyle name="Comma 73" xfId="523" xr:uid="{00000000-0005-0000-0000-000005020000}"/>
    <cellStyle name="Comma 74" xfId="524" xr:uid="{00000000-0005-0000-0000-000006020000}"/>
    <cellStyle name="Comma 75" xfId="525" xr:uid="{00000000-0005-0000-0000-000007020000}"/>
    <cellStyle name="Comma 76" xfId="526" xr:uid="{00000000-0005-0000-0000-000008020000}"/>
    <cellStyle name="Comma 77" xfId="527" xr:uid="{00000000-0005-0000-0000-000009020000}"/>
    <cellStyle name="Comma 78" xfId="528" xr:uid="{00000000-0005-0000-0000-00000A020000}"/>
    <cellStyle name="Comma 79" xfId="529" xr:uid="{00000000-0005-0000-0000-00000B020000}"/>
    <cellStyle name="Comma 8" xfId="530" xr:uid="{00000000-0005-0000-0000-00000C020000}"/>
    <cellStyle name="Comma 80" xfId="531" xr:uid="{00000000-0005-0000-0000-00000D020000}"/>
    <cellStyle name="Comma 81" xfId="532" xr:uid="{00000000-0005-0000-0000-00000E020000}"/>
    <cellStyle name="Comma 82" xfId="533" xr:uid="{00000000-0005-0000-0000-00000F020000}"/>
    <cellStyle name="Comma 83" xfId="534" xr:uid="{00000000-0005-0000-0000-000010020000}"/>
    <cellStyle name="Comma 84" xfId="535" xr:uid="{00000000-0005-0000-0000-000011020000}"/>
    <cellStyle name="Comma 85" xfId="536" xr:uid="{00000000-0005-0000-0000-000012020000}"/>
    <cellStyle name="Comma 86" xfId="537" xr:uid="{00000000-0005-0000-0000-000013020000}"/>
    <cellStyle name="Comma 87" xfId="538" xr:uid="{00000000-0005-0000-0000-000014020000}"/>
    <cellStyle name="Comma 88" xfId="539" xr:uid="{00000000-0005-0000-0000-000015020000}"/>
    <cellStyle name="Comma 89" xfId="540" xr:uid="{00000000-0005-0000-0000-000016020000}"/>
    <cellStyle name="Comma 9" xfId="541" xr:uid="{00000000-0005-0000-0000-000017020000}"/>
    <cellStyle name="Comma 90" xfId="542" xr:uid="{00000000-0005-0000-0000-000018020000}"/>
    <cellStyle name="Comma 91" xfId="543" xr:uid="{00000000-0005-0000-0000-000019020000}"/>
    <cellStyle name="Comma 92" xfId="544" xr:uid="{00000000-0005-0000-0000-00001A020000}"/>
    <cellStyle name="Comma 93" xfId="545" xr:uid="{00000000-0005-0000-0000-00001B020000}"/>
    <cellStyle name="Comma 94" xfId="546" xr:uid="{00000000-0005-0000-0000-00001C020000}"/>
    <cellStyle name="Comma 95" xfId="547" xr:uid="{00000000-0005-0000-0000-00001D020000}"/>
    <cellStyle name="Comma 96" xfId="548" xr:uid="{00000000-0005-0000-0000-00001E020000}"/>
    <cellStyle name="Comma 97" xfId="549" xr:uid="{00000000-0005-0000-0000-00001F020000}"/>
    <cellStyle name="Comma 98" xfId="550" xr:uid="{00000000-0005-0000-0000-000020020000}"/>
    <cellStyle name="Comma 99" xfId="551" xr:uid="{00000000-0005-0000-0000-000021020000}"/>
    <cellStyle name="Currency [0] 2" xfId="552" xr:uid="{00000000-0005-0000-0000-000022020000}"/>
    <cellStyle name="Hyperlink" xfId="5" builtinId="8"/>
    <cellStyle name="Hyperlink 2" xfId="553" xr:uid="{00000000-0005-0000-0000-000024020000}"/>
    <cellStyle name="Normal" xfId="0" builtinId="0"/>
    <cellStyle name="Normal 2" xfId="2" xr:uid="{00000000-0005-0000-0000-000026020000}"/>
    <cellStyle name="Normal 2 2" xfId="554" xr:uid="{00000000-0005-0000-0000-000027020000}"/>
    <cellStyle name="Normal 3" xfId="3" xr:uid="{00000000-0005-0000-0000-000028020000}"/>
    <cellStyle name="Normal 3 2" xfId="555" xr:uid="{00000000-0005-0000-0000-000029020000}"/>
    <cellStyle name="Normal 4" xfId="7" xr:uid="{00000000-0005-0000-0000-00002A020000}"/>
    <cellStyle name="Normal_RevGun.IVa" xfId="4" xr:uid="{00000000-0005-0000-0000-00002B02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368300</xdr:colOff>
          <xdr:row>0</xdr:row>
          <xdr:rowOff>50800</xdr:rowOff>
        </xdr:from>
        <xdr:to>
          <xdr:col>7</xdr:col>
          <xdr:colOff>292100</xdr:colOff>
          <xdr:row>3</xdr:row>
          <xdr:rowOff>139700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700-000001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sqbL4jIi1GBadnQGWr-d_J-HIYqyO1SZ/view?usp=sharing" TargetMode="External"/><Relationship Id="rId7" Type="http://schemas.openxmlformats.org/officeDocument/2006/relationships/printerSettings" Target="../printerSettings/printerSettings1.bin"/><Relationship Id="rId2" Type="http://schemas.openxmlformats.org/officeDocument/2006/relationships/hyperlink" Target="https://drive.google.com/file/d/1ber4UKOl6-vmRJICLDAIElklE4BPL19u/view?usp=sharing" TargetMode="External"/><Relationship Id="rId1" Type="http://schemas.openxmlformats.org/officeDocument/2006/relationships/hyperlink" Target="https://drive.google.com/file/d/13JcCga4x_MvlTt0dL0mi_9RDos_dPaZO/view?usp=sharing" TargetMode="External"/><Relationship Id="rId6" Type="http://schemas.openxmlformats.org/officeDocument/2006/relationships/hyperlink" Target="https://drive.google.com/file/d/1grzSGsfw_lgm_9G8KViWa_a9v5oyctVQ/view?usp=sharing" TargetMode="External"/><Relationship Id="rId5" Type="http://schemas.openxmlformats.org/officeDocument/2006/relationships/hyperlink" Target="https://drive.google.com/file/d/1qzl7BE4gN6m_B92ei83n_3s-hf_Tgc9-/view?usp=sharing" TargetMode="External"/><Relationship Id="rId4" Type="http://schemas.openxmlformats.org/officeDocument/2006/relationships/hyperlink" Target="https://drive.google.com/file/d/12-bgWW4D4twugNvC63aEaj3ITyUf_7Kp/view?usp=shar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17" Type="http://schemas.openxmlformats.org/officeDocument/2006/relationships/hyperlink" Target="https://drive.google.com/file/d/13QSRG4YJ3msb3zW6m3yREgw3GaIkyftC/view?usp=sharing" TargetMode="External"/><Relationship Id="rId21" Type="http://schemas.openxmlformats.org/officeDocument/2006/relationships/hyperlink" Target="https://drive.google.com/file/d/11qAEyOj4EjsCKj8wb9WGKQHB-ELYJPUM/view?usp=sharing" TargetMode="External"/><Relationship Id="rId42" Type="http://schemas.openxmlformats.org/officeDocument/2006/relationships/hyperlink" Target="https://drive.google.com/file/d/1HDcu5FMH8kxCc8PlxUoxfLn4DPMI5mXj/view?usp=sharing" TargetMode="External"/><Relationship Id="rId63" Type="http://schemas.openxmlformats.org/officeDocument/2006/relationships/hyperlink" Target="https://drive.google.com/file/d/1_v8ieLw9AosvsO_XXtHUPOjpltx3h6D1/view?usp=sharing" TargetMode="External"/><Relationship Id="rId84" Type="http://schemas.openxmlformats.org/officeDocument/2006/relationships/hyperlink" Target="https://drive.google.com/file/d/1cRs_Kq0E6L7urv_zSvxiLghxhTYgbsxA/view?usp=sharing" TargetMode="External"/><Relationship Id="rId138" Type="http://schemas.openxmlformats.org/officeDocument/2006/relationships/hyperlink" Target="https://drive.google.com/file/d/1Wjj8_hlpJY_wmLVgUnsOxDv1iGwvoMy1/view?usp=sharing" TargetMode="External"/><Relationship Id="rId159" Type="http://schemas.openxmlformats.org/officeDocument/2006/relationships/hyperlink" Target="https://drive.google.com/file/d/1wKfAVoSG19iDckSTKy6Tftuept54ISfO/view?usp=sharing" TargetMode="External"/><Relationship Id="rId170" Type="http://schemas.openxmlformats.org/officeDocument/2006/relationships/hyperlink" Target="https://drive.google.com/file/d/1y29NK6DL75BaWHF5QnUB6SWUAV3bJNir/view?usp=sharing" TargetMode="External"/><Relationship Id="rId191" Type="http://schemas.openxmlformats.org/officeDocument/2006/relationships/hyperlink" Target="https://drive.google.com/file/d/1up8PRNYDIFybSd31J_8LF6MjyejV1012/view?usp=sharing" TargetMode="External"/><Relationship Id="rId205" Type="http://schemas.openxmlformats.org/officeDocument/2006/relationships/hyperlink" Target="https://drive.google.com/file/d/1KIY0jdRb30nPKKQTagNax1l6TtoAIzjs/view?usp=sharing" TargetMode="External"/><Relationship Id="rId226" Type="http://schemas.openxmlformats.org/officeDocument/2006/relationships/hyperlink" Target="https://drive.google.com/file/d/1FvVwxbnxfaDJ62EY-OHsPNrI76NVCu-8/view?usp=sharing" TargetMode="External"/><Relationship Id="rId107" Type="http://schemas.openxmlformats.org/officeDocument/2006/relationships/hyperlink" Target="https://drive.google.com/file/d/1CkJeWZliywS-V9nl1I6Q1m3o6JIaZDYG/view?usp=sharing" TargetMode="External"/><Relationship Id="rId11" Type="http://schemas.openxmlformats.org/officeDocument/2006/relationships/hyperlink" Target="https://drive.google.com/file/d/1JvD9covPu0zm2B-eMUaQ9THLGtgndDUB/view?usp=sharing" TargetMode="External"/><Relationship Id="rId32" Type="http://schemas.openxmlformats.org/officeDocument/2006/relationships/hyperlink" Target="https://drive.google.com/file/d/1cl8NMBJ6I0rWov1qBnnq_2gj2hfVkWB6/view?usp=sharing" TargetMode="External"/><Relationship Id="rId53" Type="http://schemas.openxmlformats.org/officeDocument/2006/relationships/hyperlink" Target="https://drive.google.com/file/d/1RLx822mSeLMOdDCr-suRvgFG41ns9qnJ/view?usp=sharing" TargetMode="External"/><Relationship Id="rId74" Type="http://schemas.openxmlformats.org/officeDocument/2006/relationships/hyperlink" Target="https://drive.google.com/file/d/1i2sMWrdZAKtLPvVFZ73hmM1JtZEJTj-c/view?usp=sharing" TargetMode="External"/><Relationship Id="rId128" Type="http://schemas.openxmlformats.org/officeDocument/2006/relationships/hyperlink" Target="https://drive.google.com/file/d/1_qLb1wGOooWF_Vj1zkrZqwJjBGVg7dqW/view?usp=sharing" TargetMode="External"/><Relationship Id="rId149" Type="http://schemas.openxmlformats.org/officeDocument/2006/relationships/hyperlink" Target="https://drive.google.com/file/d/1xXdnOPyqabRD5-RbTr8wn0_WxZ-38jRl/view?usp=sharing" TargetMode="External"/><Relationship Id="rId5" Type="http://schemas.openxmlformats.org/officeDocument/2006/relationships/hyperlink" Target="https://drive.google.com/file/d/1ImckNnXlaW-cxvCH6vA8h7qefpUg0VTZ/view?usp=sharing" TargetMode="External"/><Relationship Id="rId95" Type="http://schemas.openxmlformats.org/officeDocument/2006/relationships/hyperlink" Target="https://drive.google.com/file/d/1fRQ5PXdZ3DXs5qYPJ6LLRUantOgjchtj/view?usp=sharing" TargetMode="External"/><Relationship Id="rId160" Type="http://schemas.openxmlformats.org/officeDocument/2006/relationships/hyperlink" Target="https://drive.google.com/file/d/14OXxVd2e4Fhqsg-PhEkupnnK-tuwgk4d/view?usp=sharing" TargetMode="External"/><Relationship Id="rId181" Type="http://schemas.openxmlformats.org/officeDocument/2006/relationships/hyperlink" Target="https://drive.google.com/file/d/1IbTUPTuMvLl1j9pIMO_AatX56fvqdRQv/view?usp=sharing" TargetMode="External"/><Relationship Id="rId216" Type="http://schemas.openxmlformats.org/officeDocument/2006/relationships/hyperlink" Target="https://drive.google.com/file/d/1mvolSvePGUMy1F-yd-TiXNKRI9OvImwx/view?usp=sharing" TargetMode="External"/><Relationship Id="rId22" Type="http://schemas.openxmlformats.org/officeDocument/2006/relationships/hyperlink" Target="https://drive.google.com/file/d/1ooleWPx3ksPN923Wq9Wr4-9_p6R9nWso/view?usp=sharing" TargetMode="External"/><Relationship Id="rId43" Type="http://schemas.openxmlformats.org/officeDocument/2006/relationships/hyperlink" Target="https://drive.google.com/file/d/1Mv7HglIujYZKUwqRytkSy6IgzXDVA-3f/view?usp=sharing" TargetMode="External"/><Relationship Id="rId64" Type="http://schemas.openxmlformats.org/officeDocument/2006/relationships/hyperlink" Target="https://drive.google.com/file/d/1xaCzqcS8LQwCZbcpzoS-VpzMQYLyGQew/view?usp=sharing" TargetMode="External"/><Relationship Id="rId118" Type="http://schemas.openxmlformats.org/officeDocument/2006/relationships/hyperlink" Target="https://drive.google.com/file/d/1v9y8Ug3cqov2BSCICcStAhupJ8x5qpLt/view?usp=sharing" TargetMode="External"/><Relationship Id="rId139" Type="http://schemas.openxmlformats.org/officeDocument/2006/relationships/hyperlink" Target="https://drive.google.com/file/d/19-KwYc8vWne_EUz61pkhfTb9L6UePUqK/view?usp=sharing" TargetMode="External"/><Relationship Id="rId85" Type="http://schemas.openxmlformats.org/officeDocument/2006/relationships/hyperlink" Target="https://drive.google.com/file/d/1IBgUQNpLZxq5_m2g4Rc_dV518YaSwhtH/view?usp=sharing" TargetMode="External"/><Relationship Id="rId150" Type="http://schemas.openxmlformats.org/officeDocument/2006/relationships/hyperlink" Target="https://drive.google.com/file/d/1EHkk1UTgNwnXgx4sqUxlLmIQdLvwFOMd/view?usp=sharing" TargetMode="External"/><Relationship Id="rId171" Type="http://schemas.openxmlformats.org/officeDocument/2006/relationships/hyperlink" Target="https://drive.google.com/file/d/1ZQOEiOijkSj4Weep9ccUTlOSc5ApKA2w/view?usp=sharing" TargetMode="External"/><Relationship Id="rId192" Type="http://schemas.openxmlformats.org/officeDocument/2006/relationships/hyperlink" Target="https://drive.google.com/file/d/1-fu5kNHCQUqb68nw1cloggn5uyGnmDA2/view?usp=sharing" TargetMode="External"/><Relationship Id="rId206" Type="http://schemas.openxmlformats.org/officeDocument/2006/relationships/hyperlink" Target="https://drive.google.com/file/d/19azhpjyhbCmNHI8t1SjJoIarwImK31hn/view?usp=sharing" TargetMode="External"/><Relationship Id="rId227" Type="http://schemas.openxmlformats.org/officeDocument/2006/relationships/printerSettings" Target="../printerSettings/printerSettings4.bin"/><Relationship Id="rId12" Type="http://schemas.openxmlformats.org/officeDocument/2006/relationships/hyperlink" Target="https://drive.google.com/file/d/1uaGsfw7LeWNrBnHYV47AW-R5xzkbfppN/view?usp=sharing" TargetMode="External"/><Relationship Id="rId33" Type="http://schemas.openxmlformats.org/officeDocument/2006/relationships/hyperlink" Target="https://drive.google.com/file/d/1LAUZrXdtoVhMXMhrCu49aYhnhKbP_8qq/view?usp=sharing" TargetMode="External"/><Relationship Id="rId108" Type="http://schemas.openxmlformats.org/officeDocument/2006/relationships/hyperlink" Target="https://drive.google.com/file/d/1gN6vH4YaJi-qclcL9uRNvsERjCK12pW-/view?usp=sharing" TargetMode="External"/><Relationship Id="rId129" Type="http://schemas.openxmlformats.org/officeDocument/2006/relationships/hyperlink" Target="https://drive.google.com/file/d/1RiToCcZ8znynL6OKiQmIMmmMLDY0CKAO/view?usp=sharing" TargetMode="External"/><Relationship Id="rId54" Type="http://schemas.openxmlformats.org/officeDocument/2006/relationships/hyperlink" Target="https://drive.google.com/file/d/1vxuQcutouLzRFjmWWgV94_JTsyr28Ruq/view?usp=sharing" TargetMode="External"/><Relationship Id="rId75" Type="http://schemas.openxmlformats.org/officeDocument/2006/relationships/hyperlink" Target="https://drive.google.com/file/d/1oRznHkPAF7hp1YRbv8-jDGRZ8-jC-NId/view?usp=sharing" TargetMode="External"/><Relationship Id="rId96" Type="http://schemas.openxmlformats.org/officeDocument/2006/relationships/hyperlink" Target="https://drive.google.com/file/d/1X2FzQHTlQdWgQTfPT0aqUM8wOPOpGLyd/view?usp=sharing" TargetMode="External"/><Relationship Id="rId140" Type="http://schemas.openxmlformats.org/officeDocument/2006/relationships/hyperlink" Target="https://drive.google.com/file/d/13y0vTz9hKoPFJpAj63OVsJ-o7lEN2aOD/view?usp=sharing" TargetMode="External"/><Relationship Id="rId161" Type="http://schemas.openxmlformats.org/officeDocument/2006/relationships/hyperlink" Target="https://drive.google.com/file/d/1PVfRx5WlVgHYeJkS7e4zsyaW0jbzBFXq/view?usp=sharing" TargetMode="External"/><Relationship Id="rId182" Type="http://schemas.openxmlformats.org/officeDocument/2006/relationships/hyperlink" Target="https://drive.google.com/file/d/1C4uWM7CUn5VAz3dPP689aoYrq5jkD-sq/view?usp=sharing" TargetMode="External"/><Relationship Id="rId217" Type="http://schemas.openxmlformats.org/officeDocument/2006/relationships/hyperlink" Target="https://drive.google.com/file/d/1Py4CUPsazRwOWSCgSmsfyKn0ghV-pk4e/view?usp=sharing" TargetMode="External"/><Relationship Id="rId6" Type="http://schemas.openxmlformats.org/officeDocument/2006/relationships/hyperlink" Target="https://drive.google.com/file/d/1rA7Dcq7qcetJL_s0H5RhcbqG5XFMKnvV/view?usp=sharing" TargetMode="External"/><Relationship Id="rId23" Type="http://schemas.openxmlformats.org/officeDocument/2006/relationships/hyperlink" Target="https://drive.google.com/file/d/1iF9KteGa5X-coTOpLsWHNe4wwu2C36ij/view?usp=sharing" TargetMode="External"/><Relationship Id="rId119" Type="http://schemas.openxmlformats.org/officeDocument/2006/relationships/hyperlink" Target="https://drive.google.com/file/d/1AyNZD-skfRDb6xKI6gbXOiGPvAp8x7jM/view?usp=sharing" TargetMode="External"/><Relationship Id="rId44" Type="http://schemas.openxmlformats.org/officeDocument/2006/relationships/hyperlink" Target="https://drive.google.com/file/d/1oBztN2823w839s1Zwn_7T46eZ-L0th1n/view?usp=sharing" TargetMode="External"/><Relationship Id="rId65" Type="http://schemas.openxmlformats.org/officeDocument/2006/relationships/hyperlink" Target="https://drive.google.com/file/d/1bETn9aY5tREwWIbNkhpxihm0dKd8ueUj/view?usp=sharing" TargetMode="External"/><Relationship Id="rId86" Type="http://schemas.openxmlformats.org/officeDocument/2006/relationships/hyperlink" Target="https://drive.google.com/file/d/1RnwQyOkimBtWH1QlG1_eDvxdBwoZazcx/view?usp=sharing" TargetMode="External"/><Relationship Id="rId130" Type="http://schemas.openxmlformats.org/officeDocument/2006/relationships/hyperlink" Target="https://drive.google.com/file/d/1Huq6g7DWE-IlvmoprEdvAJ6Lx4aGWoJx/view?usp=sharing" TargetMode="External"/><Relationship Id="rId151" Type="http://schemas.openxmlformats.org/officeDocument/2006/relationships/hyperlink" Target="https://drive.google.com/file/d/1MDNRmXxaa7jXsIBsoWBWsmWOpZE5w5xE/view?usp=sharing" TargetMode="External"/><Relationship Id="rId172" Type="http://schemas.openxmlformats.org/officeDocument/2006/relationships/hyperlink" Target="https://drive.google.com/file/d/14mBlOjYwDRru_oFzfA7u6g5QFTiK22mo/view?usp=sharing" TargetMode="External"/><Relationship Id="rId193" Type="http://schemas.openxmlformats.org/officeDocument/2006/relationships/hyperlink" Target="https://drive.google.com/file/d/1-fu5kNHCQUqb68nw1cloggn5uyGnmDA2/view?usp=sharing" TargetMode="External"/><Relationship Id="rId207" Type="http://schemas.openxmlformats.org/officeDocument/2006/relationships/hyperlink" Target="https://drive.google.com/file/d/1Me8paTq-3D5mqyRBokAiWlR9wuKY4fcO/view?usp=sharing" TargetMode="External"/><Relationship Id="rId13" Type="http://schemas.openxmlformats.org/officeDocument/2006/relationships/hyperlink" Target="https://drive.google.com/file/d/1tN_ubseRD502XvMenXx8iOWL3x3fSO68/view?usp=sharing" TargetMode="External"/><Relationship Id="rId109" Type="http://schemas.openxmlformats.org/officeDocument/2006/relationships/hyperlink" Target="https://drive.google.com/file/d/1eaBF_MUfYr2EeQnE-ef2crCiJ-rxLgJd/view?usp=sharing" TargetMode="External"/><Relationship Id="rId34" Type="http://schemas.openxmlformats.org/officeDocument/2006/relationships/hyperlink" Target="https://drive.google.com/file/d/1KWuJy92FnAtZie-bq7qpr8dKkEkCOUVB/view?usp=sharing" TargetMode="External"/><Relationship Id="rId55" Type="http://schemas.openxmlformats.org/officeDocument/2006/relationships/hyperlink" Target="https://drive.google.com/file/d/1TExH829XQIlNr355U6O0I26VPdkqDro1/view?usp=sharing" TargetMode="External"/><Relationship Id="rId76" Type="http://schemas.openxmlformats.org/officeDocument/2006/relationships/hyperlink" Target="https://drive.google.com/file/d/1z70fg848AuT4n-IXQrb6cLgj4-EBDOa3/view?usp=sharing" TargetMode="External"/><Relationship Id="rId97" Type="http://schemas.openxmlformats.org/officeDocument/2006/relationships/hyperlink" Target="https://drive.google.com/file/d/1d2pogBAT1LZ9zDNqZ7Wl6uVwlLgiToS7/view?usp=sharing" TargetMode="External"/><Relationship Id="rId120" Type="http://schemas.openxmlformats.org/officeDocument/2006/relationships/hyperlink" Target="https://drive.google.com/file/d/1l_30V9Fo-T_Nz7VdLE6tvtrtE4cejTrO/view?usp=sharing" TargetMode="External"/><Relationship Id="rId141" Type="http://schemas.openxmlformats.org/officeDocument/2006/relationships/hyperlink" Target="https://drive.google.com/file/d/1_0KM260Rtwbt8Qkn4dGju1RiILRou0fG/view?usp=sharing" TargetMode="External"/><Relationship Id="rId7" Type="http://schemas.openxmlformats.org/officeDocument/2006/relationships/hyperlink" Target="https://drive.google.com/file/d/1Kp8aCbSbVl0m4jX-OeylFj0YxNOQw0oc/view?usp=sharing" TargetMode="External"/><Relationship Id="rId162" Type="http://schemas.openxmlformats.org/officeDocument/2006/relationships/hyperlink" Target="https://drive.google.com/file/d/1jORDCVevvfxuQkNxw_cnnku2yVByM7tQ/view?usp=sharing" TargetMode="External"/><Relationship Id="rId183" Type="http://schemas.openxmlformats.org/officeDocument/2006/relationships/hyperlink" Target="https://drive.google.com/file/d/1sODUcx2DpYh2gtZXW4X_aUTzmxmDfN9J/view?usp=sharing" TargetMode="External"/><Relationship Id="rId218" Type="http://schemas.openxmlformats.org/officeDocument/2006/relationships/hyperlink" Target="https://drive.google.com/file/d/1-k2oaBWQe1nvrdP_4VbBI6kQfPlphys7/view?usp=sharing" TargetMode="External"/><Relationship Id="rId24" Type="http://schemas.openxmlformats.org/officeDocument/2006/relationships/hyperlink" Target="https://drive.google.com/file/d/1bl410H7154xX6rLk9j4FLzgulqaYTRzV/view?usp=sharing" TargetMode="External"/><Relationship Id="rId45" Type="http://schemas.openxmlformats.org/officeDocument/2006/relationships/hyperlink" Target="https://drive.google.com/file/d/1MiHMG8bjhFN6hJNVQviy0-q4hATU4IXB/view?usp=sharing" TargetMode="External"/><Relationship Id="rId66" Type="http://schemas.openxmlformats.org/officeDocument/2006/relationships/hyperlink" Target="https://drive.google.com/file/d/159HqBpTfhs7xHDm9Naij3hzz-0dIvw4o/view?usp=sharing" TargetMode="External"/><Relationship Id="rId87" Type="http://schemas.openxmlformats.org/officeDocument/2006/relationships/hyperlink" Target="https://drive.google.com/file/d/1t3bMDcbTLrSIwPJKAXoteidr3y3pENyE/view?usp=sharing" TargetMode="External"/><Relationship Id="rId110" Type="http://schemas.openxmlformats.org/officeDocument/2006/relationships/hyperlink" Target="https://drive.google.com/file/d/1F_53sz-oLHHLQJwJqGx-RbJIWw0lONq4/view?usp=sharing" TargetMode="External"/><Relationship Id="rId131" Type="http://schemas.openxmlformats.org/officeDocument/2006/relationships/hyperlink" Target="https://drive.google.com/file/d/1RCCrCLST_eYqApCWpDjqcnEk_bzEZmO0/view?usp=sharing" TargetMode="External"/><Relationship Id="rId152" Type="http://schemas.openxmlformats.org/officeDocument/2006/relationships/hyperlink" Target="https://drive.google.com/file/d/1FOoQ5suSEWX7Dqd-QPxVmv4wlX0GJWFS/view?usp=sharing" TargetMode="External"/><Relationship Id="rId173" Type="http://schemas.openxmlformats.org/officeDocument/2006/relationships/hyperlink" Target="https://drive.google.com/file/d/1s9ZG9EmHw3edHRcvqnNr5aTcGQC_rbdD/view?usp=sharing" TargetMode="External"/><Relationship Id="rId194" Type="http://schemas.openxmlformats.org/officeDocument/2006/relationships/hyperlink" Target="https://drive.google.com/file/d/1vlgf4_e4uMJ4FcBZYp1PK4WDwkcduxIN/view?usp=sharing" TargetMode="External"/><Relationship Id="rId208" Type="http://schemas.openxmlformats.org/officeDocument/2006/relationships/hyperlink" Target="https://drive.google.com/file/d/15ou-Hg23TM1R_Z9AtpJFrRNdSbiL6Znd/view?usp=sharing" TargetMode="External"/><Relationship Id="rId14" Type="http://schemas.openxmlformats.org/officeDocument/2006/relationships/hyperlink" Target="https://drive.google.com/file/d/13hKV-5TPBbF80GfAasIgIoezaakqxd9e/view?usp=sharing" TargetMode="External"/><Relationship Id="rId35" Type="http://schemas.openxmlformats.org/officeDocument/2006/relationships/hyperlink" Target="https://drive.google.com/file/d/1Tcl4pmfNjfZZqxZiyU8RxI01GKBm_Dp3/view?usp=sharing" TargetMode="External"/><Relationship Id="rId56" Type="http://schemas.openxmlformats.org/officeDocument/2006/relationships/hyperlink" Target="https://drive.google.com/file/d/12vrLQmgleedlZJW1peio6k6cSzW7D5m6/view?usp=sharing" TargetMode="External"/><Relationship Id="rId77" Type="http://schemas.openxmlformats.org/officeDocument/2006/relationships/hyperlink" Target="https://drive.google.com/file/d/1nXqYB4rrjz8FxdWVU6b6jwifKLaD62Kb/view?usp=sharing" TargetMode="External"/><Relationship Id="rId100" Type="http://schemas.openxmlformats.org/officeDocument/2006/relationships/hyperlink" Target="https://drive.google.com/file/d/1UDrdxABRDA29P6zBUK5XiSjwpkrjnSyT/view?usp=sharing" TargetMode="External"/><Relationship Id="rId8" Type="http://schemas.openxmlformats.org/officeDocument/2006/relationships/hyperlink" Target="https://drive.google.com/file/d/1UVetvT0IhFSs0Y06q43wHU5ei2g_wKCE/view?usp=sharing" TargetMode="External"/><Relationship Id="rId98" Type="http://schemas.openxmlformats.org/officeDocument/2006/relationships/hyperlink" Target="https://drive.google.com/file/d/1uDQjd-LwtTs0898kpXPeECx0REhv5Y_j/view?usp=sharing" TargetMode="External"/><Relationship Id="rId121" Type="http://schemas.openxmlformats.org/officeDocument/2006/relationships/hyperlink" Target="https://drive.google.com/file/d/10Ke2n9IyInWtPaAw90kYpoWG8k4gj-o1/view?usp=sharing" TargetMode="External"/><Relationship Id="rId142" Type="http://schemas.openxmlformats.org/officeDocument/2006/relationships/hyperlink" Target="https://drive.google.com/file/d/1GU6kSDfGg70TxLDitbMAiBBQkQjVNTln/view?usp=sharing" TargetMode="External"/><Relationship Id="rId163" Type="http://schemas.openxmlformats.org/officeDocument/2006/relationships/hyperlink" Target="https://drive.google.com/file/d/18fqbQVVuzFPbBgoa1ts-CPfNi8h6jLma/view?usp=sharing" TargetMode="External"/><Relationship Id="rId184" Type="http://schemas.openxmlformats.org/officeDocument/2006/relationships/hyperlink" Target="https://drive.google.com/file/d/1T8fCADNiGRYAFoAOc4h84zEXAFYDEcwW/view?usp=sharing" TargetMode="External"/><Relationship Id="rId219" Type="http://schemas.openxmlformats.org/officeDocument/2006/relationships/hyperlink" Target="https://drive.google.com/file/d/1XPbh_HNtpLTqDOY17kWuGBiI8Xp-RzKY/view?usp=sharing" TargetMode="External"/><Relationship Id="rId3" Type="http://schemas.openxmlformats.org/officeDocument/2006/relationships/hyperlink" Target="https://drive.google.com/file/d/1l_R3yAfN2Ac-6VD4o2JzNNVMm5Ambkvr/view?usp=sharing" TargetMode="External"/><Relationship Id="rId214" Type="http://schemas.openxmlformats.org/officeDocument/2006/relationships/hyperlink" Target="https://drive.google.com/file/d/1XJBcxArkBk3WVdZQBZgwMHOER73EJX33/view?usp=sharing" TargetMode="External"/><Relationship Id="rId25" Type="http://schemas.openxmlformats.org/officeDocument/2006/relationships/hyperlink" Target="https://drive.google.com/file/d/1k8kAcawCU2NqYXkIE22AeyhbiI7Oswg8/view?usp=sharing" TargetMode="External"/><Relationship Id="rId46" Type="http://schemas.openxmlformats.org/officeDocument/2006/relationships/hyperlink" Target="https://drive.google.com/file/d/104v--o5PoLfQqhRDwMYUEtPeQP3BAj27/view?usp=sharing" TargetMode="External"/><Relationship Id="rId67" Type="http://schemas.openxmlformats.org/officeDocument/2006/relationships/hyperlink" Target="https://drive.google.com/file/d/1LpoZFXqO-Q-tPXSvQDOrNNsZ9fs0Ym3T/view?usp=sharing" TargetMode="External"/><Relationship Id="rId116" Type="http://schemas.openxmlformats.org/officeDocument/2006/relationships/hyperlink" Target="https://drive.google.com/file/d/1Tp6S5QpuElZNq-PLSO3G5hKPt3l2wJLk/view?usp=sharing" TargetMode="External"/><Relationship Id="rId137" Type="http://schemas.openxmlformats.org/officeDocument/2006/relationships/hyperlink" Target="https://drive.google.com/file/d/1SaGH9Ti_-e73O6MzGksizc_LpUBo2Era/view?usp=sharing" TargetMode="External"/><Relationship Id="rId158" Type="http://schemas.openxmlformats.org/officeDocument/2006/relationships/hyperlink" Target="https://drive.google.com/file/d/1uG1Poe3ghvGYZE8MTOtxAYVTTFHJ8e1C/view?usp=sharing" TargetMode="External"/><Relationship Id="rId20" Type="http://schemas.openxmlformats.org/officeDocument/2006/relationships/hyperlink" Target="https://drive.google.com/file/d/1_GDzukxK_Pj2Mwk8aX-lY4-7rTFWz6J-/view?usp=sharing" TargetMode="External"/><Relationship Id="rId41" Type="http://schemas.openxmlformats.org/officeDocument/2006/relationships/hyperlink" Target="https://drive.google.com/file/d/1DekNjizQDS7clAzyVPn_Vh969CR3kMH8/view?usp=sharing" TargetMode="External"/><Relationship Id="rId62" Type="http://schemas.openxmlformats.org/officeDocument/2006/relationships/hyperlink" Target="https://drive.google.com/file/d/1JR6YJ8UqB3pgyopWL9HC6IaHbhiLRI6f/view?usp=sharing" TargetMode="External"/><Relationship Id="rId83" Type="http://schemas.openxmlformats.org/officeDocument/2006/relationships/hyperlink" Target="https://drive.google.com/file/d/1UXYnLvuGto4X0afr2Zq3cBPbeFYhgWgq/view?usp=sharing" TargetMode="External"/><Relationship Id="rId88" Type="http://schemas.openxmlformats.org/officeDocument/2006/relationships/hyperlink" Target="https://drive.google.com/file/d/1f8ZVaARRf1fR1TaezbM4bH2BIgDvF39Q/view?usp=sharing" TargetMode="External"/><Relationship Id="rId111" Type="http://schemas.openxmlformats.org/officeDocument/2006/relationships/hyperlink" Target="https://drive.google.com/file/d/1keP_AvInmph5iMjpZ3mjRkq5KiAhM_Wj/view?usp=sharing" TargetMode="External"/><Relationship Id="rId132" Type="http://schemas.openxmlformats.org/officeDocument/2006/relationships/hyperlink" Target="https://drive.google.com/file/d/1D6SIUgvnPpW9KzXYN1hTdI2GVw0dOnXP/view?usp=sharing" TargetMode="External"/><Relationship Id="rId153" Type="http://schemas.openxmlformats.org/officeDocument/2006/relationships/hyperlink" Target="https://drive.google.com/file/d/1w8KZmIo9IEG7HBN04sVSnZsUT8vfUeOG/view?usp=sharing" TargetMode="External"/><Relationship Id="rId174" Type="http://schemas.openxmlformats.org/officeDocument/2006/relationships/hyperlink" Target="https://drive.google.com/file/d/1Mh0VtihtvBrDf3A9rf9sUyYlquIWfju7/view?usp=sharing" TargetMode="External"/><Relationship Id="rId179" Type="http://schemas.openxmlformats.org/officeDocument/2006/relationships/hyperlink" Target="https://drive.google.com/file/d/1lJTjNHwWHJGAOotV_qsGp0U9u_Zr5ora/view?usp=sharing" TargetMode="External"/><Relationship Id="rId195" Type="http://schemas.openxmlformats.org/officeDocument/2006/relationships/hyperlink" Target="https://drive.google.com/file/d/1zCg5xPxSfiaJCsFbliujqwy5dwafMdjM/view?usp=sharing" TargetMode="External"/><Relationship Id="rId209" Type="http://schemas.openxmlformats.org/officeDocument/2006/relationships/hyperlink" Target="https://drive.google.com/file/d/10KH6mJh6Qz9Aj5TK6lKGCMspqHRQUFgM/view?usp=sharing" TargetMode="External"/><Relationship Id="rId190" Type="http://schemas.openxmlformats.org/officeDocument/2006/relationships/hyperlink" Target="https://drive.google.com/file/d/1up8PRNYDIFybSd31J_8LF6MjyejV1012/view?usp=sharing" TargetMode="External"/><Relationship Id="rId204" Type="http://schemas.openxmlformats.org/officeDocument/2006/relationships/hyperlink" Target="https://drive.google.com/file/d/18mpbZgCjmi8YYwbXL-QNKPUxu7IEmygD/view?usp=sharing" TargetMode="External"/><Relationship Id="rId220" Type="http://schemas.openxmlformats.org/officeDocument/2006/relationships/hyperlink" Target="https://drive.google.com/file/d/1b_loI0xK-ZQ4RMc-hnR9YS-IaR7eyJFA/view?usp=sharing" TargetMode="External"/><Relationship Id="rId225" Type="http://schemas.openxmlformats.org/officeDocument/2006/relationships/hyperlink" Target="https://drive.google.com/file/d/1Fbhi2SrhQAzH5vEibsc0RBMRiFjOVWRO/view?usp=sharing" TargetMode="External"/><Relationship Id="rId15" Type="http://schemas.openxmlformats.org/officeDocument/2006/relationships/hyperlink" Target="https://drive.google.com/file/d/1ii4CqJfL7kH78vrnEkrUl-ERc9hN3lwG/view?usp=sharing" TargetMode="External"/><Relationship Id="rId36" Type="http://schemas.openxmlformats.org/officeDocument/2006/relationships/hyperlink" Target="https://drive.google.com/file/d/1qVcWTlxPrO7fNqdrPmoFlt8N5EWRePdZ/view?usp=sharing" TargetMode="External"/><Relationship Id="rId57" Type="http://schemas.openxmlformats.org/officeDocument/2006/relationships/hyperlink" Target="https://drive.google.com/file/d/1p1Zl_AYwIGhd3FaQnpz_uFn_8FnfhYBV/view?usp=sharing" TargetMode="External"/><Relationship Id="rId106" Type="http://schemas.openxmlformats.org/officeDocument/2006/relationships/hyperlink" Target="https://drive.google.com/file/d/1cQA0HTuHA6uMzhyKv9sIQJQw_BtJMGgV/view?usp=sharing" TargetMode="External"/><Relationship Id="rId127" Type="http://schemas.openxmlformats.org/officeDocument/2006/relationships/hyperlink" Target="https://drive.google.com/file/d/1Xm42OA5ZpFnvTEhJmnLvQmPWw5GBgf27/view?usp=sharing" TargetMode="External"/><Relationship Id="rId10" Type="http://schemas.openxmlformats.org/officeDocument/2006/relationships/hyperlink" Target="https://drive.google.com/file/d/1rViwLVQkw6MrCl7_iBv_Q4U4P1MiMXcf/view?usp=sharing" TargetMode="External"/><Relationship Id="rId31" Type="http://schemas.openxmlformats.org/officeDocument/2006/relationships/hyperlink" Target="https://drive.google.com/file/d/1RSImG_NH5IEVQvsTO-O0yraKT_EaVC7w/view?usp=sharing" TargetMode="External"/><Relationship Id="rId52" Type="http://schemas.openxmlformats.org/officeDocument/2006/relationships/hyperlink" Target="https://drive.google.com/file/d/1KifeA9qk3otYu5BohKrQoXb86ocXPtqV/view?usp=sharing" TargetMode="External"/><Relationship Id="rId73" Type="http://schemas.openxmlformats.org/officeDocument/2006/relationships/hyperlink" Target="https://drive.google.com/file/d/1PEvgAM5kgDvU9ZBpef85XFS7GjOY9CC_/view?usp=sharing" TargetMode="External"/><Relationship Id="rId78" Type="http://schemas.openxmlformats.org/officeDocument/2006/relationships/hyperlink" Target="https://drive.google.com/file/d/1RqOAvcCHL1BdA61trMh1J9CylHOLsRGp/view?usp=sharing" TargetMode="External"/><Relationship Id="rId94" Type="http://schemas.openxmlformats.org/officeDocument/2006/relationships/hyperlink" Target="https://drive.google.com/file/d/1zA6vjNlhrgWcWEtuMwHfktF4W0hWLbeg/view?usp=sharing" TargetMode="External"/><Relationship Id="rId99" Type="http://schemas.openxmlformats.org/officeDocument/2006/relationships/hyperlink" Target="https://drive.google.com/file/d/1R1uCqYwwQ1ipUUo5Dem_jHXpkoZnQsjZ/view?usp=sharing" TargetMode="External"/><Relationship Id="rId101" Type="http://schemas.openxmlformats.org/officeDocument/2006/relationships/hyperlink" Target="https://drive.google.com/file/d/1IWzKLVmI8DYRPuWnO0KO61oNk3rZQmik/view?usp=sharing" TargetMode="External"/><Relationship Id="rId122" Type="http://schemas.openxmlformats.org/officeDocument/2006/relationships/hyperlink" Target="https://drive.google.com/file/d/1W8GuzBybXUHslVAF2E7NqUdS1i0gOT_k/view?usp=sharing" TargetMode="External"/><Relationship Id="rId143" Type="http://schemas.openxmlformats.org/officeDocument/2006/relationships/hyperlink" Target="https://drive.google.com/file/d/1rRiNzmp3Mye46Cw-HNlPSmmfWfEErIav/view?usp=sharing" TargetMode="External"/><Relationship Id="rId148" Type="http://schemas.openxmlformats.org/officeDocument/2006/relationships/hyperlink" Target="https://drive.google.com/file/d/17sSG0o4rUmCbCl7NxAK9Vo44q1RafCpJ/view?usp=sharing" TargetMode="External"/><Relationship Id="rId164" Type="http://schemas.openxmlformats.org/officeDocument/2006/relationships/hyperlink" Target="https://drive.google.com/file/d/1bMMskxPblvDs0zyydbH0LXf_1-O5FY6o/view?usp=sharing" TargetMode="External"/><Relationship Id="rId169" Type="http://schemas.openxmlformats.org/officeDocument/2006/relationships/hyperlink" Target="https://drive.google.com/file/d/1DdP6bLfsCQLcM4NXxMDO7KlCVs-D2VX9/view?usp=sharing" TargetMode="External"/><Relationship Id="rId185" Type="http://schemas.openxmlformats.org/officeDocument/2006/relationships/hyperlink" Target="https://drive.google.com/file/d/11z2f_9a9dovN5YqCAASaiKnL_qXzBiD4/view?usp=sharing" TargetMode="External"/><Relationship Id="rId4" Type="http://schemas.openxmlformats.org/officeDocument/2006/relationships/hyperlink" Target="https://drive.google.com/file/d/1yDRwGGDVJ5g6muKfvjdtQdtI2cPc79TA/view?usp=sharing" TargetMode="External"/><Relationship Id="rId9" Type="http://schemas.openxmlformats.org/officeDocument/2006/relationships/hyperlink" Target="https://drive.google.com/file/d/1cEg6prsJE3zPcKYxacgtXj_8dvb8ou5m/view?usp=sharing" TargetMode="External"/><Relationship Id="rId180" Type="http://schemas.openxmlformats.org/officeDocument/2006/relationships/hyperlink" Target="https://drive.google.com/file/d/1hfhihJ3RxKr6Qsod2881APb7O_ooMsQO/view?usp=sharing" TargetMode="External"/><Relationship Id="rId210" Type="http://schemas.openxmlformats.org/officeDocument/2006/relationships/hyperlink" Target="https://drive.google.com/file/d/19DpQL6kzr2rHsfZooq27I6Yzac3ZpEFS/view?usp=sharing" TargetMode="External"/><Relationship Id="rId215" Type="http://schemas.openxmlformats.org/officeDocument/2006/relationships/hyperlink" Target="https://drive.google.com/file/d/1OZfuJ7w8AdODHeVhjaGvm9T2QYP4anWf/view?usp=sharing" TargetMode="External"/><Relationship Id="rId26" Type="http://schemas.openxmlformats.org/officeDocument/2006/relationships/hyperlink" Target="https://drive.google.com/file/d/1kk73vscMAum_UOEbGS9eTDExPoVIvNs7/view?usp=sharing" TargetMode="External"/><Relationship Id="rId47" Type="http://schemas.openxmlformats.org/officeDocument/2006/relationships/hyperlink" Target="https://drive.google.com/file/d/1nIfTex5HSEsoWPyKUXJGh0Ebb4hB6RO1/view?usp=sharing" TargetMode="External"/><Relationship Id="rId68" Type="http://schemas.openxmlformats.org/officeDocument/2006/relationships/hyperlink" Target="https://drive.google.com/file/d/1cVZv8Zk0OzPt1Au31WXSiu4iZR9ooRzC/view?usp=sharing" TargetMode="External"/><Relationship Id="rId89" Type="http://schemas.openxmlformats.org/officeDocument/2006/relationships/hyperlink" Target="https://drive.google.com/file/d/1VqhvSqdjsd9WlJR0SShmuUebOMXeHby9/view?usp=sharing" TargetMode="External"/><Relationship Id="rId112" Type="http://schemas.openxmlformats.org/officeDocument/2006/relationships/hyperlink" Target="https://drive.google.com/file/d/1L9rKzlWsIcdVYe5RDFh_spqPJRNmGZLR/view?usp=sharing" TargetMode="External"/><Relationship Id="rId133" Type="http://schemas.openxmlformats.org/officeDocument/2006/relationships/hyperlink" Target="https://drive.google.com/file/d/1gWp5iq6VzO36z2xw-1taFOjl_rb3PPPo/view?usp=sharing" TargetMode="External"/><Relationship Id="rId154" Type="http://schemas.openxmlformats.org/officeDocument/2006/relationships/hyperlink" Target="https://drive.google.com/file/d/12FHW722uCk0hDGG7D8KLYGAKDcXnbh6y/view?usp=sharing" TargetMode="External"/><Relationship Id="rId175" Type="http://schemas.openxmlformats.org/officeDocument/2006/relationships/hyperlink" Target="https://drive.google.com/file/d/1VTMUwnhXIRemHCrYASIKM6AP_w8e5_A9/view?usp=sharing" TargetMode="External"/><Relationship Id="rId196" Type="http://schemas.openxmlformats.org/officeDocument/2006/relationships/hyperlink" Target="https://drive.google.com/file/d/1zvO_LG2wR8CBcdP91LadJAhMhs8v613G/view?usp=sharing" TargetMode="External"/><Relationship Id="rId200" Type="http://schemas.openxmlformats.org/officeDocument/2006/relationships/hyperlink" Target="https://drive.google.com/file/d/1eNQ-PfoBDU4WeL_ub4eBGmn5VlYQCKSq/view?usp=sharing" TargetMode="External"/><Relationship Id="rId16" Type="http://schemas.openxmlformats.org/officeDocument/2006/relationships/hyperlink" Target="https://drive.google.com/file/d/1DE_DEFfIJ77JHgA3TcN5EhUdWi_pJOcP/view?usp=sharing" TargetMode="External"/><Relationship Id="rId221" Type="http://schemas.openxmlformats.org/officeDocument/2006/relationships/hyperlink" Target="https://drive.google.com/file/d/1P9Nf8MBMquzAVuvbf7hZtzpWf6FIHUw4/view?usp=sharing" TargetMode="External"/><Relationship Id="rId37" Type="http://schemas.openxmlformats.org/officeDocument/2006/relationships/hyperlink" Target="https://drive.google.com/file/d/1zikZRaNLQluheDCqyXr2_JZUZAhVEDh1/view?usp=sharing" TargetMode="External"/><Relationship Id="rId58" Type="http://schemas.openxmlformats.org/officeDocument/2006/relationships/hyperlink" Target="https://drive.google.com/file/d/1dbvCdTVipAMHVxqLe2Lo3h7lceQbon2b/view?usp=sharing" TargetMode="External"/><Relationship Id="rId79" Type="http://schemas.openxmlformats.org/officeDocument/2006/relationships/hyperlink" Target="https://drive.google.com/file/d/1ePFhH1Vxyhl94fKgw75I0hDhtCzxW-i9/view?usp=sharing" TargetMode="External"/><Relationship Id="rId102" Type="http://schemas.openxmlformats.org/officeDocument/2006/relationships/hyperlink" Target="https://drive.google.com/file/d/1sjc0r2NyMdgGt_dDLP7MeA05zraU1fNV/view?usp=sharing" TargetMode="External"/><Relationship Id="rId123" Type="http://schemas.openxmlformats.org/officeDocument/2006/relationships/hyperlink" Target="https://drive.google.com/file/d/1hEykRnBtnOUSIDfAE4y4QCAWIRQUJO_T/view?usp=sharing" TargetMode="External"/><Relationship Id="rId144" Type="http://schemas.openxmlformats.org/officeDocument/2006/relationships/hyperlink" Target="https://drive.google.com/file/d/1xJ46We-ExxDxXRAAsLXCAxFDZRgNJMh4/view?usp=sharing" TargetMode="External"/><Relationship Id="rId90" Type="http://schemas.openxmlformats.org/officeDocument/2006/relationships/hyperlink" Target="https://drive.google.com/file/d/1FpQxfwqKBn12dajImqz_f5W6pA-QKcKF/view?usp=sharing" TargetMode="External"/><Relationship Id="rId165" Type="http://schemas.openxmlformats.org/officeDocument/2006/relationships/hyperlink" Target="https://drive.google.com/file/d/1YoayfcM6I-7gTbw7V8ECdSb_zHEHrV6O/view?usp=sharing" TargetMode="External"/><Relationship Id="rId186" Type="http://schemas.openxmlformats.org/officeDocument/2006/relationships/hyperlink" Target="https://drive.google.com/file/d/1V9JeCvEO_1pp_Fvs9yAEiP8Ur3vbI96O/view?usp=sharing" TargetMode="External"/><Relationship Id="rId211" Type="http://schemas.openxmlformats.org/officeDocument/2006/relationships/hyperlink" Target="https://drive.google.com/file/d/1j3keBl4HbmOFhP4ET3_zkGlDLb0mobsR/view?usp=sharing" TargetMode="External"/><Relationship Id="rId27" Type="http://schemas.openxmlformats.org/officeDocument/2006/relationships/hyperlink" Target="https://drive.google.com/file/d/1O7y1F0J_OnXSbsb-iZLZNCTQv4tP2iuU/view?usp=sharing" TargetMode="External"/><Relationship Id="rId48" Type="http://schemas.openxmlformats.org/officeDocument/2006/relationships/hyperlink" Target="https://drive.google.com/file/d/12C0VM1fVmLGUGowN7Zwd6VxaoWs-CfWw/view?usp=sharing" TargetMode="External"/><Relationship Id="rId69" Type="http://schemas.openxmlformats.org/officeDocument/2006/relationships/hyperlink" Target="https://drive.google.com/file/d/1CNA9-bzWMp0_gZjIFSxQ1pJNoZ8x8yof/view?usp=sharing" TargetMode="External"/><Relationship Id="rId113" Type="http://schemas.openxmlformats.org/officeDocument/2006/relationships/hyperlink" Target="https://drive.google.com/file/d/1WxF23lGxv_aIUZ7w01StyCG1WNWZMYM0/view?usp=sharing" TargetMode="External"/><Relationship Id="rId134" Type="http://schemas.openxmlformats.org/officeDocument/2006/relationships/hyperlink" Target="https://drive.google.com/file/d/1T2QOT-SfNAZXW2kXsBG_magIrKoaeu33/view?usp=sharing" TargetMode="External"/><Relationship Id="rId80" Type="http://schemas.openxmlformats.org/officeDocument/2006/relationships/hyperlink" Target="https://drive.google.com/file/d/1_oJz1TfJ5pFT2jSf2M5fUNIwnurfO1Pb/view?usp=sharing" TargetMode="External"/><Relationship Id="rId155" Type="http://schemas.openxmlformats.org/officeDocument/2006/relationships/hyperlink" Target="https://drive.google.com/file/d/1CcEQNeICtjkJlK4laFMlAXb6TGpZthHx/view?usp=sharing" TargetMode="External"/><Relationship Id="rId176" Type="http://schemas.openxmlformats.org/officeDocument/2006/relationships/hyperlink" Target="https://drive.google.com/file/d/1bcESSKGbDy-md6KMvL0AcSOSH0BOzPkM/view?usp=sharing" TargetMode="External"/><Relationship Id="rId197" Type="http://schemas.openxmlformats.org/officeDocument/2006/relationships/hyperlink" Target="https://drive.google.com/file/d/18mSCNVVjD53QiMqe3-ntO3Glf55nc1ob/view?usp=sharing" TargetMode="External"/><Relationship Id="rId201" Type="http://schemas.openxmlformats.org/officeDocument/2006/relationships/hyperlink" Target="https://drive.google.com/file/d/1gioE0J6sNVYgkz9x01TWyglmBiNQDNaP/view?usp=sharing" TargetMode="External"/><Relationship Id="rId222" Type="http://schemas.openxmlformats.org/officeDocument/2006/relationships/hyperlink" Target="https://drive.google.com/file/d/1xxtvZEuxIQ_e5KuWQfnMdVOm25D9hgxz/view?usp=sharing" TargetMode="External"/><Relationship Id="rId17" Type="http://schemas.openxmlformats.org/officeDocument/2006/relationships/hyperlink" Target="https://drive.google.com/file/d/1oUDaYHja6HFoveS8qTn78ONyiT_hOfsf/view?usp=sharing" TargetMode="External"/><Relationship Id="rId38" Type="http://schemas.openxmlformats.org/officeDocument/2006/relationships/hyperlink" Target="https://drive.google.com/file/d/1yaA3W9yeSDlxHFh80m6WLT8yxZdcMov9/view?usp=sharing" TargetMode="External"/><Relationship Id="rId59" Type="http://schemas.openxmlformats.org/officeDocument/2006/relationships/hyperlink" Target="https://drive.google.com/file/d/14cakal6t7ZX4RAX_UjkDvep670LnDG4h/view?usp=sharing" TargetMode="External"/><Relationship Id="rId103" Type="http://schemas.openxmlformats.org/officeDocument/2006/relationships/hyperlink" Target="https://drive.google.com/file/d/1BZjHGPb7MmrgETRipq17JvZh4Baxfbv3/view?usp=sharing" TargetMode="External"/><Relationship Id="rId124" Type="http://schemas.openxmlformats.org/officeDocument/2006/relationships/hyperlink" Target="https://drive.google.com/file/d/13AlgMtBgBdTZtxkZsXyrtpUWsb2e5_Pu/view?usp=sharing" TargetMode="External"/><Relationship Id="rId70" Type="http://schemas.openxmlformats.org/officeDocument/2006/relationships/hyperlink" Target="https://drive.google.com/file/d/1m97NkPuhlREev21J9m_9fQN3Y52qwOid/view?usp=sharing" TargetMode="External"/><Relationship Id="rId91" Type="http://schemas.openxmlformats.org/officeDocument/2006/relationships/hyperlink" Target="https://drive.google.com/file/d/1VTG1uu5PANMu4_bdVDzx7-egOhQavLnK/view?usp=sharing" TargetMode="External"/><Relationship Id="rId145" Type="http://schemas.openxmlformats.org/officeDocument/2006/relationships/hyperlink" Target="https://drive.google.com/file/d/18pB5CojVOqA69mqzBxXO4eW27YXGt6fX/view?usp=sharing" TargetMode="External"/><Relationship Id="rId166" Type="http://schemas.openxmlformats.org/officeDocument/2006/relationships/hyperlink" Target="https://drive.google.com/file/d/1Yb9DVANV508_1Z7_d6z45y_y_uQ9w97B/view?usp=sharing" TargetMode="External"/><Relationship Id="rId187" Type="http://schemas.openxmlformats.org/officeDocument/2006/relationships/hyperlink" Target="https://drive.google.com/file/d/1V9JeCvEO_1pp_Fvs9yAEiP8Ur3vbI96O/view?usp=sharing" TargetMode="External"/><Relationship Id="rId1" Type="http://schemas.openxmlformats.org/officeDocument/2006/relationships/hyperlink" Target="https://drive.google.com/file/d/1PTgrVhNpWBFrxjFHr4g1BiJ0cwvBd66i/view?usp=sharing" TargetMode="External"/><Relationship Id="rId212" Type="http://schemas.openxmlformats.org/officeDocument/2006/relationships/hyperlink" Target="https://drive.google.com/file/d/1KdlBso6Fqa6Wms12HBrGyBJ5hZJcUS1o/view?usp=sharing" TargetMode="External"/><Relationship Id="rId28" Type="http://schemas.openxmlformats.org/officeDocument/2006/relationships/hyperlink" Target="https://drive.google.com/file/d/1P3UEMVSsYykl8gUpiKH4vy-dRWHp2U6M/view?usp=sharing" TargetMode="External"/><Relationship Id="rId49" Type="http://schemas.openxmlformats.org/officeDocument/2006/relationships/hyperlink" Target="https://drive.google.com/file/d/1Rot3uCNeKw4agndyVSUhyw6CfRdrknoa/view?usp=sharing" TargetMode="External"/><Relationship Id="rId114" Type="http://schemas.openxmlformats.org/officeDocument/2006/relationships/hyperlink" Target="https://drive.google.com/file/d/1eQbz_7TsNrmrRBaxz0k0dvXz67Y1Jy0d/view?usp=sharing" TargetMode="External"/><Relationship Id="rId60" Type="http://schemas.openxmlformats.org/officeDocument/2006/relationships/hyperlink" Target="https://drive.google.com/file/d/1XvR6buVai7H0zJhgRk_f9SaDRP6anqIg/view?usp=sharing" TargetMode="External"/><Relationship Id="rId81" Type="http://schemas.openxmlformats.org/officeDocument/2006/relationships/hyperlink" Target="https://drive.google.com/file/d/1mr8utLTkik3bl9ZXJKGy6VET7GOEiqpY/view?usp=sharing" TargetMode="External"/><Relationship Id="rId135" Type="http://schemas.openxmlformats.org/officeDocument/2006/relationships/hyperlink" Target="https://drive.google.com/file/d/17_9rukptRloSB9Z69ewc9Eofucs8atbJ/view?usp=sharing" TargetMode="External"/><Relationship Id="rId156" Type="http://schemas.openxmlformats.org/officeDocument/2006/relationships/hyperlink" Target="https://drive.google.com/file/d/1MGA4_4DqdJQmpzhtjVwPA1diBvQ_q0of/view?usp=sharing" TargetMode="External"/><Relationship Id="rId177" Type="http://schemas.openxmlformats.org/officeDocument/2006/relationships/hyperlink" Target="https://drive.google.com/file/d/1PRqcyjfmOcXDv5AdVVa1k6HBqqTwHUIp/view?usp=sharing" TargetMode="External"/><Relationship Id="rId198" Type="http://schemas.openxmlformats.org/officeDocument/2006/relationships/hyperlink" Target="https://drive.google.com/file/d/1rPZ0e9Zq1tVrmrEmrfh9AmIoSJSgtNjU/view?usp=sharing" TargetMode="External"/><Relationship Id="rId202" Type="http://schemas.openxmlformats.org/officeDocument/2006/relationships/hyperlink" Target="https://drive.google.com/file/d/173jq4ubFxlypZ7Qv4Yy10nqkO6Ve5E1l/view?usp=sharing" TargetMode="External"/><Relationship Id="rId223" Type="http://schemas.openxmlformats.org/officeDocument/2006/relationships/hyperlink" Target="https://drive.google.com/file/d/1HpwgXEaNDfEeymXTCiIsOzl3LvoabrXK/view?usp=sharing" TargetMode="External"/><Relationship Id="rId18" Type="http://schemas.openxmlformats.org/officeDocument/2006/relationships/hyperlink" Target="https://drive.google.com/file/d/1x__CrGKjUrU0Ji8xB-M7Mv09uSXXto1i/view?usp=sharing" TargetMode="External"/><Relationship Id="rId39" Type="http://schemas.openxmlformats.org/officeDocument/2006/relationships/hyperlink" Target="https://drive.google.com/file/d/14XG0hoKQ47kQOHWBh6sd7PZYwhGMxJq7/view?usp=sharing" TargetMode="External"/><Relationship Id="rId50" Type="http://schemas.openxmlformats.org/officeDocument/2006/relationships/hyperlink" Target="https://drive.google.com/file/d/1iavUCjvbnupq3hg_m1oH1UkJNHQtFCqK/view?usp=sharing" TargetMode="External"/><Relationship Id="rId104" Type="http://schemas.openxmlformats.org/officeDocument/2006/relationships/hyperlink" Target="https://drive.google.com/file/d/1PZKh3qwHGI9Q8i-FUbqUjx53GyjVEJa3/view?usp=sharing" TargetMode="External"/><Relationship Id="rId125" Type="http://schemas.openxmlformats.org/officeDocument/2006/relationships/hyperlink" Target="https://drive.google.com/file/d/1Gc5hv4szi5v-rMyRyuARTFAc6q0lbMf9/view?usp=sharing" TargetMode="External"/><Relationship Id="rId146" Type="http://schemas.openxmlformats.org/officeDocument/2006/relationships/hyperlink" Target="https://drive.google.com/file/d/1NiAAitkTN_GZGllpolzSI_B8aI9gblrJ/view?usp=sharing" TargetMode="External"/><Relationship Id="rId167" Type="http://schemas.openxmlformats.org/officeDocument/2006/relationships/hyperlink" Target="https://drive.google.com/file/d/1_qsbLVRRCo1COg722-lgXpnp9Bz4PJ7T/view?usp=sharing" TargetMode="External"/><Relationship Id="rId188" Type="http://schemas.openxmlformats.org/officeDocument/2006/relationships/hyperlink" Target="https://drive.google.com/file/d/1Gn4JZT6--hOKD3aOcUUxJHOEnmNHO8wb/view?usp=sharing" TargetMode="External"/><Relationship Id="rId71" Type="http://schemas.openxmlformats.org/officeDocument/2006/relationships/hyperlink" Target="https://drive.google.com/file/d/1H4TEw8Y2gHb_GUSXNNOIw1OhjsDyRymq/view?usp=sharing" TargetMode="External"/><Relationship Id="rId92" Type="http://schemas.openxmlformats.org/officeDocument/2006/relationships/hyperlink" Target="https://drive.google.com/file/d/1F0HGUVAXfaL6GKUU2Lq4BjHWzXsky9JQ/view?usp=sharing" TargetMode="External"/><Relationship Id="rId213" Type="http://schemas.openxmlformats.org/officeDocument/2006/relationships/hyperlink" Target="https://drive.google.com/file/d/1pK61pO9t_Tdcqgcxgqt50oKpOhDmz8Dd/view?usp=sharing" TargetMode="External"/><Relationship Id="rId2" Type="http://schemas.openxmlformats.org/officeDocument/2006/relationships/hyperlink" Target="https://drive.google.com/file/d/1uLg_cLQjEYWWAYYT1tY5dXz5FmuooAZ7/view?usp=sharing" TargetMode="External"/><Relationship Id="rId29" Type="http://schemas.openxmlformats.org/officeDocument/2006/relationships/hyperlink" Target="https://drive.google.com/file/d/1Coc64z9BVmKA1mf9-x_lZ_j_3qYsGtyJ/view?usp=sharing" TargetMode="External"/><Relationship Id="rId40" Type="http://schemas.openxmlformats.org/officeDocument/2006/relationships/hyperlink" Target="https://drive.google.com/file/d/19XP-9hmW4hw5WqOD6aJVWVssgxw34IV1/view?usp=sharing" TargetMode="External"/><Relationship Id="rId115" Type="http://schemas.openxmlformats.org/officeDocument/2006/relationships/hyperlink" Target="https://drive.google.com/file/d/1II0n6JG4BgzIkkAgev5eXDdlNtwLUx4d/view?usp=sharing" TargetMode="External"/><Relationship Id="rId136" Type="http://schemas.openxmlformats.org/officeDocument/2006/relationships/hyperlink" Target="https://drive.google.com/file/d/1zMleJwf-OnYb3Bjf7Bkh1mHnDe7Av_Aw/view?usp=sharing" TargetMode="External"/><Relationship Id="rId157" Type="http://schemas.openxmlformats.org/officeDocument/2006/relationships/hyperlink" Target="https://drive.google.com/file/d/115LvH-OenqBukUd5zzTzq5Lsw29uXARW/view?usp=sharing" TargetMode="External"/><Relationship Id="rId178" Type="http://schemas.openxmlformats.org/officeDocument/2006/relationships/hyperlink" Target="https://drive.google.com/file/d/1FOGAflh-orKHZMvaB6-RXDgDAZeDa4if/view?usp=sharing" TargetMode="External"/><Relationship Id="rId61" Type="http://schemas.openxmlformats.org/officeDocument/2006/relationships/hyperlink" Target="https://drive.google.com/file/d/1SCxfMxm19SnmbUc3fGyi4gahmmbgq1mh/view?usp=sharing" TargetMode="External"/><Relationship Id="rId82" Type="http://schemas.openxmlformats.org/officeDocument/2006/relationships/hyperlink" Target="https://drive.google.com/file/d/1ZRIq_RCn-tcj4OPHgFqaVsrkqEaR9pDg/view?usp=sharing" TargetMode="External"/><Relationship Id="rId199" Type="http://schemas.openxmlformats.org/officeDocument/2006/relationships/hyperlink" Target="https://drive.google.com/file/d/1T044n8hCQDJnSFYMomyrbW4GD_uTD1JW/view?usp=sharing" TargetMode="External"/><Relationship Id="rId203" Type="http://schemas.openxmlformats.org/officeDocument/2006/relationships/hyperlink" Target="https://drive.google.com/file/d/1cfMpVRGuAou_kn9Owg8O0CBmYYZxenoO/view?usp=sharing" TargetMode="External"/><Relationship Id="rId19" Type="http://schemas.openxmlformats.org/officeDocument/2006/relationships/hyperlink" Target="https://drive.google.com/file/d/1ARl_63eog1BuTAjBnOWF8q_rmHaJlNTP/view?usp=sharing" TargetMode="External"/><Relationship Id="rId224" Type="http://schemas.openxmlformats.org/officeDocument/2006/relationships/hyperlink" Target="https://drive.google.com/file/d/1N-hzYoWDxVO4tMMuDOH6kUmKxPlzeICJ/view?usp=sharing" TargetMode="External"/><Relationship Id="rId30" Type="http://schemas.openxmlformats.org/officeDocument/2006/relationships/hyperlink" Target="https://drive.google.com/file/d/1pNqD1PGrGbcgHO7D9nee4YkN7OXEJmMe/view?usp=sharing" TargetMode="External"/><Relationship Id="rId105" Type="http://schemas.openxmlformats.org/officeDocument/2006/relationships/hyperlink" Target="https://drive.google.com/file/d/1Vbi9m10qE2wHiyJmDO2rHeX8iV-33fqI/view?usp=sharing" TargetMode="External"/><Relationship Id="rId126" Type="http://schemas.openxmlformats.org/officeDocument/2006/relationships/hyperlink" Target="https://drive.google.com/file/d/1-UmQQnwdJh2anLvBBZ_Dty62GFtq7Hkl/view?usp=sharing" TargetMode="External"/><Relationship Id="rId147" Type="http://schemas.openxmlformats.org/officeDocument/2006/relationships/hyperlink" Target="https://drive.google.com/file/d/1ENY6GT03yeCBy2_g6wzpYqUVIc2iqlYG/view?usp=sharing" TargetMode="External"/><Relationship Id="rId168" Type="http://schemas.openxmlformats.org/officeDocument/2006/relationships/hyperlink" Target="https://drive.google.com/file/d/1WbYyy4izNV0WhAuJ2S1eBC9kzd9E_YB6/view?usp=sharing" TargetMode="External"/><Relationship Id="rId51" Type="http://schemas.openxmlformats.org/officeDocument/2006/relationships/hyperlink" Target="https://drive.google.com/file/d/1UuAp6wVsLIauqmniwwnTluzMH2qGg8HC/view?usp=sharing" TargetMode="External"/><Relationship Id="rId72" Type="http://schemas.openxmlformats.org/officeDocument/2006/relationships/hyperlink" Target="https://drive.google.com/file/d/1-S5kJB9WzJzfQMNIqEfClLzen_0mSnNl/view?usp=sharing" TargetMode="External"/><Relationship Id="rId93" Type="http://schemas.openxmlformats.org/officeDocument/2006/relationships/hyperlink" Target="https://drive.google.com/file/d/1JZ8B_bxtve-Oq1zYPsWeYClWeS1bYgw9/view?usp=sharing" TargetMode="External"/><Relationship Id="rId189" Type="http://schemas.openxmlformats.org/officeDocument/2006/relationships/hyperlink" Target="https://drive.google.com/file/d/1Gn4JZT6--hOKD3aOcUUxJHOEnmNHO8wb/view?usp=sharing" TargetMode="External"/></Relationships>
</file>

<file path=xl/worksheets/_rels/sheet5.xml.rels><?xml version="1.0" encoding="UTF-8" standalone="yes"?>
<Relationships xmlns="http://schemas.openxmlformats.org/package/2006/relationships"><Relationship Id="rId117" Type="http://schemas.openxmlformats.org/officeDocument/2006/relationships/hyperlink" Target="https://drive.google.com/file/d/1fDrNiy_UQUdchRvdR5D5czYUojq7jUEc/view?usp=sharing" TargetMode="External"/><Relationship Id="rId21" Type="http://schemas.openxmlformats.org/officeDocument/2006/relationships/hyperlink" Target="https://www.elafoundation.org/ela/wp-content/uploads/2017/03/Ela-Journal-3-2.pdf" TargetMode="External"/><Relationship Id="rId42" Type="http://schemas.openxmlformats.org/officeDocument/2006/relationships/hyperlink" Target="http://jbioua.fmipa.unand.ac.id/index.php/jbioua/article/view/94" TargetMode="External"/><Relationship Id="rId63" Type="http://schemas.openxmlformats.org/officeDocument/2006/relationships/hyperlink" Target="https://doi.org/10.24843/metamorfosa.2018.v05.i02.p11" TargetMode="External"/><Relationship Id="rId84" Type="http://schemas.openxmlformats.org/officeDocument/2006/relationships/hyperlink" Target="http://jbioua.fmipa.unand.ac.id/index.php/jbioua/article/view/133" TargetMode="External"/><Relationship Id="rId138" Type="http://schemas.openxmlformats.org/officeDocument/2006/relationships/hyperlink" Target="http://www.ijpsat.es/index.php/ijpsat/article/view/3492/2190" TargetMode="External"/><Relationship Id="rId159" Type="http://schemas.openxmlformats.org/officeDocument/2006/relationships/hyperlink" Target="https://drive.google.com/file/d/1vnl5Lt_d-kC7LV2ArjPVzYVr5dQ7f9g5/view?usp=sharing" TargetMode="External"/><Relationship Id="rId170" Type="http://schemas.openxmlformats.org/officeDocument/2006/relationships/hyperlink" Target="https://drive.google.com/file/d/1IB4j7PeblAwiRefyBekRHQ3HWrnHoj2V/view?usp=sharing" TargetMode="External"/><Relationship Id="rId191" Type="http://schemas.openxmlformats.org/officeDocument/2006/relationships/printerSettings" Target="../printerSettings/printerSettings5.bin"/><Relationship Id="rId107" Type="http://schemas.openxmlformats.org/officeDocument/2006/relationships/hyperlink" Target="http://repo.unand.ac.id/36375/1/4_2014_BioETI2_Jabang_Nurdin%26Izmiarti.pdf" TargetMode="External"/><Relationship Id="rId11" Type="http://schemas.openxmlformats.org/officeDocument/2006/relationships/hyperlink" Target="http://www.bioflux.com.ro/home/volume-12-1-2019/" TargetMode="External"/><Relationship Id="rId32" Type="http://schemas.openxmlformats.org/officeDocument/2006/relationships/hyperlink" Target="https://www.ijsrm.in/index.php/ijsrm/article/view/2666" TargetMode="External"/><Relationship Id="rId53" Type="http://schemas.openxmlformats.org/officeDocument/2006/relationships/hyperlink" Target="https://www.scopus.com/authid/detail.uri?authorId=56896191600" TargetMode="External"/><Relationship Id="rId74" Type="http://schemas.openxmlformats.org/officeDocument/2006/relationships/hyperlink" Target="http://jbioua.fmipa.unand.ac.id/index.php/jbioua/article/view/251" TargetMode="External"/><Relationship Id="rId128" Type="http://schemas.openxmlformats.org/officeDocument/2006/relationships/hyperlink" Target="https://www.scimagojr.com/journalsearch.php?q=21100246529&amp;tip=sid&amp;clean=0" TargetMode="External"/><Relationship Id="rId149" Type="http://schemas.openxmlformats.org/officeDocument/2006/relationships/hyperlink" Target="https://drive.google.com/file/d/1Xjai9p5uBlYa23gSy4P9V62c7ivwvQCa/view?usp=sharing" TargetMode="External"/><Relationship Id="rId5" Type="http://schemas.openxmlformats.org/officeDocument/2006/relationships/hyperlink" Target="https://scialert.net/qredirect.php?doi=jfas.2016.255.267&amp;linkid=pdf" TargetMode="External"/><Relationship Id="rId95" Type="http://schemas.openxmlformats.org/officeDocument/2006/relationships/hyperlink" Target="http://jbioua.fmipa.unand.ac.id/index.php/jbioua/article/view/205" TargetMode="External"/><Relationship Id="rId160" Type="http://schemas.openxmlformats.org/officeDocument/2006/relationships/hyperlink" Target="https://drive.google.com/file/d/1u204Z0Lnays9_pD7mAEFHLowZxIfHtAP/view?usp=sharing" TargetMode="External"/><Relationship Id="rId181" Type="http://schemas.openxmlformats.org/officeDocument/2006/relationships/hyperlink" Target="https://drive.google.com/file/d/1Nrmy3MJV2E8J8WePZ-zgZDsNjq6ByOkf/view?usp=sharing" TargetMode="External"/><Relationship Id="rId22" Type="http://schemas.openxmlformats.org/officeDocument/2006/relationships/hyperlink" Target="https://link.springer.com/article/10.1007/s10329-016-0588-1" TargetMode="External"/><Relationship Id="rId43" Type="http://schemas.openxmlformats.org/officeDocument/2006/relationships/hyperlink" Target="http://jbioua.fmipa.unand.ac.id/index.php/jbioua/article/view/94/88" TargetMode="External"/><Relationship Id="rId64" Type="http://schemas.openxmlformats.org/officeDocument/2006/relationships/hyperlink" Target="https://ojs.unud.ac.id/index.php/metamorfosa/article/view/44155" TargetMode="External"/><Relationship Id="rId118" Type="http://schemas.openxmlformats.org/officeDocument/2006/relationships/hyperlink" Target="https://drive.google.com/file/d/1Pi1Me-eIJ0Xe3Y1z6Hln9Dl1gThxSDf7/view?usp=sharing" TargetMode="External"/><Relationship Id="rId139" Type="http://schemas.openxmlformats.org/officeDocument/2006/relationships/hyperlink" Target="http://dx.doi.org/10.52155/ijpsat.v28.2.3492" TargetMode="External"/><Relationship Id="rId85" Type="http://schemas.openxmlformats.org/officeDocument/2006/relationships/hyperlink" Target="http://jbioua.fmipa.unand.ac.id/index.php/jbioua/article/view/133/125" TargetMode="External"/><Relationship Id="rId150" Type="http://schemas.openxmlformats.org/officeDocument/2006/relationships/hyperlink" Target="https://drive.google.com/file/d/1q1HU7YaI0o1K9F88cZwaLOBALgoqWTea/view?usp=sharing" TargetMode="External"/><Relationship Id="rId171" Type="http://schemas.openxmlformats.org/officeDocument/2006/relationships/hyperlink" Target="https://drive.google.com/file/d/1w2gdjWWueRpk1D1_85JF-FX13n8viJex/view?usp=sharing" TargetMode="External"/><Relationship Id="rId192" Type="http://schemas.openxmlformats.org/officeDocument/2006/relationships/vmlDrawing" Target="../drawings/vmlDrawing1.vml"/><Relationship Id="rId12" Type="http://schemas.openxmlformats.org/officeDocument/2006/relationships/hyperlink" Target="http://www.bioflux.com.ro/docs/2019.363-372.pdf" TargetMode="External"/><Relationship Id="rId33" Type="http://schemas.openxmlformats.org/officeDocument/2006/relationships/hyperlink" Target="https://www.ijsrm.in/index.php/ijsrm/article/view/2666/2043" TargetMode="External"/><Relationship Id="rId108" Type="http://schemas.openxmlformats.org/officeDocument/2006/relationships/hyperlink" Target="http://semirata2017.mipa.unja.ac.id/wp-content/uploads/2017/11/Prosiding-Biologi_Updated.pdf" TargetMode="External"/><Relationship Id="rId129" Type="http://schemas.openxmlformats.org/officeDocument/2006/relationships/hyperlink" Target="https://www.scimagojr.com/journalsearch.php?q=130053&amp;tip=sid&amp;clean=0" TargetMode="External"/><Relationship Id="rId54" Type="http://schemas.openxmlformats.org/officeDocument/2006/relationships/hyperlink" Target="https://www.scimagojr.com/journalsearch.php?q=19300156808&amp;tip=sid&amp;clean=0" TargetMode="External"/><Relationship Id="rId75" Type="http://schemas.openxmlformats.org/officeDocument/2006/relationships/hyperlink" Target="http://jbioua.fmipa.unand.ac.id/index.php/jbioua/article/view/251/213" TargetMode="External"/><Relationship Id="rId96" Type="http://schemas.openxmlformats.org/officeDocument/2006/relationships/hyperlink" Target="https://doi.org/10.25077/jbioua.5.1.16-24.2017" TargetMode="External"/><Relationship Id="rId140" Type="http://schemas.openxmlformats.org/officeDocument/2006/relationships/hyperlink" Target="https://drive.google.com/file/d/1HmRjMIGCL2GJtEg3jV5BaqzQVTYyPIEc/view?usp=sharing" TargetMode="External"/><Relationship Id="rId161" Type="http://schemas.openxmlformats.org/officeDocument/2006/relationships/hyperlink" Target="https://drive.google.com/file/d/1WueNE9Q0I6ZZZK6UA_rif_Ck0IjcNVBt/view?usp=sharing" TargetMode="External"/><Relationship Id="rId182" Type="http://schemas.openxmlformats.org/officeDocument/2006/relationships/hyperlink" Target="https://drive.google.com/file/d/1eHRlE_GzBSNftpYOYmSR8fYg9DksKEf1/view?usp=sharing" TargetMode="External"/><Relationship Id="rId6" Type="http://schemas.openxmlformats.org/officeDocument/2006/relationships/hyperlink" Target="https://www.scimagojr.com/journalsearch.php?q=15500154702&amp;tip=sid&amp;clean=0" TargetMode="External"/><Relationship Id="rId23" Type="http://schemas.openxmlformats.org/officeDocument/2006/relationships/hyperlink" Target="https://www.scopus.com/authid/detail.uri?authorId=56896191600" TargetMode="External"/><Relationship Id="rId119" Type="http://schemas.openxmlformats.org/officeDocument/2006/relationships/hyperlink" Target="https://drive.google.com/file/d/1IKPjHqQSnnpQnjVmmYTWO3mOLsIlJPO0/view?usp=sharing" TargetMode="External"/><Relationship Id="rId44" Type="http://schemas.openxmlformats.org/officeDocument/2006/relationships/hyperlink" Target="https://semnasbiounand.wordpress.com/2017/01/20/prosiding/" TargetMode="External"/><Relationship Id="rId65" Type="http://schemas.openxmlformats.org/officeDocument/2006/relationships/hyperlink" Target="https://ojs.unud.ac.id/index.php/metamorfosa/article/view/44155/26814" TargetMode="External"/><Relationship Id="rId86" Type="http://schemas.openxmlformats.org/officeDocument/2006/relationships/hyperlink" Target="https://bestjournal.untad.ac.id/index.php/ejurnalfmipa/article/view/4478/11376" TargetMode="External"/><Relationship Id="rId130" Type="http://schemas.openxmlformats.org/officeDocument/2006/relationships/hyperlink" Target="https://iopscience.iop.org/article/10.1088/1742-6596/1940/1/012073/meta" TargetMode="External"/><Relationship Id="rId151" Type="http://schemas.openxmlformats.org/officeDocument/2006/relationships/hyperlink" Target="https://drive.google.com/file/d/1pnDSM4TS3c53jbzMgsRn-jJAn2IrL8ps/view?usp=sharing" TargetMode="External"/><Relationship Id="rId172" Type="http://schemas.openxmlformats.org/officeDocument/2006/relationships/hyperlink" Target="https://drive.google.com/file/d/1nKvDildHUU92pcPIrQDhEc62cFba9AJD/view?usp=sharing" TargetMode="External"/><Relationship Id="rId193" Type="http://schemas.openxmlformats.org/officeDocument/2006/relationships/comments" Target="../comments1.xml"/><Relationship Id="rId13" Type="http://schemas.openxmlformats.org/officeDocument/2006/relationships/hyperlink" Target="https://www.scimagojr.com/journalsearch.php?q=19300156808&amp;tip=sid&amp;clean=0" TargetMode="External"/><Relationship Id="rId109" Type="http://schemas.openxmlformats.org/officeDocument/2006/relationships/hyperlink" Target="http://repo.unand.ac.id/36385/1/6_2017_Semirata_Jambi_Jabang%20Nurdin_%26M.Anugrah_Saputra.pdf" TargetMode="External"/><Relationship Id="rId34" Type="http://schemas.openxmlformats.org/officeDocument/2006/relationships/hyperlink" Target="https://journals.indexcopernicus.com/search/details?id=32159" TargetMode="External"/><Relationship Id="rId50" Type="http://schemas.openxmlformats.org/officeDocument/2006/relationships/hyperlink" Target="http://jbioua.fmipa.unand.ac.id/index.php/jbioua/article/view/88" TargetMode="External"/><Relationship Id="rId55" Type="http://schemas.openxmlformats.org/officeDocument/2006/relationships/hyperlink" Target="https://www.scopus.com/authid/detail.uri?authorId=56896191600" TargetMode="External"/><Relationship Id="rId76" Type="http://schemas.openxmlformats.org/officeDocument/2006/relationships/hyperlink" Target="https://sinta3.kemdikbud.go.id/journals/profile/363" TargetMode="External"/><Relationship Id="rId97" Type="http://schemas.openxmlformats.org/officeDocument/2006/relationships/hyperlink" Target="http://jbioua.fmipa.unand.ac.id/index.php/jbioua/article/view/215/198" TargetMode="External"/><Relationship Id="rId104" Type="http://schemas.openxmlformats.org/officeDocument/2006/relationships/hyperlink" Target="http://jbioua.fmipa.unand.ac.id/index.php/jbioua/article/view/236" TargetMode="External"/><Relationship Id="rId120" Type="http://schemas.openxmlformats.org/officeDocument/2006/relationships/hyperlink" Target="https://drive.google.com/file/d/16GLaFWuJHuNzS4zQ9K_MnsgghXEkhjWs/view?usp=sharing" TargetMode="External"/><Relationship Id="rId125" Type="http://schemas.openxmlformats.org/officeDocument/2006/relationships/hyperlink" Target="https://drive.google.com/file/d/1XILsnTilaVHC1IEN9Uw_hz1l1nBWsczp/view?usp=sharing" TargetMode="External"/><Relationship Id="rId141" Type="http://schemas.openxmlformats.org/officeDocument/2006/relationships/hyperlink" Target="https://drive.google.com/file/d/1mcFVAwEwUoP3kff9JtZIavETZimvkMTz/view?usp=sharing" TargetMode="External"/><Relationship Id="rId146" Type="http://schemas.openxmlformats.org/officeDocument/2006/relationships/hyperlink" Target="https://drive.google.com/file/d/13s0dPAZ6h06FgUWTFaTifcU0oY2beUZ7/view?usp=sharing" TargetMode="External"/><Relationship Id="rId167" Type="http://schemas.openxmlformats.org/officeDocument/2006/relationships/hyperlink" Target="https://sinta3.kemdikbud.go.id/journals/profile/4229" TargetMode="External"/><Relationship Id="rId188" Type="http://schemas.openxmlformats.org/officeDocument/2006/relationships/hyperlink" Target="https://drive.google.com/file/d/1ApvsMOVqKEV0tMuCaiMoP_HURIdE7pFy/view?usp=sharing" TargetMode="External"/><Relationship Id="rId7" Type="http://schemas.openxmlformats.org/officeDocument/2006/relationships/hyperlink" Target="https://www.scimagojr.com/journalsearch.php?q=23336&amp;tip=sid&amp;clean=0" TargetMode="External"/><Relationship Id="rId71" Type="http://schemas.openxmlformats.org/officeDocument/2006/relationships/hyperlink" Target="https://sinta3.kemdikbud.go.id/journals/profile/4229" TargetMode="External"/><Relationship Id="rId92" Type="http://schemas.openxmlformats.org/officeDocument/2006/relationships/hyperlink" Target="http://jurnal.untad.ac.id/jurnal/index.php/Biocelebes/article/view/7379" TargetMode="External"/><Relationship Id="rId162" Type="http://schemas.openxmlformats.org/officeDocument/2006/relationships/hyperlink" Target="https://drive.google.com/file/d/1DKTL9-FbHm1cWt3sytC96UacWbMCw0Az/view?usp=sharing" TargetMode="External"/><Relationship Id="rId183" Type="http://schemas.openxmlformats.org/officeDocument/2006/relationships/hyperlink" Target="https://drive.google.com/file/d/1K6fXBYkWtthFSJDSK_pCU0TK1l6qMxzz/view?usp=sharing" TargetMode="External"/><Relationship Id="rId2" Type="http://schemas.openxmlformats.org/officeDocument/2006/relationships/hyperlink" Target="http://www.bioflux.com.ro/docs/2015.687-693.pdf" TargetMode="External"/><Relationship Id="rId29" Type="http://schemas.openxmlformats.org/officeDocument/2006/relationships/hyperlink" Target="http://www.ijcrbp.com/5-4-2018/Serly%20Marselina%20Arifin,%20et%20al.pdf" TargetMode="External"/><Relationship Id="rId24" Type="http://schemas.openxmlformats.org/officeDocument/2006/relationships/hyperlink" Target="https://www.scopus.com/authid/detail.uri?authorId=56896191600" TargetMode="External"/><Relationship Id="rId40" Type="http://schemas.openxmlformats.org/officeDocument/2006/relationships/hyperlink" Target="http://jbioua.fmipa.unand.ac.id/index.php/jbioua/article/view/57/54" TargetMode="External"/><Relationship Id="rId45" Type="http://schemas.openxmlformats.org/officeDocument/2006/relationships/hyperlink" Target="http://repo.unand.ac.id/36373/1/1_2013_BioETI1_Jabang%20Nurdin_dkk.pdf" TargetMode="External"/><Relationship Id="rId66" Type="http://schemas.openxmlformats.org/officeDocument/2006/relationships/hyperlink" Target="https://doi.org/10.24843/metamorfosa.2019.v06.i01.p11" TargetMode="External"/><Relationship Id="rId87" Type="http://schemas.openxmlformats.org/officeDocument/2006/relationships/hyperlink" Target="https://bestjournal.untad.ac.id/index.php/ejurnalfmipa/article/view/4478" TargetMode="External"/><Relationship Id="rId110" Type="http://schemas.openxmlformats.org/officeDocument/2006/relationships/hyperlink" Target="http://repo.unand.ac.id/36310/1/semirata%20palembang%202016%20full%20prosiding.pdf" TargetMode="External"/><Relationship Id="rId115" Type="http://schemas.openxmlformats.org/officeDocument/2006/relationships/hyperlink" Target="https://drive.google.com/file/d/1N5Fjtmuzb3PLoDofgQQklwgIbTHDwE--/view?usp=sharing" TargetMode="External"/><Relationship Id="rId131" Type="http://schemas.openxmlformats.org/officeDocument/2006/relationships/hyperlink" Target="https://iopscience.iop.org/article/10.1088/1742-6596/1940/1/012073/pdf" TargetMode="External"/><Relationship Id="rId136" Type="http://schemas.openxmlformats.org/officeDocument/2006/relationships/hyperlink" Target="https://journals.indexcopernicus.com/search/details?id=44355" TargetMode="External"/><Relationship Id="rId157" Type="http://schemas.openxmlformats.org/officeDocument/2006/relationships/hyperlink" Target="https://drive.google.com/file/d/1jhdOB4FJVnNMJ7r9njoylX6y0dtcHc_x/view?usp=sharing" TargetMode="External"/><Relationship Id="rId178" Type="http://schemas.openxmlformats.org/officeDocument/2006/relationships/hyperlink" Target="https://drive.google.com/file/d/1RoQJ-_apx_xFrJXAXFCYqV3PgykXTfrt/view?usp=sharing" TargetMode="External"/><Relationship Id="rId61" Type="http://schemas.openxmlformats.org/officeDocument/2006/relationships/hyperlink" Target="https://doi.org/10.20546/ijcrbp.2018.504.001" TargetMode="External"/><Relationship Id="rId82" Type="http://schemas.openxmlformats.org/officeDocument/2006/relationships/hyperlink" Target="http://jbioua.fmipa.unand.ac.id/index.php/jbioua/article/view/128" TargetMode="External"/><Relationship Id="rId152" Type="http://schemas.openxmlformats.org/officeDocument/2006/relationships/hyperlink" Target="https://drive.google.com/file/d/13bZgELeNXrSwbOevQsBOx2BViWyll5_1/view?usp=sharing" TargetMode="External"/><Relationship Id="rId173" Type="http://schemas.openxmlformats.org/officeDocument/2006/relationships/hyperlink" Target="https://drive.google.com/file/d/1boXvWJbWCXvBNRSBTOrTKMwS-b8_G7FP/view?usp=sharing" TargetMode="External"/><Relationship Id="rId19" Type="http://schemas.openxmlformats.org/officeDocument/2006/relationships/hyperlink" Target="https://doi.org/10.1007/s10329-016-0588-1" TargetMode="External"/><Relationship Id="rId14" Type="http://schemas.openxmlformats.org/officeDocument/2006/relationships/hyperlink" Target="http://www.bioflux.com.ro/home/volume-13-2-2020/" TargetMode="External"/><Relationship Id="rId30" Type="http://schemas.openxmlformats.org/officeDocument/2006/relationships/hyperlink" Target="https://journals.indexcopernicus.com/search/details?id=41549" TargetMode="External"/><Relationship Id="rId35" Type="http://schemas.openxmlformats.org/officeDocument/2006/relationships/hyperlink" Target="http://jbioua.fmipa.unand.ac.id/index.php/jbioua/article/view/46" TargetMode="External"/><Relationship Id="rId56" Type="http://schemas.openxmlformats.org/officeDocument/2006/relationships/hyperlink" Target="https://www.scimagojr.com/journalsearch.php?q=19300156808&amp;tip=sid&amp;clean=0" TargetMode="External"/><Relationship Id="rId77" Type="http://schemas.openxmlformats.org/officeDocument/2006/relationships/hyperlink" Target="http://jbioua.fmipa.unand.ac.id/index.php/jbioua/article/view/268/222" TargetMode="External"/><Relationship Id="rId100" Type="http://schemas.openxmlformats.org/officeDocument/2006/relationships/hyperlink" Target="http://jbioua.fmipa.unand.ac.id/index.php/jbioua/article/view/235/208" TargetMode="External"/><Relationship Id="rId105" Type="http://schemas.openxmlformats.org/officeDocument/2006/relationships/hyperlink" Target="https://doi.org/10.25077/jbioua.6.2.90-97.2018" TargetMode="External"/><Relationship Id="rId126" Type="http://schemas.openxmlformats.org/officeDocument/2006/relationships/hyperlink" Target="https://iucnosgbull.org/Volume38/Andraska_et_al_2021.html" TargetMode="External"/><Relationship Id="rId147" Type="http://schemas.openxmlformats.org/officeDocument/2006/relationships/hyperlink" Target="https://drive.google.com/file/d/1rQ0mse1BfnTgCHVLOv02fm_af4DR7RpN/view?usp=sharing" TargetMode="External"/><Relationship Id="rId168" Type="http://schemas.openxmlformats.org/officeDocument/2006/relationships/hyperlink" Target="https://sinta3.kemdikbud.go.id/journals/profile/4229" TargetMode="External"/><Relationship Id="rId8" Type="http://schemas.openxmlformats.org/officeDocument/2006/relationships/hyperlink" Target="https://www.karger.com/Article/Abstract/491790" TargetMode="External"/><Relationship Id="rId51" Type="http://schemas.openxmlformats.org/officeDocument/2006/relationships/hyperlink" Target="https://www.scopus.com/authid/detail.uri?authorId=56896191600" TargetMode="External"/><Relationship Id="rId72" Type="http://schemas.openxmlformats.org/officeDocument/2006/relationships/hyperlink" Target="https://ojs.unud.ac.id/index.php/metamorfosa/article/view/47312/29285" TargetMode="External"/><Relationship Id="rId93" Type="http://schemas.openxmlformats.org/officeDocument/2006/relationships/hyperlink" Target="https://doi.org/10.25077/jbioua.5.1.6-15.2017" TargetMode="External"/><Relationship Id="rId98" Type="http://schemas.openxmlformats.org/officeDocument/2006/relationships/hyperlink" Target="http://jbioua.fmipa.unand.ac.id/index.php/jbioua/article/view/215" TargetMode="External"/><Relationship Id="rId121" Type="http://schemas.openxmlformats.org/officeDocument/2006/relationships/hyperlink" Target="https://drive.google.com/file/d/1uV-dCFpGOWf2zyBjbwQmk5tYa65s3JdH/view?usp=sharing" TargetMode="External"/><Relationship Id="rId142" Type="http://schemas.openxmlformats.org/officeDocument/2006/relationships/hyperlink" Target="https://drive.google.com/file/d/1fVdefbjHVSQThqCnz8oHxvemztfPj8O-/view?usp=sharing" TargetMode="External"/><Relationship Id="rId163" Type="http://schemas.openxmlformats.org/officeDocument/2006/relationships/hyperlink" Target="https://drive.google.com/file/d/1s5uIopPUPDEcaVS6ypUS5NWfouY483zG/view?usp=sharing" TargetMode="External"/><Relationship Id="rId184" Type="http://schemas.openxmlformats.org/officeDocument/2006/relationships/hyperlink" Target="https://drive.google.com/file/d/1CHSogI37Ca20gXorRfYmBEEOpOPefNSR/view?usp=sharing" TargetMode="External"/><Relationship Id="rId189" Type="http://schemas.openxmlformats.org/officeDocument/2006/relationships/hyperlink" Target="https://drive.google.com/file/d/1Hghz0AOjqnkdknv49MpRMOTPJrbrTzqt/view?usp=sharing" TargetMode="External"/><Relationship Id="rId3" Type="http://schemas.openxmlformats.org/officeDocument/2006/relationships/hyperlink" Target="https://www.scimagojr.com/journalsearch.php?q=19300156808&amp;tip=sid&amp;clean=0" TargetMode="External"/><Relationship Id="rId25" Type="http://schemas.openxmlformats.org/officeDocument/2006/relationships/hyperlink" Target="https://www.scopus.com/authid/detail.uri?authorId=56896191600" TargetMode="External"/><Relationship Id="rId46" Type="http://schemas.openxmlformats.org/officeDocument/2006/relationships/hyperlink" Target="http://repository.usu.ac.id/handle/123456789/56525" TargetMode="External"/><Relationship Id="rId67" Type="http://schemas.openxmlformats.org/officeDocument/2006/relationships/hyperlink" Target="https://ojs.unud.ac.id/index.php/metamorfosa/article/view/47311" TargetMode="External"/><Relationship Id="rId116" Type="http://schemas.openxmlformats.org/officeDocument/2006/relationships/hyperlink" Target="https://drive.google.com/file/d/1857xnVZWcfJWFpnJsS2KEKySIvypjz7u/view?usp=sharing" TargetMode="External"/><Relationship Id="rId137" Type="http://schemas.openxmlformats.org/officeDocument/2006/relationships/hyperlink" Target="http://www.ijpsat.es/index.php/ijpsat/article/view/3492" TargetMode="External"/><Relationship Id="rId158" Type="http://schemas.openxmlformats.org/officeDocument/2006/relationships/hyperlink" Target="https://drive.google.com/file/d/1oZBW9hXkApBMP9VDOSgl_qBcaQK0RTnd/view?usp=sharing" TargetMode="External"/><Relationship Id="rId20" Type="http://schemas.openxmlformats.org/officeDocument/2006/relationships/hyperlink" Target="https://www.elafoundation.org/ela/ela-journal/" TargetMode="External"/><Relationship Id="rId41" Type="http://schemas.openxmlformats.org/officeDocument/2006/relationships/hyperlink" Target="http://jbioua.fmipa.unand.ac.id/index.php/jbioua/article/view/86/82" TargetMode="External"/><Relationship Id="rId62" Type="http://schemas.openxmlformats.org/officeDocument/2006/relationships/hyperlink" Target="https://doi.org/10.18535/ijsrm/v8i04.b02" TargetMode="External"/><Relationship Id="rId83" Type="http://schemas.openxmlformats.org/officeDocument/2006/relationships/hyperlink" Target="http://jbioua.fmipa.unand.ac.id/index.php/jbioua/article/view/128/120" TargetMode="External"/><Relationship Id="rId88" Type="http://schemas.openxmlformats.org/officeDocument/2006/relationships/hyperlink" Target="https://doi.org/10.22487/25411969.2015.v4.i2.4478" TargetMode="External"/><Relationship Id="rId111" Type="http://schemas.openxmlformats.org/officeDocument/2006/relationships/hyperlink" Target="http://repo.unand.ac.id/33642/1/5_2016_Semirata_Palembang_Jabang_Nurdin_%26Sah_Putra_Adrian.pdf" TargetMode="External"/><Relationship Id="rId132" Type="http://schemas.openxmlformats.org/officeDocument/2006/relationships/hyperlink" Target="http://ijpsat.es/index.php/ijpsat/article/view/3481" TargetMode="External"/><Relationship Id="rId153" Type="http://schemas.openxmlformats.org/officeDocument/2006/relationships/hyperlink" Target="https://drive.google.com/file/d/1uM8Oow1PYEjbQfbELuZjsHaDkq3FIHmh/view?usp=sharing" TargetMode="External"/><Relationship Id="rId174" Type="http://schemas.openxmlformats.org/officeDocument/2006/relationships/hyperlink" Target="https://drive.google.com/file/d/1N2Brr2XrQOI0AcIO1bgnP4SeJg6rnxSx/view?usp=sharing" TargetMode="External"/><Relationship Id="rId179" Type="http://schemas.openxmlformats.org/officeDocument/2006/relationships/hyperlink" Target="https://drive.google.com/file/d/1h-TomoEqji1djIQy_dtaLIEu2DN2zLNr/view?usp=sharing" TargetMode="External"/><Relationship Id="rId190" Type="http://schemas.openxmlformats.org/officeDocument/2006/relationships/hyperlink" Target="https://drive.google.com/file/d/1Pdrjm-9Y5vapuWedN5NStXNYpCRCTlmG/view?usp=sharing" TargetMode="External"/><Relationship Id="rId15" Type="http://schemas.openxmlformats.org/officeDocument/2006/relationships/hyperlink" Target="http://www.bioflux.com.ro/docs/2020.893-901.pdf" TargetMode="External"/><Relationship Id="rId36" Type="http://schemas.openxmlformats.org/officeDocument/2006/relationships/hyperlink" Target="http://jbioua.fmipa.unand.ac.id/index.php/jbioua/article/view/46/43" TargetMode="External"/><Relationship Id="rId57" Type="http://schemas.openxmlformats.org/officeDocument/2006/relationships/hyperlink" Target="https://www.scopus.com/authid/detail.uri?authorId=56896191600" TargetMode="External"/><Relationship Id="rId106" Type="http://schemas.openxmlformats.org/officeDocument/2006/relationships/hyperlink" Target="http://repository.usu.ac.id/bitstream/handle/123456789/56525/Prosiding%20Seminar%20Nasional%20Biologi%20USU%202014.pdf?sequence=1&amp;isAllowed=y" TargetMode="External"/><Relationship Id="rId127" Type="http://schemas.openxmlformats.org/officeDocument/2006/relationships/hyperlink" Target="https://iucnosgbull.org/Volume38/Andeska_et_al_2021.pdf" TargetMode="External"/><Relationship Id="rId10" Type="http://schemas.openxmlformats.org/officeDocument/2006/relationships/hyperlink" Target="https://doi.org/10.1159/000491790" TargetMode="External"/><Relationship Id="rId31" Type="http://schemas.openxmlformats.org/officeDocument/2006/relationships/hyperlink" Target="http://www.ijcrbp.com/Indexing.php" TargetMode="External"/><Relationship Id="rId52" Type="http://schemas.openxmlformats.org/officeDocument/2006/relationships/hyperlink" Target="http://repo.unand.ac.id/4624/1/BP-JI-RZL-01.pdf" TargetMode="External"/><Relationship Id="rId73" Type="http://schemas.openxmlformats.org/officeDocument/2006/relationships/hyperlink" Target="https://doi.org/10.25077/jbioua.7.1.14-20.2019" TargetMode="External"/><Relationship Id="rId78" Type="http://schemas.openxmlformats.org/officeDocument/2006/relationships/hyperlink" Target="http://jbioua.fmipa.unand.ac.id/index.php/jbioua/article/view/268" TargetMode="External"/><Relationship Id="rId94" Type="http://schemas.openxmlformats.org/officeDocument/2006/relationships/hyperlink" Target="http://jbioua.fmipa.unand.ac.id/index.php/jbioua/article/view/205/190" TargetMode="External"/><Relationship Id="rId99" Type="http://schemas.openxmlformats.org/officeDocument/2006/relationships/hyperlink" Target="https://doi.org/10.25077/jbioua.6.1.23-29.2018" TargetMode="External"/><Relationship Id="rId101" Type="http://schemas.openxmlformats.org/officeDocument/2006/relationships/hyperlink" Target="http://jbioua.fmipa.unand.ac.id/index.php/jbioua/article/view/235" TargetMode="External"/><Relationship Id="rId122" Type="http://schemas.openxmlformats.org/officeDocument/2006/relationships/hyperlink" Target="https://drive.google.com/file/d/1blgeQLA3if7RcAiDtHicmBj4SPFAIz4P/view?usp=sharing" TargetMode="External"/><Relationship Id="rId143" Type="http://schemas.openxmlformats.org/officeDocument/2006/relationships/hyperlink" Target="https://drive.google.com/file/d/1lDLNluTaqTlQp64u63OLlUinw2OU3Tw_/view?usp=sharing" TargetMode="External"/><Relationship Id="rId148" Type="http://schemas.openxmlformats.org/officeDocument/2006/relationships/hyperlink" Target="https://drive.google.com/file/d/1I1DRfkP7PZW5cKUdjkphHY5P_Nrwk33U/view?usp=sharing" TargetMode="External"/><Relationship Id="rId164" Type="http://schemas.openxmlformats.org/officeDocument/2006/relationships/hyperlink" Target="https://drive.google.com/file/d/1vNnK9Gj0ahvFP2nA0ScbMGZ_uBJoyAYR/view?usp=sharing" TargetMode="External"/><Relationship Id="rId169" Type="http://schemas.openxmlformats.org/officeDocument/2006/relationships/hyperlink" Target="https://drive.google.com/file/d/1ZcNaeeFzg3vrTYhGa0zfbtgIxtkpn0sH/view?usp=sharing" TargetMode="External"/><Relationship Id="rId185" Type="http://schemas.openxmlformats.org/officeDocument/2006/relationships/hyperlink" Target="https://drive.google.com/file/d/1rsNOft4gCuG2KZDYAzT48dw1-yJEbdds/view?usp=sharing" TargetMode="External"/><Relationship Id="rId4" Type="http://schemas.openxmlformats.org/officeDocument/2006/relationships/hyperlink" Target="https://scialert.net/abstract/?doi=jfas.2016.255.267" TargetMode="External"/><Relationship Id="rId9" Type="http://schemas.openxmlformats.org/officeDocument/2006/relationships/hyperlink" Target="https://www.scimagojr.com/journalsearch.php?q=21941&amp;tip=sid&amp;clean=0" TargetMode="External"/><Relationship Id="rId180" Type="http://schemas.openxmlformats.org/officeDocument/2006/relationships/hyperlink" Target="https://drive.google.com/file/d/1MdH_ssGMHeCtapF9pxfPlA8Yz7zF6mCs/view?usp=sharing" TargetMode="External"/><Relationship Id="rId26" Type="http://schemas.openxmlformats.org/officeDocument/2006/relationships/hyperlink" Target="http://granthaalayah.com/Publication-Volume-5-Issue-10-October-Edition.html" TargetMode="External"/><Relationship Id="rId47" Type="http://schemas.openxmlformats.org/officeDocument/2006/relationships/hyperlink" Target="http://repo.unand.ac.id/36537/1/3_2014_Semnas_Biologi_USU_Jabang_dkk.pdf" TargetMode="External"/><Relationship Id="rId68" Type="http://schemas.openxmlformats.org/officeDocument/2006/relationships/hyperlink" Target="https://ojs.unud.ac.id/index.php/metamorfosa/article/view/47311/28954" TargetMode="External"/><Relationship Id="rId89" Type="http://schemas.openxmlformats.org/officeDocument/2006/relationships/hyperlink" Target="http://jurnal.untad.ac.id/jurnal/index.php/Biocelebes/article/view/7379/5909" TargetMode="External"/><Relationship Id="rId112" Type="http://schemas.openxmlformats.org/officeDocument/2006/relationships/hyperlink" Target="http://repo.unand.ac.id/40705/1/07.%202018%20Folia%20Primatologia%20-%20Kurnia%20Ilham%2C%20Rizaldi%2C%20Jabang%2C%20Yamato%20Tsuji.pdf" TargetMode="External"/><Relationship Id="rId133" Type="http://schemas.openxmlformats.org/officeDocument/2006/relationships/hyperlink" Target="http://ijpsat.es/index.php/ijpsat/article/view/3481/2154" TargetMode="External"/><Relationship Id="rId154" Type="http://schemas.openxmlformats.org/officeDocument/2006/relationships/hyperlink" Target="https://drive.google.com/file/d/1RqrinUFZhRlJ43XhZJBWoy-6UPpO89R_/view?usp=sharing" TargetMode="External"/><Relationship Id="rId175" Type="http://schemas.openxmlformats.org/officeDocument/2006/relationships/hyperlink" Target="https://drive.google.com/file/d/1C0KNg8wr2_qPPrq71mjkU3Pz-BQbhRr0/view?usp=sharing" TargetMode="External"/><Relationship Id="rId16" Type="http://schemas.openxmlformats.org/officeDocument/2006/relationships/hyperlink" Target="http://www.bioflux.com.ro/home/volume-13-3-2020/" TargetMode="External"/><Relationship Id="rId37" Type="http://schemas.openxmlformats.org/officeDocument/2006/relationships/hyperlink" Target="http://jbioua.fmipa.unand.ac.id/index.php/jbioua/article/view/88/84" TargetMode="External"/><Relationship Id="rId58" Type="http://schemas.openxmlformats.org/officeDocument/2006/relationships/hyperlink" Target="http://www.molluscan.com/omp/omp-v006-p011.pdf" TargetMode="External"/><Relationship Id="rId79" Type="http://schemas.openxmlformats.org/officeDocument/2006/relationships/hyperlink" Target="https://doi.org/10.25077/jbioua.7.2.100-108.2019" TargetMode="External"/><Relationship Id="rId102" Type="http://schemas.openxmlformats.org/officeDocument/2006/relationships/hyperlink" Target="https://doi.org/10.25077/jbioua.6.2.84-89.2018" TargetMode="External"/><Relationship Id="rId123" Type="http://schemas.openxmlformats.org/officeDocument/2006/relationships/hyperlink" Target="https://drive.google.com/file/d/1jfZhaVi2Tr1OZ4xUhE55YMEgUYRnMIqu/view?usp=sharing" TargetMode="External"/><Relationship Id="rId144" Type="http://schemas.openxmlformats.org/officeDocument/2006/relationships/hyperlink" Target="http://dx.doi.org/10.1088/1742-6596/1940/1/012073" TargetMode="External"/><Relationship Id="rId90" Type="http://schemas.openxmlformats.org/officeDocument/2006/relationships/hyperlink" Target="http://jbioua.fmipa.unand.ac.id/index.php/jbioua/article/view/204/189" TargetMode="External"/><Relationship Id="rId165" Type="http://schemas.openxmlformats.org/officeDocument/2006/relationships/hyperlink" Target="https://drive.google.com/file/d/1khUahpXpF6fY6amvtRuUVjZTGdmx8aWn/view?usp=sharing" TargetMode="External"/><Relationship Id="rId186" Type="http://schemas.openxmlformats.org/officeDocument/2006/relationships/hyperlink" Target="https://drive.google.com/file/d/1jnv3zfu9w0bGpNpU1XJvaE7HdiKYnaPG/view?usp=sharing" TargetMode="External"/><Relationship Id="rId27" Type="http://schemas.openxmlformats.org/officeDocument/2006/relationships/hyperlink" Target="http://granthaalayah.com/Articles/Vol5Iss10/03_IJRG17_A10_692.pdf" TargetMode="External"/><Relationship Id="rId48" Type="http://schemas.openxmlformats.org/officeDocument/2006/relationships/hyperlink" Target="http://jbioua.fmipa.unand.ac.id/index.php/jbioua/article/view/57" TargetMode="External"/><Relationship Id="rId69" Type="http://schemas.openxmlformats.org/officeDocument/2006/relationships/hyperlink" Target="https://doi.org/10.24843/metamorfosa.2019.v06.i01.p15" TargetMode="External"/><Relationship Id="rId113" Type="http://schemas.openxmlformats.org/officeDocument/2006/relationships/hyperlink" Target="https://semnasbiounand.wordpress.com/2017/01/20/prosiding/" TargetMode="External"/><Relationship Id="rId134" Type="http://schemas.openxmlformats.org/officeDocument/2006/relationships/hyperlink" Target="http://dx.doi.org/10.52155/ijpsat.v28.2.3481" TargetMode="External"/><Relationship Id="rId80" Type="http://schemas.openxmlformats.org/officeDocument/2006/relationships/hyperlink" Target="http://jbioua.fmipa.unand.ac.id/index.php/jbioua/article/view/98" TargetMode="External"/><Relationship Id="rId155" Type="http://schemas.openxmlformats.org/officeDocument/2006/relationships/hyperlink" Target="https://drive.google.com/file/d/1HJImvdWJYlTgNO1VRK0SO816iaxma91c/view?usp=sharing" TargetMode="External"/><Relationship Id="rId176" Type="http://schemas.openxmlformats.org/officeDocument/2006/relationships/hyperlink" Target="https://drive.google.com/file/d/1qxScof-lfFEcShnT0Piekzm479Rcfl_D/view?usp=sharing" TargetMode="External"/><Relationship Id="rId17" Type="http://schemas.openxmlformats.org/officeDocument/2006/relationships/hyperlink" Target="http://www.bioflux.com.ro/docs/2020.1689-1702.pdf" TargetMode="External"/><Relationship Id="rId38" Type="http://schemas.openxmlformats.org/officeDocument/2006/relationships/hyperlink" Target="http://jbioua.fmipa.unand.ac.id/index.php/jbioua/article/view/48" TargetMode="External"/><Relationship Id="rId59" Type="http://schemas.openxmlformats.org/officeDocument/2006/relationships/hyperlink" Target="http://www.molluscan.com/omp/articles.html" TargetMode="External"/><Relationship Id="rId103" Type="http://schemas.openxmlformats.org/officeDocument/2006/relationships/hyperlink" Target="http://jbioua.fmipa.unand.ac.id/index.php/jbioua/article/view/236/209" TargetMode="External"/><Relationship Id="rId124" Type="http://schemas.openxmlformats.org/officeDocument/2006/relationships/hyperlink" Target="https://drive.google.com/file/d/1O4gmnFZGMwWgs9VtAoWcvWFfW8BmIxZ2/view?usp=sharing" TargetMode="External"/><Relationship Id="rId70" Type="http://schemas.openxmlformats.org/officeDocument/2006/relationships/hyperlink" Target="https://ojs.unud.ac.id/index.php/metamorfosa/article/view/47312" TargetMode="External"/><Relationship Id="rId91" Type="http://schemas.openxmlformats.org/officeDocument/2006/relationships/hyperlink" Target="http://jbioua.fmipa.unand.ac.id/index.php/jbioua/article/view/204" TargetMode="External"/><Relationship Id="rId145" Type="http://schemas.openxmlformats.org/officeDocument/2006/relationships/hyperlink" Target="https://drive.google.com/file/d/12jC_nfjhi-sPeiYF6JdJB89KefFszaUh/view?usp=sharing" TargetMode="External"/><Relationship Id="rId166" Type="http://schemas.openxmlformats.org/officeDocument/2006/relationships/hyperlink" Target="https://sinta3.kemdikbud.go.id/journals/profile/363" TargetMode="External"/><Relationship Id="rId187" Type="http://schemas.openxmlformats.org/officeDocument/2006/relationships/hyperlink" Target="https://drive.google.com/file/d/1BmhkPFk0wcaR8agjmVVhI8MZTAxxX6e_/view?usp=sharing" TargetMode="External"/><Relationship Id="rId1" Type="http://schemas.openxmlformats.org/officeDocument/2006/relationships/hyperlink" Target="http://www.bioflux.com.ro/home/volume-8-5-2015/" TargetMode="External"/><Relationship Id="rId28" Type="http://schemas.openxmlformats.org/officeDocument/2006/relationships/hyperlink" Target="http://www.ijcrbp.com/abstractview.php?ID=455&amp;vol=5-4-2018&amp;SNo=1" TargetMode="External"/><Relationship Id="rId49" Type="http://schemas.openxmlformats.org/officeDocument/2006/relationships/hyperlink" Target="http://jbioua.fmipa.unand.ac.id/index.php/jbioua/article/view/86" TargetMode="External"/><Relationship Id="rId114" Type="http://schemas.openxmlformats.org/officeDocument/2006/relationships/hyperlink" Target="https://drive.google.com/file/d/1hC_AL6hZsAsJp3qoW_ANX7dRJ-i_I7Xn/view?usp=sharing" TargetMode="External"/><Relationship Id="rId60" Type="http://schemas.openxmlformats.org/officeDocument/2006/relationships/hyperlink" Target="http://dx.doi.org/10.5281/zenodo.1039573" TargetMode="External"/><Relationship Id="rId81" Type="http://schemas.openxmlformats.org/officeDocument/2006/relationships/hyperlink" Target="http://jbioua.fmipa.unand.ac.id/index.php/jbioua/article/view/98/92" TargetMode="External"/><Relationship Id="rId135" Type="http://schemas.openxmlformats.org/officeDocument/2006/relationships/hyperlink" Target="https://journals.indexcopernicus.com/search/details?id=44355" TargetMode="External"/><Relationship Id="rId156" Type="http://schemas.openxmlformats.org/officeDocument/2006/relationships/hyperlink" Target="https://drive.google.com/file/d/1y4W3wFlxBe66bm-tiChCSBwuuRarurEK/view?usp=sharing" TargetMode="External"/><Relationship Id="rId177" Type="http://schemas.openxmlformats.org/officeDocument/2006/relationships/hyperlink" Target="https://drive.google.com/file/d/1u5V7dOTdkNWuIJL1CRcETeZYwIaBf65D/view?usp=sharing" TargetMode="External"/><Relationship Id="rId18" Type="http://schemas.openxmlformats.org/officeDocument/2006/relationships/hyperlink" Target="https://dx.doi.org/10.3923/jfas.2016.255.267" TargetMode="External"/><Relationship Id="rId39" Type="http://schemas.openxmlformats.org/officeDocument/2006/relationships/hyperlink" Target="http://jbioua.fmipa.unand.ac.id/index.php/jbioua/article/view/48/45"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drive.google.com/file/d/195kTuuXbtgOkE05xSRFNb7R6yKvhHCZW/view?usp=sharing" TargetMode="External"/><Relationship Id="rId13" Type="http://schemas.openxmlformats.org/officeDocument/2006/relationships/hyperlink" Target="https://drive.google.com/file/d/1o4zgYol_WzeTwC0sZQFADOmFfL3Xlixe/view?usp=sharing" TargetMode="External"/><Relationship Id="rId18" Type="http://schemas.openxmlformats.org/officeDocument/2006/relationships/hyperlink" Target="https://drive.google.com/file/d/19aLDnsxqJZSJEjYxZkPKMttuWqWqd2VC/view?usp=sharing" TargetMode="External"/><Relationship Id="rId26" Type="http://schemas.openxmlformats.org/officeDocument/2006/relationships/hyperlink" Target="http://hilirisasi.lppm.unand.ac.id/index.php/hilirisasi/article/view/207/65" TargetMode="External"/><Relationship Id="rId3" Type="http://schemas.openxmlformats.org/officeDocument/2006/relationships/hyperlink" Target="https://drive.google.com/file/d/1-305mC3d2IEEuLyOuNEO1KERnIndlkF1/view?usp=sharing" TargetMode="External"/><Relationship Id="rId21" Type="http://schemas.openxmlformats.org/officeDocument/2006/relationships/hyperlink" Target="https://drive.google.com/file/d/1W81zRMHaytDpJexsc0NNSB2WyXMoMWvJ/view?usp=sharing" TargetMode="External"/><Relationship Id="rId7" Type="http://schemas.openxmlformats.org/officeDocument/2006/relationships/hyperlink" Target="https://drive.google.com/file/d/1QwvxTAFRQ9cgQgXQtZMpASWKmWJaLveC/view?usp=sharing" TargetMode="External"/><Relationship Id="rId12" Type="http://schemas.openxmlformats.org/officeDocument/2006/relationships/hyperlink" Target="https://drive.google.com/file/d/1Do0waYF-GS3hct6ONfaQDzB0i2kR33mE/view?usp=sharing" TargetMode="External"/><Relationship Id="rId17" Type="http://schemas.openxmlformats.org/officeDocument/2006/relationships/hyperlink" Target="https://drive.google.com/file/d/1QZScwQnMHE0JQzG1WymTLsrQ5QQgteKQ/view?usp=sharing" TargetMode="External"/><Relationship Id="rId25" Type="http://schemas.openxmlformats.org/officeDocument/2006/relationships/hyperlink" Target="http://hilirisasi.lppm.unand.ac.id/index.php/hilirisasi/article/view/175/52" TargetMode="External"/><Relationship Id="rId2" Type="http://schemas.openxmlformats.org/officeDocument/2006/relationships/hyperlink" Target="http://hilirisasi.lppm.unand.ac.id/index.php/hilirisasi/article/view/175/52" TargetMode="External"/><Relationship Id="rId16" Type="http://schemas.openxmlformats.org/officeDocument/2006/relationships/hyperlink" Target="https://drive.google.com/file/d/1wPJZU7SbzD16aRXj8MINxSuuA6r8Pf_k/view?usp=sharing" TargetMode="External"/><Relationship Id="rId20" Type="http://schemas.openxmlformats.org/officeDocument/2006/relationships/hyperlink" Target="https://drive.google.com/file/d/19W3HKlK3fHK9AWYkJx5qW62cCK-hPtCU/view?usp=sharing" TargetMode="External"/><Relationship Id="rId1" Type="http://schemas.openxmlformats.org/officeDocument/2006/relationships/hyperlink" Target="http://hilirisasi.lppm.unand.ac.id/index.php/hilirisasi/article/view/207/65" TargetMode="External"/><Relationship Id="rId6" Type="http://schemas.openxmlformats.org/officeDocument/2006/relationships/hyperlink" Target="https://drive.google.com/file/d/1iHDRU_IY7gOhc6ZIqXLM5jaZZbZ4j8-R/view?usp=sharing" TargetMode="External"/><Relationship Id="rId11" Type="http://schemas.openxmlformats.org/officeDocument/2006/relationships/hyperlink" Target="https://drive.google.com/file/d/1js_sDF8J3ahXuFLiO7ymuV2oarj_jbU1/view?usp=sharing" TargetMode="External"/><Relationship Id="rId24" Type="http://schemas.openxmlformats.org/officeDocument/2006/relationships/hyperlink" Target="https://drive.google.com/file/d/150Ec7prFf9WI7OwxssNhyPZAEvNz0_yC/view?usp=sharing" TargetMode="External"/><Relationship Id="rId5" Type="http://schemas.openxmlformats.org/officeDocument/2006/relationships/hyperlink" Target="https://drive.google.com/file/d/1NBGZyabBHHJ_VUJBA9a-gkBvmuajrvAy/view?usp=sharing" TargetMode="External"/><Relationship Id="rId15" Type="http://schemas.openxmlformats.org/officeDocument/2006/relationships/hyperlink" Target="https://drive.google.com/file/d/1r921EQ95sspMkKEp8TBf41Q8rdI0OzBn/view?usp=sharing" TargetMode="External"/><Relationship Id="rId23" Type="http://schemas.openxmlformats.org/officeDocument/2006/relationships/hyperlink" Target="https://drive.google.com/file/d/1nu1d3EZJ7BzR1o9g2kQ3qkPxN9zqWf6K/view?usp=sharing" TargetMode="External"/><Relationship Id="rId10" Type="http://schemas.openxmlformats.org/officeDocument/2006/relationships/hyperlink" Target="https://drive.google.com/file/d/10bkcQmh1XmvQBL2OCxPVuWp4_n2fZ0PE/view?usp=sharing" TargetMode="External"/><Relationship Id="rId19" Type="http://schemas.openxmlformats.org/officeDocument/2006/relationships/hyperlink" Target="https://drive.google.com/file/d/1QyyW851XokJqoduRrNBZ1Rwc84EomjiC/view?usp=sharing" TargetMode="External"/><Relationship Id="rId4" Type="http://schemas.openxmlformats.org/officeDocument/2006/relationships/hyperlink" Target="https://drive.google.com/file/d/1IHsi07Y8y7zHS6YsSEtfxEyt-uJ0q5UI/view?usp=sharing" TargetMode="External"/><Relationship Id="rId9" Type="http://schemas.openxmlformats.org/officeDocument/2006/relationships/hyperlink" Target="https://drive.google.com/file/d/1gVbMvz6TI-Q1WLwqEWoUpcmOK12KwOMx/view?usp=sharing" TargetMode="External"/><Relationship Id="rId14" Type="http://schemas.openxmlformats.org/officeDocument/2006/relationships/hyperlink" Target="https://drive.google.com/file/d/1-9-g7ge9k7Jd_PtnwLOjxVc4T7aMfNIx/view?usp=sharing" TargetMode="External"/><Relationship Id="rId22" Type="http://schemas.openxmlformats.org/officeDocument/2006/relationships/hyperlink" Target="https://drive.google.com/file/d/16GxHY09Pi7Fy39YGIkbLG01NM35xsqw5/view?usp=sharing" TargetMode="External"/><Relationship Id="rId27"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https://drive.google.com/file/d/13bPP51atZdHfFXcpC44Ny9_g7Z6WxH89/view?usp=sharing" TargetMode="External"/><Relationship Id="rId13" Type="http://schemas.openxmlformats.org/officeDocument/2006/relationships/hyperlink" Target="https://drive.google.com/file/d/18Oj92ag-pYJB-9xY0odI7vHC7PcOcwo_/view?usp=sharing" TargetMode="External"/><Relationship Id="rId18" Type="http://schemas.openxmlformats.org/officeDocument/2006/relationships/hyperlink" Target="https://drive.google.com/file/d/1JRfpjhLOUuO4vgv6edKhzKh6mQcOIg49/view?usp=sharing" TargetMode="External"/><Relationship Id="rId3" Type="http://schemas.openxmlformats.org/officeDocument/2006/relationships/hyperlink" Target="https://drive.google.com/file/d/1VGpID0WAnpapnJ8v7l086Dg7cWnG7d1p/view?usp=sharing" TargetMode="External"/><Relationship Id="rId21" Type="http://schemas.openxmlformats.org/officeDocument/2006/relationships/hyperlink" Target="https://drive.google.com/file/d/1cMoe0qgij3ehZmuVv0lN1fzXWmn9y7g5/view?usp=sharing" TargetMode="External"/><Relationship Id="rId7" Type="http://schemas.openxmlformats.org/officeDocument/2006/relationships/hyperlink" Target="https://drive.google.com/file/d/1fdHYvHzf26cfF5yNerdyl_Bn37gU94Z_/view?usp=sharing" TargetMode="External"/><Relationship Id="rId12" Type="http://schemas.openxmlformats.org/officeDocument/2006/relationships/hyperlink" Target="https://drive.google.com/file/d/1FNDqmc-iYgE7gWWFspFVsIWLH89HByTU/view?usp=sharing" TargetMode="External"/><Relationship Id="rId17" Type="http://schemas.openxmlformats.org/officeDocument/2006/relationships/hyperlink" Target="https://drive.google.com/file/d/1NY3IidpfL6hIMMXWl1gi5swnBJjb-5TO/view?usp=sharing" TargetMode="External"/><Relationship Id="rId2" Type="http://schemas.openxmlformats.org/officeDocument/2006/relationships/hyperlink" Target="https://drive.google.com/file/d/12qIh3nuTQh-yEpQ9UKJyMcYJHgC_5njm/view?usp=sharing" TargetMode="External"/><Relationship Id="rId16" Type="http://schemas.openxmlformats.org/officeDocument/2006/relationships/hyperlink" Target="https://drive.google.com/file/d/1HmIfybmiiUAZNZVWtvy_6y1FdP4TsGRL/view?usp=sharing" TargetMode="External"/><Relationship Id="rId20" Type="http://schemas.openxmlformats.org/officeDocument/2006/relationships/hyperlink" Target="https://drive.google.com/file/d/1aeH072uXnkn7M5f6D_L_xWEICPDCIGMT/view?usp=sharing" TargetMode="External"/><Relationship Id="rId1" Type="http://schemas.openxmlformats.org/officeDocument/2006/relationships/hyperlink" Target="https://drive.google.com/file/d/1aOMD9Ub2N0Eu5CyFopTBJ4fthHxQhqsw/view?usp=sharing" TargetMode="External"/><Relationship Id="rId6" Type="http://schemas.openxmlformats.org/officeDocument/2006/relationships/hyperlink" Target="https://drive.google.com/file/d/10fgO9fQRr562QDBZsLLsQzDF6jykN5Ab/view?usp=sharing" TargetMode="External"/><Relationship Id="rId11" Type="http://schemas.openxmlformats.org/officeDocument/2006/relationships/hyperlink" Target="https://drive.google.com/file/d/1Y9R1scLTVSVq2O9pgJm1FON3wdWmHO_a/view?usp=sharing" TargetMode="External"/><Relationship Id="rId5" Type="http://schemas.openxmlformats.org/officeDocument/2006/relationships/hyperlink" Target="https://drive.google.com/file/d/1POpHSKng67k_l6wbYCeJtM7nQOoSC3sh/view?usp=sharing" TargetMode="External"/><Relationship Id="rId15" Type="http://schemas.openxmlformats.org/officeDocument/2006/relationships/hyperlink" Target="https://drive.google.com/file/d/1ngcn02g9hEZzmjghrFnlwsEAaEOMKasF/view?usp=sharing" TargetMode="External"/><Relationship Id="rId10" Type="http://schemas.openxmlformats.org/officeDocument/2006/relationships/hyperlink" Target="https://drive.google.com/file/d/1RYsNEJUxS0d8yQEUuxUsdu3IMkwl0P4z/view?usp=sharing" TargetMode="External"/><Relationship Id="rId19" Type="http://schemas.openxmlformats.org/officeDocument/2006/relationships/hyperlink" Target="https://drive.google.com/file/d/1kNirDnd-U31vwW9YWm8PzIhm3eVRYNVs/view?usp=sharing" TargetMode="External"/><Relationship Id="rId4" Type="http://schemas.openxmlformats.org/officeDocument/2006/relationships/hyperlink" Target="https://drive.google.com/file/d/1UqklV-nI1jMIfUPk4M60XDYLx7fee7hH/view?usp=sharing" TargetMode="External"/><Relationship Id="rId9" Type="http://schemas.openxmlformats.org/officeDocument/2006/relationships/hyperlink" Target="https://drive.google.com/file/d/1K79EQxAtMNMdJgGhnfARk4hXliQhYtuk/view?usp=sharing" TargetMode="External"/><Relationship Id="rId14" Type="http://schemas.openxmlformats.org/officeDocument/2006/relationships/hyperlink" Target="https://drive.google.com/file/d/1tdvQTUwc7SowH7wpASN0zM-7NVZBbwkc/view?usp=sharing" TargetMode="External"/><Relationship Id="rId22"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png"/><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F46"/>
  <sheetViews>
    <sheetView view="pageBreakPreview" zoomScale="90" zoomScaleNormal="85" zoomScaleSheetLayoutView="90" workbookViewId="0">
      <selection activeCell="D4" sqref="D4"/>
    </sheetView>
  </sheetViews>
  <sheetFormatPr baseColWidth="10" defaultColWidth="9.1640625" defaultRowHeight="15" x14ac:dyDescent="0.2"/>
  <cols>
    <col min="1" max="1" width="7.5" style="815" customWidth="1"/>
    <col min="2" max="2" width="65.1640625" style="816" customWidth="1"/>
    <col min="3" max="3" width="53.5" style="815" customWidth="1"/>
    <col min="4" max="4" width="63.5" style="815" customWidth="1"/>
    <col min="5" max="5" width="17.1640625" style="817" customWidth="1"/>
    <col min="6" max="6" width="71.83203125" style="818" customWidth="1"/>
    <col min="7" max="16384" width="9.1640625" style="819"/>
  </cols>
  <sheetData>
    <row r="1" spans="1:6" ht="8.25" customHeight="1" x14ac:dyDescent="0.2"/>
    <row r="2" spans="1:6" x14ac:dyDescent="0.2">
      <c r="A2" s="929" t="s">
        <v>380</v>
      </c>
      <c r="B2" s="929"/>
      <c r="C2" s="929"/>
      <c r="D2" s="820"/>
    </row>
    <row r="3" spans="1:6" x14ac:dyDescent="0.2">
      <c r="A3" s="929"/>
      <c r="B3" s="929"/>
      <c r="C3" s="929"/>
      <c r="D3" s="820"/>
    </row>
    <row r="4" spans="1:6" ht="26.25" customHeight="1" x14ac:dyDescent="0.2">
      <c r="A4" s="821" t="s">
        <v>381</v>
      </c>
      <c r="B4" s="820"/>
      <c r="C4" s="820"/>
      <c r="D4" s="820"/>
    </row>
    <row r="5" spans="1:6" ht="33.75" customHeight="1" x14ac:dyDescent="0.2">
      <c r="A5" s="822" t="s">
        <v>218</v>
      </c>
      <c r="B5" s="823" t="s">
        <v>371</v>
      </c>
      <c r="C5" s="822" t="s">
        <v>372</v>
      </c>
      <c r="E5" s="824"/>
      <c r="F5" s="825" t="s">
        <v>382</v>
      </c>
    </row>
    <row r="6" spans="1:6" ht="60" customHeight="1" x14ac:dyDescent="0.2">
      <c r="A6" s="826">
        <v>1</v>
      </c>
      <c r="B6" s="827" t="s">
        <v>383</v>
      </c>
      <c r="C6" s="857" t="s">
        <v>1687</v>
      </c>
      <c r="E6" s="829"/>
      <c r="F6" s="830" t="s">
        <v>384</v>
      </c>
    </row>
    <row r="7" spans="1:6" ht="45" customHeight="1" x14ac:dyDescent="0.2">
      <c r="A7" s="826">
        <v>2</v>
      </c>
      <c r="B7" s="827" t="s">
        <v>385</v>
      </c>
      <c r="C7" s="906"/>
      <c r="E7" s="829"/>
      <c r="F7" s="830" t="s">
        <v>386</v>
      </c>
    </row>
    <row r="8" spans="1:6" ht="45" customHeight="1" x14ac:dyDescent="0.2">
      <c r="A8" s="826">
        <v>3</v>
      </c>
      <c r="B8" s="827" t="s">
        <v>387</v>
      </c>
      <c r="C8" s="906"/>
      <c r="E8" s="829"/>
      <c r="F8" s="830" t="s">
        <v>386</v>
      </c>
    </row>
    <row r="9" spans="1:6" ht="60" customHeight="1" x14ac:dyDescent="0.2">
      <c r="A9" s="826">
        <v>4</v>
      </c>
      <c r="B9" s="827" t="s">
        <v>388</v>
      </c>
      <c r="C9" s="856"/>
      <c r="E9" s="829"/>
      <c r="F9" s="830" t="s">
        <v>386</v>
      </c>
    </row>
    <row r="10" spans="1:6" ht="45" customHeight="1" x14ac:dyDescent="0.2">
      <c r="A10" s="826">
        <v>5</v>
      </c>
      <c r="B10" s="827" t="s">
        <v>389</v>
      </c>
      <c r="C10" s="857" t="s">
        <v>1690</v>
      </c>
      <c r="E10" s="829"/>
      <c r="F10" s="830" t="s">
        <v>386</v>
      </c>
    </row>
    <row r="11" spans="1:6" ht="45" customHeight="1" x14ac:dyDescent="0.2">
      <c r="A11" s="826">
        <v>6</v>
      </c>
      <c r="B11" s="827" t="s">
        <v>373</v>
      </c>
      <c r="C11" s="857" t="s">
        <v>1689</v>
      </c>
      <c r="E11" s="829"/>
      <c r="F11" s="830" t="s">
        <v>386</v>
      </c>
    </row>
    <row r="12" spans="1:6" ht="45" customHeight="1" x14ac:dyDescent="0.2">
      <c r="A12" s="826">
        <v>7</v>
      </c>
      <c r="B12" s="827" t="s">
        <v>374</v>
      </c>
      <c r="C12" s="857" t="s">
        <v>1691</v>
      </c>
      <c r="E12" s="829"/>
      <c r="F12" s="830" t="s">
        <v>386</v>
      </c>
    </row>
    <row r="13" spans="1:6" ht="45" customHeight="1" x14ac:dyDescent="0.2">
      <c r="A13" s="826">
        <v>8</v>
      </c>
      <c r="B13" s="827" t="s">
        <v>390</v>
      </c>
      <c r="C13" s="856"/>
      <c r="E13" s="829"/>
      <c r="F13" s="830" t="s">
        <v>386</v>
      </c>
    </row>
    <row r="14" spans="1:6" ht="45" customHeight="1" x14ac:dyDescent="0.2">
      <c r="A14" s="826">
        <v>9</v>
      </c>
      <c r="B14" s="827" t="s">
        <v>375</v>
      </c>
      <c r="C14" s="856"/>
      <c r="E14" s="829"/>
      <c r="F14" s="830" t="s">
        <v>386</v>
      </c>
    </row>
    <row r="15" spans="1:6" ht="45" customHeight="1" x14ac:dyDescent="0.2">
      <c r="A15" s="826">
        <v>10</v>
      </c>
      <c r="B15" s="827" t="s">
        <v>376</v>
      </c>
      <c r="C15" s="856"/>
      <c r="E15" s="829"/>
      <c r="F15" s="830" t="s">
        <v>386</v>
      </c>
    </row>
    <row r="16" spans="1:6" ht="45" customHeight="1" x14ac:dyDescent="0.2">
      <c r="A16" s="826">
        <v>11</v>
      </c>
      <c r="B16" s="827" t="s">
        <v>391</v>
      </c>
      <c r="C16" s="856"/>
      <c r="E16" s="829"/>
      <c r="F16" s="830" t="s">
        <v>386</v>
      </c>
    </row>
    <row r="17" spans="1:6" ht="45" customHeight="1" x14ac:dyDescent="0.2">
      <c r="A17" s="826">
        <v>12</v>
      </c>
      <c r="B17" s="827" t="s">
        <v>377</v>
      </c>
      <c r="C17" s="856"/>
      <c r="E17" s="829"/>
      <c r="F17" s="830" t="s">
        <v>392</v>
      </c>
    </row>
    <row r="18" spans="1:6" s="815" customFormat="1" ht="45" customHeight="1" x14ac:dyDescent="0.2">
      <c r="A18" s="826">
        <v>13</v>
      </c>
      <c r="B18" s="827" t="s">
        <v>378</v>
      </c>
      <c r="C18" s="857" t="s">
        <v>1688</v>
      </c>
      <c r="E18" s="829"/>
      <c r="F18" s="830" t="s">
        <v>386</v>
      </c>
    </row>
    <row r="19" spans="1:6" ht="45" customHeight="1" x14ac:dyDescent="0.2">
      <c r="A19" s="826">
        <v>14</v>
      </c>
      <c r="B19" s="827" t="s">
        <v>393</v>
      </c>
      <c r="C19" s="857" t="s">
        <v>1692</v>
      </c>
      <c r="E19" s="829"/>
      <c r="F19" s="830" t="s">
        <v>386</v>
      </c>
    </row>
    <row r="20" spans="1:6" x14ac:dyDescent="0.2">
      <c r="C20" s="831"/>
    </row>
    <row r="21" spans="1:6" ht="21.75" customHeight="1" x14ac:dyDescent="0.2">
      <c r="A21" s="821" t="s">
        <v>394</v>
      </c>
      <c r="B21" s="820"/>
      <c r="C21" s="820"/>
      <c r="D21" s="820"/>
    </row>
    <row r="22" spans="1:6" ht="39.75" customHeight="1" x14ac:dyDescent="0.2">
      <c r="A22" s="822" t="s">
        <v>218</v>
      </c>
      <c r="B22" s="823" t="s">
        <v>371</v>
      </c>
      <c r="C22" s="822" t="s">
        <v>372</v>
      </c>
      <c r="D22" s="822" t="s">
        <v>395</v>
      </c>
      <c r="E22" s="823" t="s">
        <v>396</v>
      </c>
      <c r="F22" s="823" t="s">
        <v>382</v>
      </c>
    </row>
    <row r="23" spans="1:6" ht="32" x14ac:dyDescent="0.2">
      <c r="A23" s="822">
        <v>1</v>
      </c>
      <c r="B23" s="832" t="s">
        <v>397</v>
      </c>
      <c r="C23" s="833"/>
      <c r="D23" s="822"/>
      <c r="E23" s="822"/>
      <c r="F23" s="834" t="s">
        <v>398</v>
      </c>
    </row>
    <row r="24" spans="1:6" ht="60.5" customHeight="1" x14ac:dyDescent="0.2">
      <c r="A24" s="835" t="s">
        <v>0</v>
      </c>
      <c r="B24" s="827" t="s">
        <v>1693</v>
      </c>
      <c r="C24" s="836"/>
      <c r="D24" s="837"/>
      <c r="E24" s="838"/>
      <c r="F24" s="926" t="s">
        <v>399</v>
      </c>
    </row>
    <row r="25" spans="1:6" ht="39" customHeight="1" x14ac:dyDescent="0.2">
      <c r="A25" s="835" t="s">
        <v>21</v>
      </c>
      <c r="B25" s="827" t="s">
        <v>400</v>
      </c>
      <c r="C25" s="828"/>
      <c r="D25" s="839"/>
      <c r="E25" s="838"/>
      <c r="F25" s="927"/>
    </row>
    <row r="26" spans="1:6" ht="45.5" customHeight="1" x14ac:dyDescent="0.2">
      <c r="A26" s="835" t="s">
        <v>25</v>
      </c>
      <c r="B26" s="827" t="s">
        <v>401</v>
      </c>
      <c r="C26" s="828"/>
      <c r="D26" s="837"/>
      <c r="E26" s="838"/>
      <c r="F26" s="927"/>
    </row>
    <row r="27" spans="1:6" ht="39" customHeight="1" x14ac:dyDescent="0.2">
      <c r="A27" s="835" t="s">
        <v>91</v>
      </c>
      <c r="B27" s="827" t="s">
        <v>402</v>
      </c>
      <c r="C27" s="828"/>
      <c r="D27" s="839"/>
      <c r="E27" s="838"/>
      <c r="F27" s="928"/>
    </row>
    <row r="28" spans="1:6" ht="47.5" customHeight="1" x14ac:dyDescent="0.2">
      <c r="A28" s="822">
        <v>2</v>
      </c>
      <c r="B28" s="832" t="s">
        <v>403</v>
      </c>
      <c r="C28" s="822"/>
      <c r="D28" s="822"/>
      <c r="E28" s="822"/>
      <c r="F28" s="834"/>
    </row>
    <row r="29" spans="1:6" ht="46.5" customHeight="1" x14ac:dyDescent="0.2">
      <c r="A29" s="826"/>
      <c r="B29" s="827" t="s">
        <v>1685</v>
      </c>
      <c r="C29" s="840"/>
      <c r="D29" s="841"/>
      <c r="E29" s="842"/>
      <c r="F29" s="834" t="s">
        <v>398</v>
      </c>
    </row>
    <row r="30" spans="1:6" ht="18" customHeight="1" x14ac:dyDescent="0.2">
      <c r="A30" s="826" t="s">
        <v>0</v>
      </c>
      <c r="B30" s="827" t="s">
        <v>404</v>
      </c>
      <c r="C30" s="843"/>
      <c r="D30" s="844"/>
      <c r="E30" s="845"/>
      <c r="F30" s="926" t="s">
        <v>405</v>
      </c>
    </row>
    <row r="31" spans="1:6" ht="18" customHeight="1" x14ac:dyDescent="0.2">
      <c r="A31" s="826" t="s">
        <v>21</v>
      </c>
      <c r="B31" s="827" t="s">
        <v>406</v>
      </c>
      <c r="C31" s="843"/>
      <c r="D31" s="844"/>
      <c r="E31" s="845"/>
      <c r="F31" s="927"/>
    </row>
    <row r="32" spans="1:6" ht="18" customHeight="1" x14ac:dyDescent="0.2">
      <c r="A32" s="826" t="s">
        <v>25</v>
      </c>
      <c r="B32" s="827" t="s">
        <v>407</v>
      </c>
      <c r="C32" s="843"/>
      <c r="D32" s="844"/>
      <c r="E32" s="845"/>
      <c r="F32" s="927"/>
    </row>
    <row r="33" spans="1:6" ht="18" customHeight="1" x14ac:dyDescent="0.2">
      <c r="A33" s="826" t="s">
        <v>91</v>
      </c>
      <c r="B33" s="827" t="s">
        <v>408</v>
      </c>
      <c r="C33" s="843"/>
      <c r="D33" s="844"/>
      <c r="E33" s="845"/>
      <c r="F33" s="927"/>
    </row>
    <row r="34" spans="1:6" ht="18" customHeight="1" x14ac:dyDescent="0.2">
      <c r="A34" s="826" t="s">
        <v>409</v>
      </c>
      <c r="B34" s="827" t="s">
        <v>410</v>
      </c>
      <c r="C34" s="843"/>
      <c r="D34" s="844"/>
      <c r="E34" s="845"/>
      <c r="F34" s="927"/>
    </row>
    <row r="35" spans="1:6" ht="18" customHeight="1" x14ac:dyDescent="0.2">
      <c r="A35" s="826" t="s">
        <v>411</v>
      </c>
      <c r="B35" s="827" t="s">
        <v>412</v>
      </c>
      <c r="C35" s="843"/>
      <c r="D35" s="844"/>
      <c r="E35" s="845"/>
      <c r="F35" s="928"/>
    </row>
    <row r="36" spans="1:6" ht="16" x14ac:dyDescent="0.2">
      <c r="A36" s="826"/>
      <c r="B36" s="846" t="s">
        <v>333</v>
      </c>
      <c r="C36" s="847"/>
      <c r="D36" s="848"/>
      <c r="E36" s="849"/>
      <c r="F36" s="841"/>
    </row>
    <row r="37" spans="1:6" ht="45" customHeight="1" x14ac:dyDescent="0.2">
      <c r="A37" s="822">
        <v>3</v>
      </c>
      <c r="B37" s="832" t="s">
        <v>413</v>
      </c>
      <c r="C37" s="822"/>
      <c r="D37" s="822"/>
      <c r="E37" s="822"/>
      <c r="F37" s="834"/>
    </row>
    <row r="38" spans="1:6" ht="33.5" customHeight="1" x14ac:dyDescent="0.2">
      <c r="A38" s="826"/>
      <c r="B38" s="827" t="s">
        <v>1686</v>
      </c>
      <c r="C38" s="840"/>
      <c r="D38" s="841"/>
      <c r="E38" s="842"/>
      <c r="F38" s="834" t="s">
        <v>398</v>
      </c>
    </row>
    <row r="39" spans="1:6" ht="18" customHeight="1" x14ac:dyDescent="0.2">
      <c r="A39" s="826" t="s">
        <v>0</v>
      </c>
      <c r="B39" s="827" t="s">
        <v>404</v>
      </c>
      <c r="C39" s="843"/>
      <c r="D39" s="844"/>
      <c r="E39" s="845"/>
      <c r="F39" s="926" t="s">
        <v>405</v>
      </c>
    </row>
    <row r="40" spans="1:6" ht="18" customHeight="1" x14ac:dyDescent="0.2">
      <c r="A40" s="826" t="s">
        <v>21</v>
      </c>
      <c r="B40" s="827" t="s">
        <v>406</v>
      </c>
      <c r="C40" s="843"/>
      <c r="D40" s="844"/>
      <c r="E40" s="845"/>
      <c r="F40" s="927"/>
    </row>
    <row r="41" spans="1:6" ht="18" customHeight="1" x14ac:dyDescent="0.2">
      <c r="A41" s="826" t="s">
        <v>25</v>
      </c>
      <c r="B41" s="827" t="s">
        <v>407</v>
      </c>
      <c r="C41" s="843"/>
      <c r="D41" s="844"/>
      <c r="E41" s="845"/>
      <c r="F41" s="927"/>
    </row>
    <row r="42" spans="1:6" ht="18" customHeight="1" x14ac:dyDescent="0.2">
      <c r="A42" s="826" t="s">
        <v>91</v>
      </c>
      <c r="B42" s="827" t="s">
        <v>408</v>
      </c>
      <c r="C42" s="843"/>
      <c r="D42" s="844"/>
      <c r="E42" s="845"/>
      <c r="F42" s="927"/>
    </row>
    <row r="43" spans="1:6" ht="18" customHeight="1" x14ac:dyDescent="0.2">
      <c r="A43" s="826" t="s">
        <v>409</v>
      </c>
      <c r="B43" s="827" t="s">
        <v>410</v>
      </c>
      <c r="C43" s="843"/>
      <c r="D43" s="844"/>
      <c r="E43" s="845"/>
      <c r="F43" s="927"/>
    </row>
    <row r="44" spans="1:6" ht="18" customHeight="1" x14ac:dyDescent="0.2">
      <c r="A44" s="826" t="s">
        <v>411</v>
      </c>
      <c r="B44" s="827" t="s">
        <v>412</v>
      </c>
      <c r="C44" s="843"/>
      <c r="D44" s="844"/>
      <c r="E44" s="845"/>
      <c r="F44" s="928"/>
    </row>
    <row r="45" spans="1:6" ht="16" x14ac:dyDescent="0.2">
      <c r="A45" s="826"/>
      <c r="B45" s="846" t="s">
        <v>333</v>
      </c>
      <c r="C45" s="847"/>
      <c r="D45" s="848"/>
      <c r="E45" s="849"/>
      <c r="F45" s="841"/>
    </row>
    <row r="46" spans="1:6" x14ac:dyDescent="0.2">
      <c r="A46" s="850"/>
      <c r="B46" s="851"/>
      <c r="C46" s="852"/>
      <c r="D46" s="853"/>
      <c r="E46" s="854"/>
      <c r="F46" s="855"/>
    </row>
  </sheetData>
  <mergeCells count="5">
    <mergeCell ref="F30:F35"/>
    <mergeCell ref="F39:F44"/>
    <mergeCell ref="F24:F27"/>
    <mergeCell ref="A2:C2"/>
    <mergeCell ref="A3:C3"/>
  </mergeCells>
  <hyperlinks>
    <hyperlink ref="C6" r:id="rId1" xr:uid="{00000000-0004-0000-0000-000000000000}"/>
    <hyperlink ref="C18" r:id="rId2" xr:uid="{00000000-0004-0000-0000-000001000000}"/>
    <hyperlink ref="C11" r:id="rId3" xr:uid="{00000000-0004-0000-0000-000002000000}"/>
    <hyperlink ref="C10" r:id="rId4" xr:uid="{00000000-0004-0000-0000-000003000000}"/>
    <hyperlink ref="C12" r:id="rId5" xr:uid="{00000000-0004-0000-0000-000004000000}"/>
    <hyperlink ref="C19" r:id="rId6" xr:uid="{00000000-0004-0000-0000-000005000000}"/>
  </hyperlinks>
  <pageMargins left="0.19685039370078741" right="0.19685039370078741" top="0.19685039370078741" bottom="0.19685039370078741" header="0" footer="0"/>
  <pageSetup paperSize="9" scale="70" firstPageNumber="56" orientation="landscape" useFirstPageNumber="1" horizontalDpi="4294967293" verticalDpi="1200" r:id="rId7"/>
  <rowBreaks count="1" manualBreakCount="1">
    <brk id="20"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N50"/>
  <sheetViews>
    <sheetView view="pageBreakPreview" topLeftCell="B1" zoomScaleSheetLayoutView="100" workbookViewId="0">
      <selection activeCell="G3" sqref="G3"/>
    </sheetView>
  </sheetViews>
  <sheetFormatPr baseColWidth="10" defaultColWidth="9.1640625" defaultRowHeight="15" x14ac:dyDescent="0.2"/>
  <cols>
    <col min="1" max="1" width="8.5" style="394" customWidth="1"/>
    <col min="2" max="2" width="3" style="394" customWidth="1"/>
    <col min="3" max="3" width="29.83203125" style="394" customWidth="1"/>
    <col min="4" max="4" width="8.5" style="394" customWidth="1"/>
    <col min="5" max="5" width="10.6640625" style="394" customWidth="1"/>
    <col min="6" max="8" width="14.6640625" style="394" customWidth="1"/>
    <col min="9" max="9" width="107.1640625" style="394" customWidth="1"/>
    <col min="10" max="12" width="9.1640625" style="394"/>
    <col min="13" max="13" width="12.1640625" style="394" bestFit="1" customWidth="1"/>
    <col min="14" max="14" width="15" style="394" customWidth="1"/>
    <col min="15" max="16384" width="9.1640625" style="394"/>
  </cols>
  <sheetData>
    <row r="1" spans="1:9" x14ac:dyDescent="0.2">
      <c r="A1" s="936" t="s">
        <v>244</v>
      </c>
      <c r="B1" s="936"/>
      <c r="C1" s="936"/>
      <c r="D1" s="936"/>
      <c r="E1" s="936"/>
      <c r="F1" s="936"/>
      <c r="G1" s="936"/>
      <c r="H1" s="936"/>
    </row>
    <row r="2" spans="1:9" x14ac:dyDescent="0.2">
      <c r="A2" s="936"/>
      <c r="B2" s="936"/>
      <c r="C2" s="936"/>
      <c r="D2" s="936"/>
      <c r="E2" s="936"/>
      <c r="F2" s="936"/>
      <c r="G2" s="936"/>
      <c r="H2" s="936"/>
    </row>
    <row r="3" spans="1:9" x14ac:dyDescent="0.2">
      <c r="A3" s="3"/>
      <c r="B3" s="56"/>
      <c r="C3" s="57" t="s">
        <v>264</v>
      </c>
      <c r="D3" s="56" t="s">
        <v>1909</v>
      </c>
      <c r="E3" s="56"/>
      <c r="F3" s="56"/>
      <c r="G3" s="56"/>
      <c r="H3" s="56"/>
    </row>
    <row r="4" spans="1:9" ht="16" thickBot="1" x14ac:dyDescent="0.25">
      <c r="B4" s="395"/>
      <c r="C4" s="395"/>
      <c r="D4" s="395"/>
      <c r="E4" s="395"/>
      <c r="F4" s="395"/>
      <c r="G4" s="395"/>
      <c r="H4" s="395"/>
    </row>
    <row r="5" spans="1:9" s="761" customFormat="1" ht="17" customHeight="1" x14ac:dyDescent="0.2">
      <c r="A5" s="49" t="s">
        <v>245</v>
      </c>
      <c r="B5" s="937" t="s">
        <v>35</v>
      </c>
      <c r="C5" s="938"/>
      <c r="D5" s="938"/>
      <c r="E5" s="938"/>
      <c r="F5" s="938"/>
      <c r="G5" s="938"/>
      <c r="H5" s="939"/>
      <c r="I5" s="760" t="s">
        <v>382</v>
      </c>
    </row>
    <row r="6" spans="1:9" s="761" customFormat="1" ht="18" customHeight="1" x14ac:dyDescent="0.2">
      <c r="A6" s="757">
        <v>1</v>
      </c>
      <c r="B6" s="930" t="s">
        <v>216</v>
      </c>
      <c r="C6" s="931"/>
      <c r="D6" s="932"/>
      <c r="E6" s="940" t="s">
        <v>660</v>
      </c>
      <c r="F6" s="941"/>
      <c r="G6" s="941"/>
      <c r="H6" s="942"/>
      <c r="I6" s="762" t="s">
        <v>414</v>
      </c>
    </row>
    <row r="7" spans="1:9" s="761" customFormat="1" ht="18" customHeight="1" x14ac:dyDescent="0.2">
      <c r="A7" s="757">
        <v>2</v>
      </c>
      <c r="B7" s="930" t="s">
        <v>415</v>
      </c>
      <c r="C7" s="931"/>
      <c r="D7" s="932"/>
      <c r="E7" s="933" t="s">
        <v>670</v>
      </c>
      <c r="F7" s="934"/>
      <c r="G7" s="934"/>
      <c r="H7" s="935"/>
      <c r="I7" s="762" t="s">
        <v>416</v>
      </c>
    </row>
    <row r="8" spans="1:9" s="761" customFormat="1" ht="18" customHeight="1" x14ac:dyDescent="0.2">
      <c r="A8" s="757">
        <v>3</v>
      </c>
      <c r="B8" s="930" t="s">
        <v>417</v>
      </c>
      <c r="C8" s="931"/>
      <c r="D8" s="932"/>
      <c r="E8" s="943" t="s">
        <v>669</v>
      </c>
      <c r="F8" s="934"/>
      <c r="G8" s="934"/>
      <c r="H8" s="935"/>
      <c r="I8" s="762" t="s">
        <v>418</v>
      </c>
    </row>
    <row r="9" spans="1:9" s="761" customFormat="1" ht="18" customHeight="1" x14ac:dyDescent="0.2">
      <c r="A9" s="757">
        <v>4</v>
      </c>
      <c r="B9" s="930" t="s">
        <v>246</v>
      </c>
      <c r="C9" s="931"/>
      <c r="D9" s="932"/>
      <c r="E9" s="943" t="s">
        <v>668</v>
      </c>
      <c r="F9" s="934"/>
      <c r="G9" s="934"/>
      <c r="H9" s="935"/>
      <c r="I9" s="762" t="s">
        <v>418</v>
      </c>
    </row>
    <row r="10" spans="1:9" s="761" customFormat="1" ht="18" customHeight="1" x14ac:dyDescent="0.2">
      <c r="A10" s="757">
        <v>5</v>
      </c>
      <c r="B10" s="930" t="s">
        <v>247</v>
      </c>
      <c r="C10" s="931"/>
      <c r="D10" s="932"/>
      <c r="E10" s="943" t="s">
        <v>667</v>
      </c>
      <c r="F10" s="934"/>
      <c r="G10" s="934"/>
      <c r="H10" s="935"/>
      <c r="I10" s="762" t="s">
        <v>418</v>
      </c>
    </row>
    <row r="11" spans="1:9" s="761" customFormat="1" ht="18" customHeight="1" x14ac:dyDescent="0.2">
      <c r="A11" s="757">
        <v>6</v>
      </c>
      <c r="B11" s="930" t="s">
        <v>267</v>
      </c>
      <c r="C11" s="931"/>
      <c r="D11" s="932"/>
      <c r="E11" s="943" t="s">
        <v>664</v>
      </c>
      <c r="F11" s="934"/>
      <c r="G11" s="934"/>
      <c r="H11" s="935"/>
      <c r="I11" s="762" t="s">
        <v>418</v>
      </c>
    </row>
    <row r="12" spans="1:9" s="761" customFormat="1" ht="18" customHeight="1" x14ac:dyDescent="0.2">
      <c r="A12" s="757">
        <v>7</v>
      </c>
      <c r="B12" s="930" t="s">
        <v>249</v>
      </c>
      <c r="C12" s="931"/>
      <c r="D12" s="932"/>
      <c r="E12" s="944" t="s">
        <v>665</v>
      </c>
      <c r="F12" s="944"/>
      <c r="G12" s="944"/>
      <c r="H12" s="945"/>
      <c r="I12" s="762" t="s">
        <v>419</v>
      </c>
    </row>
    <row r="13" spans="1:9" s="761" customFormat="1" ht="18" customHeight="1" x14ac:dyDescent="0.2">
      <c r="A13" s="757">
        <v>8</v>
      </c>
      <c r="B13" s="930" t="s">
        <v>248</v>
      </c>
      <c r="C13" s="931"/>
      <c r="D13" s="932"/>
      <c r="E13" s="943" t="s">
        <v>666</v>
      </c>
      <c r="F13" s="934"/>
      <c r="G13" s="934"/>
      <c r="H13" s="935"/>
      <c r="I13" s="762" t="s">
        <v>420</v>
      </c>
    </row>
    <row r="14" spans="1:9" s="761" customFormat="1" ht="18" customHeight="1" x14ac:dyDescent="0.2">
      <c r="A14" s="946">
        <v>9</v>
      </c>
      <c r="B14" s="947" t="s">
        <v>421</v>
      </c>
      <c r="C14" s="948"/>
      <c r="D14" s="756" t="s">
        <v>268</v>
      </c>
      <c r="E14" s="930" t="s">
        <v>663</v>
      </c>
      <c r="F14" s="931"/>
      <c r="G14" s="931"/>
      <c r="H14" s="951"/>
      <c r="I14" s="762" t="s">
        <v>422</v>
      </c>
    </row>
    <row r="15" spans="1:9" s="761" customFormat="1" ht="18" customHeight="1" x14ac:dyDescent="0.2">
      <c r="A15" s="946"/>
      <c r="B15" s="949"/>
      <c r="C15" s="950"/>
      <c r="D15" s="756" t="s">
        <v>269</v>
      </c>
      <c r="E15" s="930" t="s">
        <v>1907</v>
      </c>
      <c r="F15" s="931"/>
      <c r="G15" s="931"/>
      <c r="H15" s="951"/>
      <c r="I15" s="762" t="s">
        <v>423</v>
      </c>
    </row>
    <row r="16" spans="1:9" s="761" customFormat="1" ht="18" customHeight="1" thickBot="1" x14ac:dyDescent="0.25">
      <c r="A16" s="396">
        <v>10</v>
      </c>
      <c r="B16" s="952" t="s">
        <v>214</v>
      </c>
      <c r="C16" s="953"/>
      <c r="D16" s="954"/>
      <c r="E16" s="955" t="s">
        <v>491</v>
      </c>
      <c r="F16" s="955"/>
      <c r="G16" s="955"/>
      <c r="H16" s="956"/>
      <c r="I16" s="762"/>
    </row>
    <row r="17" spans="1:14" s="761" customFormat="1" ht="17" customHeight="1" thickBot="1" x14ac:dyDescent="0.25">
      <c r="A17" s="397"/>
      <c r="B17" s="398"/>
      <c r="C17" s="398"/>
      <c r="D17" s="398"/>
      <c r="E17" s="398"/>
      <c r="F17" s="398"/>
      <c r="G17" s="398"/>
      <c r="H17" s="399"/>
      <c r="I17" s="762"/>
    </row>
    <row r="18" spans="1:14" s="761" customFormat="1" ht="18" customHeight="1" x14ac:dyDescent="0.2">
      <c r="A18" s="763" t="s">
        <v>278</v>
      </c>
      <c r="B18" s="957" t="s">
        <v>244</v>
      </c>
      <c r="C18" s="957"/>
      <c r="D18" s="957"/>
      <c r="E18" s="958"/>
      <c r="F18" s="764" t="s">
        <v>56</v>
      </c>
      <c r="G18" s="764" t="s">
        <v>57</v>
      </c>
      <c r="H18" s="765" t="s">
        <v>58</v>
      </c>
      <c r="I18" s="762"/>
    </row>
    <row r="19" spans="1:14" s="761" customFormat="1" ht="18" customHeight="1" x14ac:dyDescent="0.2">
      <c r="A19" s="766">
        <v>1</v>
      </c>
      <c r="B19" s="959" t="s">
        <v>250</v>
      </c>
      <c r="C19" s="960"/>
      <c r="D19" s="960"/>
      <c r="E19" s="961"/>
      <c r="F19" s="767"/>
      <c r="G19" s="768"/>
      <c r="H19" s="769"/>
      <c r="I19" s="762"/>
      <c r="M19" s="770"/>
      <c r="N19" s="771"/>
    </row>
    <row r="20" spans="1:14" s="761" customFormat="1" ht="18" customHeight="1" x14ac:dyDescent="0.2">
      <c r="A20" s="772"/>
      <c r="B20" s="773" t="s">
        <v>251</v>
      </c>
      <c r="C20" s="962" t="s">
        <v>270</v>
      </c>
      <c r="D20" s="963"/>
      <c r="E20" s="964"/>
      <c r="F20" s="774">
        <v>200</v>
      </c>
      <c r="G20" s="775">
        <v>0</v>
      </c>
      <c r="H20" s="776">
        <f>F20+G20</f>
        <v>200</v>
      </c>
      <c r="I20" s="762" t="s">
        <v>424</v>
      </c>
      <c r="N20" s="771"/>
    </row>
    <row r="21" spans="1:14" s="761" customFormat="1" ht="18" customHeight="1" x14ac:dyDescent="0.2">
      <c r="A21" s="772"/>
      <c r="B21" s="777"/>
      <c r="C21" s="965" t="s">
        <v>425</v>
      </c>
      <c r="D21" s="966"/>
      <c r="E21" s="967"/>
      <c r="F21" s="774"/>
      <c r="G21" s="775"/>
      <c r="H21" s="776"/>
      <c r="I21" s="968" t="s">
        <v>492</v>
      </c>
      <c r="N21" s="771"/>
    </row>
    <row r="22" spans="1:14" s="761" customFormat="1" ht="18" customHeight="1" x14ac:dyDescent="0.2">
      <c r="A22" s="772"/>
      <c r="B22" s="778" t="s">
        <v>252</v>
      </c>
      <c r="C22" s="971" t="s">
        <v>272</v>
      </c>
      <c r="D22" s="971"/>
      <c r="E22" s="971"/>
      <c r="F22" s="779">
        <v>118.54</v>
      </c>
      <c r="G22" s="780">
        <f>PENDIDIKAN!K26</f>
        <v>391.52499999999998</v>
      </c>
      <c r="H22" s="781">
        <f>F22+G22</f>
        <v>510.065</v>
      </c>
      <c r="I22" s="969"/>
      <c r="N22" s="771"/>
    </row>
    <row r="23" spans="1:14" s="761" customFormat="1" ht="18" customHeight="1" x14ac:dyDescent="0.2">
      <c r="A23" s="772"/>
      <c r="B23" s="778" t="s">
        <v>265</v>
      </c>
      <c r="C23" s="971" t="s">
        <v>273</v>
      </c>
      <c r="D23" s="971"/>
      <c r="E23" s="971"/>
      <c r="F23" s="779">
        <v>93.46</v>
      </c>
      <c r="G23" s="780">
        <f>DUPAK!I105</f>
        <v>170.42</v>
      </c>
      <c r="H23" s="781">
        <f>F23+G23</f>
        <v>263.88</v>
      </c>
      <c r="I23" s="969"/>
      <c r="M23" s="782"/>
      <c r="N23" s="771"/>
    </row>
    <row r="24" spans="1:14" s="761" customFormat="1" ht="35.25" customHeight="1" x14ac:dyDescent="0.2">
      <c r="A24" s="783"/>
      <c r="B24" s="778" t="s">
        <v>266</v>
      </c>
      <c r="C24" s="972" t="s">
        <v>274</v>
      </c>
      <c r="D24" s="971"/>
      <c r="E24" s="971"/>
      <c r="F24" s="774">
        <v>32</v>
      </c>
      <c r="G24" s="784">
        <f>PENGABDIAN!L22</f>
        <v>28</v>
      </c>
      <c r="H24" s="785">
        <f>F24+G24</f>
        <v>60</v>
      </c>
      <c r="I24" s="970"/>
    </row>
    <row r="25" spans="1:14" s="761" customFormat="1" ht="18" customHeight="1" x14ac:dyDescent="0.2">
      <c r="A25" s="975" t="s">
        <v>275</v>
      </c>
      <c r="B25" s="976"/>
      <c r="C25" s="976"/>
      <c r="D25" s="976"/>
      <c r="E25" s="977"/>
      <c r="F25" s="786">
        <f>F20+F22+F23+F24</f>
        <v>444</v>
      </c>
      <c r="G25" s="787">
        <f>SUM(G20:G24)</f>
        <v>589.94499999999994</v>
      </c>
      <c r="H25" s="788">
        <f>SUM(H20:H24)</f>
        <v>1033.9450000000002</v>
      </c>
      <c r="I25" s="968" t="s">
        <v>426</v>
      </c>
      <c r="M25" s="770"/>
      <c r="N25" s="771"/>
    </row>
    <row r="26" spans="1:14" s="761" customFormat="1" ht="18" customHeight="1" x14ac:dyDescent="0.2">
      <c r="A26" s="766">
        <v>2</v>
      </c>
      <c r="B26" s="959" t="s">
        <v>253</v>
      </c>
      <c r="C26" s="960"/>
      <c r="D26" s="960"/>
      <c r="E26" s="961"/>
      <c r="F26" s="774"/>
      <c r="G26" s="789"/>
      <c r="H26" s="776"/>
      <c r="I26" s="969"/>
      <c r="N26" s="771"/>
    </row>
    <row r="27" spans="1:14" s="761" customFormat="1" ht="18" customHeight="1" x14ac:dyDescent="0.2">
      <c r="A27" s="783"/>
      <c r="B27" s="790"/>
      <c r="C27" s="791" t="s">
        <v>277</v>
      </c>
      <c r="D27" s="792"/>
      <c r="E27" s="793"/>
      <c r="F27" s="774">
        <v>56</v>
      </c>
      <c r="G27" s="784">
        <f>PENUNJANG!L22</f>
        <v>39</v>
      </c>
      <c r="H27" s="785">
        <f>F27+G27</f>
        <v>95</v>
      </c>
      <c r="I27" s="969"/>
      <c r="N27" s="771"/>
    </row>
    <row r="28" spans="1:14" s="761" customFormat="1" ht="18" customHeight="1" x14ac:dyDescent="0.2">
      <c r="A28" s="975" t="s">
        <v>276</v>
      </c>
      <c r="B28" s="976"/>
      <c r="C28" s="976"/>
      <c r="D28" s="976"/>
      <c r="E28" s="977"/>
      <c r="F28" s="794">
        <f>F27</f>
        <v>56</v>
      </c>
      <c r="G28" s="795">
        <f>G27</f>
        <v>39</v>
      </c>
      <c r="H28" s="796">
        <f>H27</f>
        <v>95</v>
      </c>
      <c r="I28" s="969"/>
      <c r="N28" s="771"/>
    </row>
    <row r="29" spans="1:14" s="761" customFormat="1" ht="18" customHeight="1" x14ac:dyDescent="0.2">
      <c r="A29" s="797" t="s">
        <v>254</v>
      </c>
      <c r="B29" s="792"/>
      <c r="C29" s="792"/>
      <c r="D29" s="792"/>
      <c r="E29" s="792"/>
      <c r="F29" s="798">
        <f>F25+F28</f>
        <v>500</v>
      </c>
      <c r="G29" s="799">
        <f>G25+G28</f>
        <v>628.94499999999994</v>
      </c>
      <c r="H29" s="800">
        <f>H25+H28</f>
        <v>1128.9450000000002</v>
      </c>
      <c r="I29" s="970"/>
      <c r="M29" s="782"/>
      <c r="N29" s="771"/>
    </row>
    <row r="30" spans="1:14" s="761" customFormat="1" ht="17" customHeight="1" x14ac:dyDescent="0.2">
      <c r="A30" s="766" t="s">
        <v>8</v>
      </c>
      <c r="B30" s="801"/>
      <c r="C30" s="978" t="s">
        <v>1742</v>
      </c>
      <c r="D30" s="979"/>
      <c r="E30" s="979"/>
      <c r="F30" s="979"/>
      <c r="G30" s="979"/>
      <c r="H30" s="980"/>
      <c r="I30" s="968" t="s">
        <v>427</v>
      </c>
    </row>
    <row r="31" spans="1:14" s="761" customFormat="1" ht="40.5" customHeight="1" thickBot="1" x14ac:dyDescent="0.25">
      <c r="A31" s="802"/>
      <c r="B31" s="803"/>
      <c r="C31" s="981"/>
      <c r="D31" s="982"/>
      <c r="E31" s="982"/>
      <c r="F31" s="982"/>
      <c r="G31" s="982"/>
      <c r="H31" s="983"/>
      <c r="I31" s="970"/>
    </row>
    <row r="32" spans="1:14" s="761" customFormat="1" ht="17" customHeight="1" x14ac:dyDescent="0.2"/>
    <row r="33" spans="1:10" s="761" customFormat="1" ht="17" customHeight="1" x14ac:dyDescent="0.2">
      <c r="F33" s="804" t="s">
        <v>645</v>
      </c>
    </row>
    <row r="34" spans="1:10" s="761" customFormat="1" ht="17" customHeight="1" x14ac:dyDescent="0.2">
      <c r="F34" s="804" t="s">
        <v>428</v>
      </c>
    </row>
    <row r="35" spans="1:10" s="761" customFormat="1" ht="17" customHeight="1" x14ac:dyDescent="0.2">
      <c r="F35" s="805"/>
    </row>
    <row r="36" spans="1:10" s="761" customFormat="1" ht="17" customHeight="1" x14ac:dyDescent="0.2">
      <c r="F36" s="805"/>
    </row>
    <row r="37" spans="1:10" s="761" customFormat="1" ht="17" customHeight="1" x14ac:dyDescent="0.2">
      <c r="F37" s="805"/>
    </row>
    <row r="38" spans="1:10" s="761" customFormat="1" ht="17" customHeight="1" x14ac:dyDescent="0.2">
      <c r="F38" s="805"/>
    </row>
    <row r="39" spans="1:10" s="761" customFormat="1" ht="17" customHeight="1" x14ac:dyDescent="0.2">
      <c r="F39" s="806" t="s">
        <v>646</v>
      </c>
      <c r="G39" s="807"/>
      <c r="H39" s="807"/>
      <c r="I39" s="808"/>
      <c r="J39" s="808"/>
    </row>
    <row r="40" spans="1:10" s="761" customFormat="1" ht="17" customHeight="1" x14ac:dyDescent="0.2">
      <c r="F40" s="805" t="s">
        <v>66</v>
      </c>
      <c r="G40" s="807"/>
      <c r="H40" s="807"/>
      <c r="I40" s="808"/>
      <c r="J40" s="808"/>
    </row>
    <row r="41" spans="1:10" s="761" customFormat="1" ht="17" customHeight="1" x14ac:dyDescent="0.2"/>
    <row r="42" spans="1:10" s="761" customFormat="1" ht="17" customHeight="1" x14ac:dyDescent="0.2">
      <c r="A42" s="761" t="s">
        <v>256</v>
      </c>
      <c r="B42" s="761" t="s">
        <v>210</v>
      </c>
      <c r="C42" s="809" t="str">
        <f>E6</f>
        <v>Dr. Jabang, M.Si</v>
      </c>
      <c r="D42" s="810"/>
      <c r="E42" s="811" t="s">
        <v>66</v>
      </c>
      <c r="F42" s="812" t="s">
        <v>493</v>
      </c>
      <c r="I42" s="761" t="s">
        <v>429</v>
      </c>
    </row>
    <row r="43" spans="1:10" s="761" customFormat="1" ht="17" customHeight="1" x14ac:dyDescent="0.2">
      <c r="A43" s="813" t="s">
        <v>257</v>
      </c>
      <c r="B43" s="813" t="s">
        <v>210</v>
      </c>
      <c r="C43" s="973" t="s">
        <v>494</v>
      </c>
      <c r="D43" s="973"/>
      <c r="E43" s="973"/>
      <c r="F43" s="973"/>
      <c r="G43" s="973"/>
      <c r="I43" s="761" t="s">
        <v>429</v>
      </c>
    </row>
    <row r="44" spans="1:10" s="761" customFormat="1" ht="17" customHeight="1" x14ac:dyDescent="0.2">
      <c r="A44" s="814"/>
      <c r="B44" s="814"/>
      <c r="C44" s="974" t="s">
        <v>258</v>
      </c>
      <c r="D44" s="974"/>
      <c r="E44" s="974"/>
      <c r="F44" s="974"/>
      <c r="G44" s="974"/>
    </row>
    <row r="45" spans="1:10" s="761" customFormat="1" ht="17" customHeight="1" x14ac:dyDescent="0.2"/>
    <row r="46" spans="1:10" s="761" customFormat="1" ht="17" customHeight="1" x14ac:dyDescent="0.2">
      <c r="A46" s="267" t="s">
        <v>259</v>
      </c>
      <c r="B46" s="267"/>
      <c r="C46" s="267"/>
      <c r="D46" s="267"/>
      <c r="E46" s="267"/>
      <c r="F46" s="267"/>
      <c r="G46" s="267"/>
    </row>
    <row r="47" spans="1:10" s="761" customFormat="1" ht="17" customHeight="1" x14ac:dyDescent="0.2">
      <c r="A47" s="267" t="s">
        <v>260</v>
      </c>
      <c r="B47" s="267"/>
      <c r="C47" s="267"/>
      <c r="D47" s="267"/>
      <c r="E47" s="267"/>
      <c r="F47" s="267"/>
      <c r="G47" s="267"/>
    </row>
    <row r="48" spans="1:10" s="761" customFormat="1" x14ac:dyDescent="0.2">
      <c r="A48" s="267" t="s">
        <v>261</v>
      </c>
      <c r="B48" s="267"/>
      <c r="C48" s="267"/>
      <c r="D48" s="267"/>
      <c r="E48" s="267"/>
      <c r="F48" s="267"/>
      <c r="G48" s="267"/>
    </row>
    <row r="49" spans="1:7" s="761" customFormat="1" x14ac:dyDescent="0.2">
      <c r="A49" s="267" t="s">
        <v>262</v>
      </c>
      <c r="B49" s="267"/>
      <c r="C49" s="267"/>
      <c r="D49" s="267"/>
      <c r="E49" s="267"/>
      <c r="F49" s="267"/>
      <c r="G49" s="267"/>
    </row>
    <row r="50" spans="1:7" s="761" customFormat="1" x14ac:dyDescent="0.2">
      <c r="A50" s="267" t="s">
        <v>263</v>
      </c>
      <c r="B50" s="267"/>
      <c r="C50" s="267"/>
      <c r="D50" s="267"/>
      <c r="E50" s="267"/>
      <c r="F50" s="267"/>
      <c r="G50" s="267"/>
    </row>
  </sheetData>
  <mergeCells count="41">
    <mergeCell ref="C43:G43"/>
    <mergeCell ref="C44:G44"/>
    <mergeCell ref="A25:E25"/>
    <mergeCell ref="I25:I29"/>
    <mergeCell ref="B26:E26"/>
    <mergeCell ref="A28:E28"/>
    <mergeCell ref="C30:H31"/>
    <mergeCell ref="I30:I31"/>
    <mergeCell ref="B18:E18"/>
    <mergeCell ref="B19:E19"/>
    <mergeCell ref="C20:E20"/>
    <mergeCell ref="C21:E21"/>
    <mergeCell ref="I21:I24"/>
    <mergeCell ref="C22:E22"/>
    <mergeCell ref="C23:E23"/>
    <mergeCell ref="C24:E24"/>
    <mergeCell ref="A14:A15"/>
    <mergeCell ref="B14:C15"/>
    <mergeCell ref="E14:H14"/>
    <mergeCell ref="E15:H15"/>
    <mergeCell ref="B16:D16"/>
    <mergeCell ref="E16:H16"/>
    <mergeCell ref="B11:D11"/>
    <mergeCell ref="E11:H11"/>
    <mergeCell ref="B12:D12"/>
    <mergeCell ref="E12:H12"/>
    <mergeCell ref="B13:D13"/>
    <mergeCell ref="E13:H13"/>
    <mergeCell ref="B8:D8"/>
    <mergeCell ref="E8:H8"/>
    <mergeCell ref="B9:D9"/>
    <mergeCell ref="E9:H9"/>
    <mergeCell ref="B10:D10"/>
    <mergeCell ref="E10:H10"/>
    <mergeCell ref="B7:D7"/>
    <mergeCell ref="E7:H7"/>
    <mergeCell ref="A1:H1"/>
    <mergeCell ref="A2:H2"/>
    <mergeCell ref="B5:H5"/>
    <mergeCell ref="B6:D6"/>
    <mergeCell ref="E6:H6"/>
  </mergeCells>
  <pageMargins left="0.7" right="0.5" top="0.5" bottom="0.5" header="0" footer="0"/>
  <pageSetup paperSize="9" scale="8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P1980"/>
  <sheetViews>
    <sheetView view="pageBreakPreview" topLeftCell="A13" zoomScaleNormal="100" zoomScaleSheetLayoutView="100" workbookViewId="0">
      <selection activeCell="H18" sqref="H18"/>
    </sheetView>
  </sheetViews>
  <sheetFormatPr baseColWidth="10" defaultColWidth="9.1640625" defaultRowHeight="25" customHeight="1" x14ac:dyDescent="0.15"/>
  <cols>
    <col min="1" max="1" width="4.6640625" style="58" customWidth="1"/>
    <col min="2" max="2" width="4.6640625" style="59" customWidth="1"/>
    <col min="3" max="3" width="4.6640625" style="60" customWidth="1"/>
    <col min="4" max="5" width="4.6640625" style="2" customWidth="1"/>
    <col min="6" max="6" width="3.1640625" style="2" customWidth="1"/>
    <col min="7" max="7" width="45.1640625" style="61" customWidth="1"/>
    <col min="8" max="8" width="9.6640625" style="264" customWidth="1"/>
    <col min="9" max="9" width="9.5" style="265" customWidth="1"/>
    <col min="10" max="10" width="10.5" style="264" customWidth="1"/>
    <col min="11" max="12" width="7.6640625" style="1" customWidth="1"/>
    <col min="13" max="13" width="13" style="1" customWidth="1"/>
    <col min="14" max="16384" width="9.1640625" style="1"/>
  </cols>
  <sheetData>
    <row r="1" spans="1:14" ht="18" hidden="1" customHeight="1" x14ac:dyDescent="0.15">
      <c r="H1" s="1031" t="s">
        <v>203</v>
      </c>
      <c r="I1" s="1031"/>
      <c r="J1" s="1031"/>
      <c r="K1" s="1031"/>
      <c r="L1" s="1031"/>
      <c r="M1" s="1031"/>
    </row>
    <row r="2" spans="1:14" s="64" customFormat="1" ht="15" hidden="1" customHeight="1" x14ac:dyDescent="0.15">
      <c r="A2" s="62"/>
      <c r="B2" s="63"/>
      <c r="C2" s="63"/>
      <c r="D2" s="63"/>
      <c r="E2" s="63"/>
      <c r="F2" s="63"/>
      <c r="G2" s="63"/>
      <c r="H2" s="1031" t="s">
        <v>77</v>
      </c>
      <c r="I2" s="1031"/>
      <c r="J2" s="1031"/>
      <c r="K2" s="1031"/>
      <c r="L2" s="1031"/>
      <c r="M2" s="1031"/>
    </row>
    <row r="3" spans="1:14" s="64" customFormat="1" ht="15" hidden="1" customHeight="1" x14ac:dyDescent="0.15">
      <c r="A3" s="62"/>
      <c r="B3" s="63"/>
      <c r="C3" s="63"/>
      <c r="D3" s="63"/>
      <c r="E3" s="63"/>
      <c r="F3" s="63"/>
      <c r="G3" s="63"/>
      <c r="H3" s="65" t="s">
        <v>29</v>
      </c>
      <c r="I3" s="65"/>
      <c r="J3" s="65"/>
      <c r="K3" s="65"/>
      <c r="L3" s="65"/>
      <c r="M3" s="65"/>
    </row>
    <row r="4" spans="1:14" s="64" customFormat="1" ht="15" hidden="1" customHeight="1" x14ac:dyDescent="0.15">
      <c r="A4" s="62"/>
      <c r="B4" s="63"/>
      <c r="C4" s="63"/>
      <c r="D4" s="63"/>
      <c r="E4" s="63"/>
      <c r="F4" s="63"/>
      <c r="G4" s="63"/>
      <c r="H4" s="65" t="s">
        <v>78</v>
      </c>
      <c r="I4" s="65"/>
      <c r="J4" s="65"/>
      <c r="K4" s="65"/>
      <c r="L4" s="65"/>
      <c r="M4" s="65"/>
    </row>
    <row r="5" spans="1:14" s="64" customFormat="1" ht="15" hidden="1" customHeight="1" x14ac:dyDescent="0.15">
      <c r="A5" s="62"/>
      <c r="B5" s="63"/>
      <c r="C5" s="63"/>
      <c r="D5" s="63"/>
      <c r="E5" s="63"/>
      <c r="F5" s="63"/>
      <c r="G5" s="63"/>
      <c r="H5" s="65" t="s">
        <v>30</v>
      </c>
      <c r="I5" s="65"/>
      <c r="J5" s="65"/>
      <c r="K5" s="65"/>
      <c r="L5" s="65"/>
      <c r="M5" s="65"/>
    </row>
    <row r="6" spans="1:14" s="64" customFormat="1" ht="15" hidden="1" customHeight="1" x14ac:dyDescent="0.15">
      <c r="A6" s="62"/>
      <c r="B6" s="63"/>
      <c r="C6" s="63"/>
      <c r="D6" s="63"/>
      <c r="E6" s="63"/>
      <c r="F6" s="63"/>
      <c r="G6" s="63"/>
      <c r="H6" s="66" t="s">
        <v>204</v>
      </c>
      <c r="I6" s="65"/>
      <c r="J6" s="65"/>
      <c r="K6" s="65"/>
      <c r="L6" s="65"/>
      <c r="M6" s="65"/>
    </row>
    <row r="7" spans="1:14" s="64" customFormat="1" ht="15" hidden="1" customHeight="1" x14ac:dyDescent="0.15">
      <c r="A7" s="62"/>
      <c r="B7" s="63"/>
      <c r="C7" s="63"/>
      <c r="D7" s="63"/>
      <c r="E7" s="63"/>
      <c r="F7" s="63"/>
      <c r="G7" s="63"/>
      <c r="H7" s="66" t="s">
        <v>205</v>
      </c>
      <c r="I7" s="65"/>
      <c r="J7" s="65"/>
      <c r="K7" s="65"/>
      <c r="L7" s="65"/>
      <c r="M7" s="65"/>
    </row>
    <row r="8" spans="1:14" s="64" customFormat="1" ht="15" hidden="1" customHeight="1" x14ac:dyDescent="0.15">
      <c r="A8" s="62"/>
      <c r="B8" s="63"/>
      <c r="C8" s="63"/>
      <c r="D8" s="63"/>
      <c r="E8" s="63"/>
      <c r="F8" s="63"/>
      <c r="G8" s="63"/>
      <c r="H8" s="65" t="s">
        <v>31</v>
      </c>
      <c r="I8" s="65"/>
      <c r="J8" s="65"/>
      <c r="K8" s="65"/>
      <c r="L8" s="65"/>
      <c r="M8" s="65"/>
    </row>
    <row r="9" spans="1:14" s="64" customFormat="1" ht="153" hidden="1" customHeight="1" x14ac:dyDescent="0.15">
      <c r="A9" s="62"/>
      <c r="B9" s="63"/>
      <c r="C9" s="63"/>
      <c r="D9" s="63"/>
      <c r="E9" s="63"/>
      <c r="F9" s="63"/>
      <c r="G9" s="63"/>
      <c r="H9" s="1032" t="s">
        <v>199</v>
      </c>
      <c r="I9" s="1032"/>
      <c r="J9" s="1032"/>
      <c r="K9" s="1032"/>
      <c r="L9" s="1032"/>
      <c r="M9" s="1032"/>
    </row>
    <row r="10" spans="1:14" s="64" customFormat="1" ht="16" hidden="1" customHeight="1" x14ac:dyDescent="0.15">
      <c r="A10" s="67" t="s">
        <v>32</v>
      </c>
      <c r="B10" s="63"/>
      <c r="C10" s="63"/>
      <c r="D10" s="63"/>
      <c r="E10" s="63"/>
      <c r="F10" s="63"/>
      <c r="G10" s="63"/>
      <c r="H10" s="63"/>
      <c r="I10" s="63"/>
      <c r="J10" s="63"/>
    </row>
    <row r="11" spans="1:14" s="64" customFormat="1" ht="16" hidden="1" customHeight="1" x14ac:dyDescent="0.15">
      <c r="A11" s="68" t="s">
        <v>33</v>
      </c>
      <c r="B11" s="63"/>
      <c r="C11" s="63"/>
      <c r="D11" s="63"/>
      <c r="E11" s="63"/>
      <c r="F11" s="63"/>
      <c r="G11" s="63"/>
      <c r="H11" s="63"/>
      <c r="I11" s="63"/>
      <c r="J11" s="63"/>
    </row>
    <row r="12" spans="1:14" s="64" customFormat="1" ht="16" hidden="1" customHeight="1" x14ac:dyDescent="0.15">
      <c r="A12" s="68" t="s">
        <v>79</v>
      </c>
      <c r="B12" s="63"/>
      <c r="C12" s="63"/>
      <c r="D12" s="63"/>
      <c r="E12" s="63"/>
      <c r="F12" s="63"/>
      <c r="G12" s="63"/>
      <c r="H12" s="63"/>
      <c r="I12" s="63"/>
      <c r="J12" s="63"/>
    </row>
    <row r="13" spans="1:14" s="64" customFormat="1" ht="20" customHeight="1" x14ac:dyDescent="0.15">
      <c r="A13" s="1033" t="s">
        <v>33</v>
      </c>
      <c r="B13" s="1033"/>
      <c r="C13" s="1033"/>
      <c r="D13" s="1033"/>
      <c r="E13" s="1033"/>
      <c r="F13" s="1033"/>
      <c r="G13" s="1033"/>
      <c r="H13" s="1033"/>
      <c r="I13" s="1033"/>
      <c r="J13" s="1033"/>
      <c r="K13" s="1033"/>
      <c r="L13" s="1033"/>
      <c r="M13" s="1033"/>
      <c r="N13" s="69"/>
    </row>
    <row r="14" spans="1:14" s="64" customFormat="1" ht="20" customHeight="1" x14ac:dyDescent="0.15">
      <c r="A14" s="1033" t="s">
        <v>79</v>
      </c>
      <c r="B14" s="1033"/>
      <c r="C14" s="1033"/>
      <c r="D14" s="1033"/>
      <c r="E14" s="1033"/>
      <c r="F14" s="1033"/>
      <c r="G14" s="1033"/>
      <c r="H14" s="1033"/>
      <c r="I14" s="1033"/>
      <c r="J14" s="1033"/>
      <c r="K14" s="1033"/>
      <c r="L14" s="1033"/>
      <c r="M14" s="1033"/>
      <c r="N14" s="69"/>
    </row>
    <row r="15" spans="1:14" s="64" customFormat="1" ht="18.75" customHeight="1" x14ac:dyDescent="0.15">
      <c r="A15" s="1034" t="s">
        <v>1908</v>
      </c>
      <c r="B15" s="1034"/>
      <c r="C15" s="1034"/>
      <c r="D15" s="1034"/>
      <c r="E15" s="1034"/>
      <c r="F15" s="1034"/>
      <c r="G15" s="1034"/>
      <c r="H15" s="1034"/>
      <c r="I15" s="1034"/>
      <c r="J15" s="1034"/>
      <c r="K15" s="1034"/>
      <c r="L15" s="1034"/>
      <c r="M15" s="1034"/>
      <c r="N15" s="69"/>
    </row>
    <row r="16" spans="1:14" s="64" customFormat="1" ht="18.75" customHeight="1" x14ac:dyDescent="0.15">
      <c r="A16" s="70"/>
      <c r="B16" s="71"/>
      <c r="C16" s="71"/>
      <c r="D16" s="71"/>
      <c r="E16" s="71"/>
      <c r="F16" s="71"/>
      <c r="G16" s="71"/>
      <c r="H16" s="71"/>
      <c r="I16" s="71"/>
      <c r="J16" s="71"/>
      <c r="K16" s="71"/>
      <c r="L16" s="71"/>
      <c r="M16" s="71"/>
      <c r="N16" s="71"/>
    </row>
    <row r="17" spans="1:15" s="64" customFormat="1" ht="18" customHeight="1" x14ac:dyDescent="0.15">
      <c r="A17" s="72" t="s">
        <v>206</v>
      </c>
      <c r="B17" s="63"/>
      <c r="C17" s="63"/>
      <c r="D17" s="63"/>
      <c r="E17" s="63"/>
      <c r="F17" s="63"/>
      <c r="G17" s="63"/>
      <c r="H17" s="1031" t="s">
        <v>34</v>
      </c>
      <c r="I17" s="1031"/>
      <c r="J17" s="1031"/>
      <c r="M17" s="63"/>
      <c r="N17" s="63"/>
    </row>
    <row r="18" spans="1:15" s="64" customFormat="1" ht="20" customHeight="1" x14ac:dyDescent="0.15">
      <c r="A18" s="67"/>
      <c r="B18" s="73"/>
      <c r="C18" s="73"/>
      <c r="D18" s="73"/>
      <c r="E18" s="73"/>
      <c r="F18" s="73"/>
      <c r="G18" s="73"/>
      <c r="H18" s="73" t="str">
        <f>PAK!D3</f>
        <v>2 Juni 2012 s/d 1 Mei 2022</v>
      </c>
      <c r="I18" s="73"/>
      <c r="K18" s="73"/>
      <c r="L18" s="73"/>
      <c r="M18" s="73"/>
      <c r="N18" s="73"/>
    </row>
    <row r="19" spans="1:15" s="64" customFormat="1" ht="24" customHeight="1" x14ac:dyDescent="0.15">
      <c r="A19" s="74" t="s">
        <v>1</v>
      </c>
      <c r="B19" s="1023" t="s">
        <v>35</v>
      </c>
      <c r="C19" s="1024"/>
      <c r="D19" s="1024"/>
      <c r="E19" s="1024"/>
      <c r="F19" s="1024"/>
      <c r="G19" s="1024"/>
      <c r="H19" s="1024"/>
      <c r="I19" s="1024"/>
      <c r="J19" s="1024"/>
      <c r="K19" s="1024"/>
      <c r="L19" s="1024"/>
      <c r="M19" s="1025"/>
      <c r="N19" s="72"/>
      <c r="O19" s="72"/>
    </row>
    <row r="20" spans="1:15" s="64" customFormat="1" ht="21" customHeight="1" x14ac:dyDescent="0.15">
      <c r="A20" s="75" t="s">
        <v>20</v>
      </c>
      <c r="B20" s="986" t="s">
        <v>36</v>
      </c>
      <c r="C20" s="987"/>
      <c r="D20" s="987"/>
      <c r="E20" s="987"/>
      <c r="F20" s="987"/>
      <c r="G20" s="987"/>
      <c r="H20" s="1042" t="str">
        <f>PAK!E6</f>
        <v>Dr. Jabang, M.Si</v>
      </c>
      <c r="I20" s="1042"/>
      <c r="J20" s="1042"/>
      <c r="K20" s="1042"/>
      <c r="L20" s="1042"/>
      <c r="M20" s="1042"/>
      <c r="N20" s="72"/>
      <c r="O20" s="72"/>
    </row>
    <row r="21" spans="1:15" s="73" customFormat="1" ht="21" customHeight="1" x14ac:dyDescent="0.2">
      <c r="A21" s="76" t="s">
        <v>22</v>
      </c>
      <c r="B21" s="986" t="s">
        <v>475</v>
      </c>
      <c r="C21" s="987"/>
      <c r="D21" s="987"/>
      <c r="E21" s="987"/>
      <c r="F21" s="987"/>
      <c r="G21" s="987"/>
      <c r="H21" s="1043" t="str">
        <f>PAK!E7</f>
        <v>197007051999031002 / 0005077010</v>
      </c>
      <c r="I21" s="993"/>
      <c r="J21" s="993"/>
      <c r="K21" s="993"/>
      <c r="L21" s="993"/>
      <c r="M21" s="993"/>
      <c r="N21" s="72"/>
      <c r="O21" s="72"/>
    </row>
    <row r="22" spans="1:15" s="73" customFormat="1" ht="21" customHeight="1" x14ac:dyDescent="0.2">
      <c r="A22" s="76" t="s">
        <v>28</v>
      </c>
      <c r="B22" s="986" t="s">
        <v>37</v>
      </c>
      <c r="C22" s="987"/>
      <c r="D22" s="987"/>
      <c r="E22" s="987"/>
      <c r="F22" s="987"/>
      <c r="G22" s="987"/>
      <c r="H22" s="993" t="str">
        <f>PAK!E8</f>
        <v>K.012954</v>
      </c>
      <c r="I22" s="993"/>
      <c r="J22" s="993"/>
      <c r="K22" s="993"/>
      <c r="L22" s="993"/>
      <c r="M22" s="993"/>
      <c r="N22" s="72"/>
      <c r="O22" s="72"/>
    </row>
    <row r="23" spans="1:15" s="73" customFormat="1" ht="21" customHeight="1" x14ac:dyDescent="0.2">
      <c r="A23" s="76" t="s">
        <v>38</v>
      </c>
      <c r="B23" s="986" t="s">
        <v>39</v>
      </c>
      <c r="C23" s="987"/>
      <c r="D23" s="987"/>
      <c r="E23" s="987"/>
      <c r="F23" s="987"/>
      <c r="G23" s="987"/>
      <c r="H23" s="993" t="str">
        <f>PAK!E9</f>
        <v>Cimparuh, 5 Juli 1970</v>
      </c>
      <c r="I23" s="993"/>
      <c r="J23" s="993"/>
      <c r="K23" s="993"/>
      <c r="L23" s="993"/>
      <c r="M23" s="993"/>
      <c r="N23" s="72"/>
      <c r="O23" s="72"/>
    </row>
    <row r="24" spans="1:15" s="73" customFormat="1" ht="21" customHeight="1" x14ac:dyDescent="0.2">
      <c r="A24" s="76" t="s">
        <v>40</v>
      </c>
      <c r="B24" s="986" t="s">
        <v>41</v>
      </c>
      <c r="C24" s="987"/>
      <c r="D24" s="987"/>
      <c r="E24" s="987"/>
      <c r="F24" s="987"/>
      <c r="G24" s="987"/>
      <c r="H24" s="993" t="str">
        <f>PAK!E10</f>
        <v>Pria</v>
      </c>
      <c r="I24" s="993"/>
      <c r="J24" s="993"/>
      <c r="K24" s="993"/>
      <c r="L24" s="993"/>
      <c r="M24" s="993"/>
      <c r="N24" s="72"/>
      <c r="O24" s="72"/>
    </row>
    <row r="25" spans="1:15" s="73" customFormat="1" ht="21" customHeight="1" x14ac:dyDescent="0.2">
      <c r="A25" s="76" t="s">
        <v>42</v>
      </c>
      <c r="B25" s="986" t="s">
        <v>43</v>
      </c>
      <c r="C25" s="987"/>
      <c r="D25" s="987"/>
      <c r="E25" s="987"/>
      <c r="F25" s="987"/>
      <c r="G25" s="987"/>
      <c r="H25" s="993" t="str">
        <f>PAK!E11</f>
        <v>Doktor (S3) tahun 2009</v>
      </c>
      <c r="I25" s="993"/>
      <c r="J25" s="993"/>
      <c r="K25" s="993"/>
      <c r="L25" s="993"/>
      <c r="M25" s="993"/>
      <c r="N25" s="72"/>
      <c r="O25" s="72"/>
    </row>
    <row r="26" spans="1:15" s="73" customFormat="1" ht="21" customHeight="1" x14ac:dyDescent="0.2">
      <c r="A26" s="76" t="s">
        <v>44</v>
      </c>
      <c r="B26" s="986" t="s">
        <v>200</v>
      </c>
      <c r="C26" s="987"/>
      <c r="D26" s="987"/>
      <c r="E26" s="987"/>
      <c r="F26" s="987"/>
      <c r="G26" s="987"/>
      <c r="H26" s="993" t="str">
        <f>PAK!E12</f>
        <v>Lektor /1 Juni 2012</v>
      </c>
      <c r="I26" s="993"/>
      <c r="J26" s="993"/>
      <c r="K26" s="993"/>
      <c r="L26" s="993"/>
      <c r="M26" s="993"/>
      <c r="N26" s="72"/>
      <c r="O26" s="72"/>
    </row>
    <row r="27" spans="1:15" s="73" customFormat="1" ht="21" customHeight="1" x14ac:dyDescent="0.2">
      <c r="A27" s="77" t="s">
        <v>45</v>
      </c>
      <c r="B27" s="986" t="s">
        <v>46</v>
      </c>
      <c r="C27" s="987"/>
      <c r="D27" s="987"/>
      <c r="E27" s="987"/>
      <c r="F27" s="987"/>
      <c r="G27" s="987"/>
      <c r="H27" s="993" t="str">
        <f>PAK!E14</f>
        <v>14 tahun 3 bulan</v>
      </c>
      <c r="I27" s="993"/>
      <c r="J27" s="993"/>
      <c r="K27" s="993"/>
      <c r="L27" s="993"/>
      <c r="M27" s="993"/>
      <c r="N27" s="72"/>
      <c r="O27" s="72"/>
    </row>
    <row r="28" spans="1:15" s="73" customFormat="1" ht="21" customHeight="1" x14ac:dyDescent="0.2">
      <c r="A28" s="77" t="s">
        <v>47</v>
      </c>
      <c r="B28" s="986" t="s">
        <v>48</v>
      </c>
      <c r="C28" s="987"/>
      <c r="D28" s="987"/>
      <c r="E28" s="987"/>
      <c r="F28" s="987"/>
      <c r="G28" s="987"/>
      <c r="H28" s="993" t="str">
        <f>PAK!E15</f>
        <v>23 Tahun 3 Bulan</v>
      </c>
      <c r="I28" s="993"/>
      <c r="J28" s="993"/>
      <c r="K28" s="993"/>
      <c r="L28" s="993"/>
      <c r="M28" s="993"/>
      <c r="N28" s="72"/>
      <c r="O28" s="72"/>
    </row>
    <row r="29" spans="1:15" s="73" customFormat="1" ht="21" customHeight="1" x14ac:dyDescent="0.2">
      <c r="A29" s="77" t="s">
        <v>49</v>
      </c>
      <c r="B29" s="1021" t="s">
        <v>50</v>
      </c>
      <c r="C29" s="1022"/>
      <c r="D29" s="1022"/>
      <c r="E29" s="1022"/>
      <c r="F29" s="1022"/>
      <c r="G29" s="1022"/>
      <c r="H29" s="986" t="str">
        <f>PAK!E16</f>
        <v>Fakultas MIPA Universitas Andalas</v>
      </c>
      <c r="I29" s="987"/>
      <c r="J29" s="987"/>
      <c r="K29" s="987"/>
      <c r="L29" s="987"/>
      <c r="M29" s="988"/>
      <c r="N29" s="72"/>
      <c r="O29" s="72"/>
    </row>
    <row r="30" spans="1:15" s="73" customFormat="1" ht="20" customHeight="1" x14ac:dyDescent="0.2">
      <c r="A30" s="78"/>
      <c r="B30" s="79"/>
      <c r="C30" s="80"/>
      <c r="D30" s="80"/>
      <c r="E30" s="80"/>
      <c r="F30" s="80"/>
      <c r="G30" s="80"/>
      <c r="H30" s="80"/>
      <c r="I30" s="80"/>
      <c r="J30" s="80"/>
      <c r="K30" s="81"/>
      <c r="L30" s="81"/>
      <c r="M30" s="82"/>
      <c r="N30" s="72"/>
      <c r="O30" s="72"/>
    </row>
    <row r="31" spans="1:15" s="73" customFormat="1" ht="13" x14ac:dyDescent="0.2">
      <c r="A31" s="1038" t="s">
        <v>1</v>
      </c>
      <c r="B31" s="1041" t="s">
        <v>51</v>
      </c>
      <c r="C31" s="1041"/>
      <c r="D31" s="1041"/>
      <c r="E31" s="1041"/>
      <c r="F31" s="1041"/>
      <c r="G31" s="1041"/>
      <c r="H31" s="1041"/>
      <c r="I31" s="1041"/>
      <c r="J31" s="1041"/>
      <c r="K31" s="1041"/>
      <c r="L31" s="1041"/>
      <c r="M31" s="1041"/>
      <c r="N31" s="72"/>
      <c r="O31" s="72"/>
    </row>
    <row r="32" spans="1:15" s="73" customFormat="1" ht="13" x14ac:dyDescent="0.2">
      <c r="A32" s="1039"/>
      <c r="B32" s="1039" t="s">
        <v>52</v>
      </c>
      <c r="C32" s="1039"/>
      <c r="D32" s="1039"/>
      <c r="E32" s="1039"/>
      <c r="F32" s="1039"/>
      <c r="G32" s="1039"/>
      <c r="H32" s="1041" t="s">
        <v>53</v>
      </c>
      <c r="I32" s="1041"/>
      <c r="J32" s="1041"/>
      <c r="K32" s="1041"/>
      <c r="L32" s="1041"/>
      <c r="M32" s="1041"/>
    </row>
    <row r="33" spans="1:13" s="73" customFormat="1" ht="13" x14ac:dyDescent="0.2">
      <c r="A33" s="1039"/>
      <c r="B33" s="1039"/>
      <c r="C33" s="1039"/>
      <c r="D33" s="1039"/>
      <c r="E33" s="1039"/>
      <c r="F33" s="1039"/>
      <c r="G33" s="1039"/>
      <c r="H33" s="1041" t="s">
        <v>54</v>
      </c>
      <c r="I33" s="1041"/>
      <c r="J33" s="1041"/>
      <c r="K33" s="1041" t="s">
        <v>55</v>
      </c>
      <c r="L33" s="1041"/>
      <c r="M33" s="1041"/>
    </row>
    <row r="34" spans="1:13" s="73" customFormat="1" ht="13" x14ac:dyDescent="0.2">
      <c r="A34" s="1040"/>
      <c r="B34" s="1040"/>
      <c r="C34" s="1040"/>
      <c r="D34" s="1040"/>
      <c r="E34" s="1040"/>
      <c r="F34" s="1040"/>
      <c r="G34" s="1040"/>
      <c r="H34" s="74" t="s">
        <v>56</v>
      </c>
      <c r="I34" s="74" t="s">
        <v>57</v>
      </c>
      <c r="J34" s="74" t="s">
        <v>58</v>
      </c>
      <c r="K34" s="74" t="s">
        <v>56</v>
      </c>
      <c r="L34" s="74" t="s">
        <v>57</v>
      </c>
      <c r="M34" s="74" t="s">
        <v>58</v>
      </c>
    </row>
    <row r="35" spans="1:13" s="73" customFormat="1" ht="13" x14ac:dyDescent="0.2">
      <c r="A35" s="83">
        <v>1</v>
      </c>
      <c r="B35" s="1023">
        <v>2</v>
      </c>
      <c r="C35" s="1024"/>
      <c r="D35" s="1024"/>
      <c r="E35" s="1024"/>
      <c r="F35" s="1024"/>
      <c r="G35" s="1025"/>
      <c r="H35" s="74">
        <v>3</v>
      </c>
      <c r="I35" s="74">
        <v>4</v>
      </c>
      <c r="J35" s="74">
        <v>5</v>
      </c>
      <c r="K35" s="74">
        <v>6</v>
      </c>
      <c r="L35" s="74">
        <v>7</v>
      </c>
      <c r="M35" s="74">
        <v>8</v>
      </c>
    </row>
    <row r="36" spans="1:13" s="88" customFormat="1" ht="25.25" customHeight="1" x14ac:dyDescent="0.15">
      <c r="A36" s="84" t="s">
        <v>5</v>
      </c>
      <c r="B36" s="1026" t="s">
        <v>7</v>
      </c>
      <c r="C36" s="1027"/>
      <c r="D36" s="1027"/>
      <c r="E36" s="1027"/>
      <c r="F36" s="1027"/>
      <c r="G36" s="1027"/>
      <c r="H36" s="85">
        <f>PAK!F20</f>
        <v>200</v>
      </c>
      <c r="I36" s="86">
        <f>PENDIDIKAN!K22</f>
        <v>0</v>
      </c>
      <c r="J36" s="85">
        <f>I36+H36</f>
        <v>200</v>
      </c>
      <c r="K36" s="87"/>
      <c r="L36" s="87"/>
      <c r="M36" s="87"/>
    </row>
    <row r="37" spans="1:13" s="88" customFormat="1" ht="21" customHeight="1" x14ac:dyDescent="0.15">
      <c r="A37" s="89"/>
      <c r="B37" s="90" t="s">
        <v>10</v>
      </c>
      <c r="C37" s="1015" t="s">
        <v>80</v>
      </c>
      <c r="D37" s="1016"/>
      <c r="E37" s="1016"/>
      <c r="F37" s="1016"/>
      <c r="G37" s="1017"/>
      <c r="H37" s="91"/>
      <c r="I37" s="92">
        <v>0</v>
      </c>
      <c r="J37" s="74"/>
      <c r="K37" s="93"/>
      <c r="L37" s="93"/>
      <c r="M37" s="93"/>
    </row>
    <row r="38" spans="1:13" ht="21" customHeight="1" x14ac:dyDescent="0.15">
      <c r="A38" s="94"/>
      <c r="B38" s="95"/>
      <c r="C38" s="96">
        <v>1</v>
      </c>
      <c r="D38" s="1015" t="s">
        <v>17</v>
      </c>
      <c r="E38" s="1016"/>
      <c r="F38" s="1016"/>
      <c r="G38" s="1017"/>
      <c r="H38" s="97"/>
      <c r="I38" s="96"/>
      <c r="J38" s="97"/>
      <c r="K38" s="98"/>
      <c r="L38" s="98"/>
      <c r="M38" s="98"/>
    </row>
    <row r="39" spans="1:13" ht="21" customHeight="1" x14ac:dyDescent="0.15">
      <c r="A39" s="99"/>
      <c r="B39" s="100"/>
      <c r="C39" s="96">
        <v>2</v>
      </c>
      <c r="D39" s="101" t="s">
        <v>18</v>
      </c>
      <c r="E39" s="102"/>
      <c r="F39" s="102"/>
      <c r="G39" s="103"/>
      <c r="H39" s="97"/>
      <c r="I39" s="96"/>
      <c r="J39" s="97"/>
      <c r="K39" s="98"/>
      <c r="L39" s="98"/>
      <c r="M39" s="98"/>
    </row>
    <row r="40" spans="1:13" ht="21" customHeight="1" x14ac:dyDescent="0.15">
      <c r="A40" s="99"/>
      <c r="B40" s="104" t="s">
        <v>9</v>
      </c>
      <c r="C40" s="1035" t="s">
        <v>19</v>
      </c>
      <c r="D40" s="1036"/>
      <c r="E40" s="1036"/>
      <c r="F40" s="1036"/>
      <c r="G40" s="1037"/>
      <c r="H40" s="97"/>
      <c r="I40" s="96"/>
      <c r="J40" s="97"/>
      <c r="K40" s="98"/>
      <c r="L40" s="98"/>
      <c r="M40" s="98"/>
    </row>
    <row r="41" spans="1:13" ht="21" customHeight="1" x14ac:dyDescent="0.15">
      <c r="A41" s="105"/>
      <c r="B41" s="95"/>
      <c r="C41" s="96"/>
      <c r="D41" s="101" t="s">
        <v>191</v>
      </c>
      <c r="E41" s="102"/>
      <c r="F41" s="102"/>
      <c r="G41" s="103"/>
      <c r="H41" s="97"/>
      <c r="I41" s="106">
        <v>0</v>
      </c>
      <c r="J41" s="97"/>
      <c r="K41" s="98"/>
      <c r="L41" s="98"/>
      <c r="M41" s="98"/>
    </row>
    <row r="42" spans="1:13" ht="24.5" customHeight="1" x14ac:dyDescent="0.15">
      <c r="A42" s="107" t="s">
        <v>6</v>
      </c>
      <c r="B42" s="1018" t="s">
        <v>184</v>
      </c>
      <c r="C42" s="1019"/>
      <c r="D42" s="1019"/>
      <c r="E42" s="1019"/>
      <c r="F42" s="1019"/>
      <c r="G42" s="1020"/>
      <c r="H42" s="108">
        <f>PAK!F22</f>
        <v>118.54</v>
      </c>
      <c r="I42" s="109">
        <f>I43+I45+I47+I49+I65+I68+I70+I72+I75+I77+I86+I89+I92</f>
        <v>391.52499999999998</v>
      </c>
      <c r="J42" s="108">
        <f>I42+H42</f>
        <v>510.065</v>
      </c>
      <c r="K42" s="110"/>
      <c r="L42" s="110"/>
      <c r="M42" s="110"/>
    </row>
    <row r="43" spans="1:13" ht="64.5" customHeight="1" x14ac:dyDescent="0.15">
      <c r="A43" s="111"/>
      <c r="B43" s="112" t="s">
        <v>10</v>
      </c>
      <c r="C43" s="994" t="s">
        <v>81</v>
      </c>
      <c r="D43" s="995"/>
      <c r="E43" s="995"/>
      <c r="F43" s="995"/>
      <c r="G43" s="996"/>
      <c r="H43" s="97"/>
      <c r="I43" s="113">
        <f>PENDIDIKAN!K27</f>
        <v>159.02500000000001</v>
      </c>
      <c r="J43" s="97"/>
      <c r="K43" s="98"/>
      <c r="L43" s="98"/>
      <c r="M43" s="98"/>
    </row>
    <row r="44" spans="1:13" ht="95" customHeight="1" x14ac:dyDescent="0.15">
      <c r="A44" s="111"/>
      <c r="B44" s="114"/>
      <c r="C44" s="115"/>
      <c r="D44" s="1028" t="s">
        <v>198</v>
      </c>
      <c r="E44" s="1029"/>
      <c r="F44" s="1029"/>
      <c r="G44" s="1030"/>
      <c r="H44" s="116"/>
      <c r="I44" s="116"/>
      <c r="J44" s="116"/>
      <c r="K44" s="116"/>
      <c r="L44" s="116"/>
      <c r="M44" s="116"/>
    </row>
    <row r="45" spans="1:13" ht="24" customHeight="1" x14ac:dyDescent="0.15">
      <c r="A45" s="117"/>
      <c r="B45" s="118" t="s">
        <v>9</v>
      </c>
      <c r="C45" s="989" t="s">
        <v>82</v>
      </c>
      <c r="D45" s="984"/>
      <c r="E45" s="984"/>
      <c r="F45" s="984"/>
      <c r="G45" s="985"/>
      <c r="H45" s="97"/>
      <c r="I45" s="113">
        <f>PENDIDIKAN!K232</f>
        <v>19</v>
      </c>
      <c r="J45" s="97"/>
      <c r="K45" s="98"/>
      <c r="L45" s="98"/>
      <c r="M45" s="98"/>
    </row>
    <row r="46" spans="1:13" ht="21" customHeight="1" x14ac:dyDescent="0.15">
      <c r="A46" s="117"/>
      <c r="B46" s="119"/>
      <c r="C46" s="120"/>
      <c r="D46" s="989" t="s">
        <v>83</v>
      </c>
      <c r="E46" s="984"/>
      <c r="F46" s="984"/>
      <c r="G46" s="985"/>
      <c r="H46" s="97"/>
      <c r="I46" s="113"/>
      <c r="J46" s="97"/>
      <c r="K46" s="98"/>
      <c r="L46" s="98"/>
      <c r="M46" s="98"/>
    </row>
    <row r="47" spans="1:13" ht="29" customHeight="1" x14ac:dyDescent="0.15">
      <c r="A47" s="121"/>
      <c r="B47" s="122" t="s">
        <v>11</v>
      </c>
      <c r="C47" s="994" t="s">
        <v>84</v>
      </c>
      <c r="D47" s="995"/>
      <c r="E47" s="995"/>
      <c r="F47" s="995"/>
      <c r="G47" s="996"/>
      <c r="H47" s="123"/>
      <c r="I47" s="113">
        <f>PENDIDIKAN!K271</f>
        <v>0</v>
      </c>
      <c r="J47" s="97"/>
      <c r="K47" s="98"/>
      <c r="L47" s="98"/>
      <c r="M47" s="98"/>
    </row>
    <row r="48" spans="1:13" ht="35.25" customHeight="1" x14ac:dyDescent="0.15">
      <c r="A48" s="121"/>
      <c r="B48" s="119"/>
      <c r="C48" s="120"/>
      <c r="D48" s="989" t="s">
        <v>85</v>
      </c>
      <c r="E48" s="984"/>
      <c r="F48" s="984"/>
      <c r="G48" s="985"/>
      <c r="H48" s="123"/>
      <c r="I48" s="113"/>
      <c r="J48" s="97"/>
      <c r="K48" s="98"/>
      <c r="L48" s="98"/>
      <c r="M48" s="98"/>
    </row>
    <row r="49" spans="1:13" ht="29.5" customHeight="1" x14ac:dyDescent="0.15">
      <c r="A49" s="124"/>
      <c r="B49" s="112" t="s">
        <v>13</v>
      </c>
      <c r="C49" s="994" t="s">
        <v>86</v>
      </c>
      <c r="D49" s="995"/>
      <c r="E49" s="995"/>
      <c r="F49" s="995"/>
      <c r="G49" s="996"/>
      <c r="H49" s="123"/>
      <c r="I49" s="357">
        <f>PENDIDIKAN!K272</f>
        <v>67.5</v>
      </c>
      <c r="J49" s="97"/>
      <c r="K49" s="98"/>
      <c r="L49" s="98"/>
      <c r="M49" s="98"/>
    </row>
    <row r="50" spans="1:13" ht="21" customHeight="1" x14ac:dyDescent="0.15">
      <c r="A50" s="124"/>
      <c r="B50" s="125"/>
      <c r="C50" s="118">
        <v>1</v>
      </c>
      <c r="D50" s="989" t="s">
        <v>87</v>
      </c>
      <c r="E50" s="984"/>
      <c r="F50" s="984"/>
      <c r="G50" s="985"/>
      <c r="H50" s="123"/>
      <c r="I50" s="357">
        <f>PENDIDIKAN!K292</f>
        <v>25</v>
      </c>
      <c r="J50" s="97"/>
      <c r="K50" s="98"/>
      <c r="L50" s="98"/>
      <c r="M50" s="98"/>
    </row>
    <row r="51" spans="1:13" ht="21" customHeight="1" x14ac:dyDescent="0.15">
      <c r="A51" s="124"/>
      <c r="B51" s="125"/>
      <c r="C51" s="126"/>
      <c r="D51" s="127" t="s">
        <v>0</v>
      </c>
      <c r="E51" s="997" t="s">
        <v>88</v>
      </c>
      <c r="F51" s="997"/>
      <c r="G51" s="997"/>
      <c r="H51" s="123"/>
      <c r="I51" s="113"/>
      <c r="J51" s="97"/>
      <c r="K51" s="98"/>
      <c r="L51" s="98"/>
      <c r="M51" s="98"/>
    </row>
    <row r="52" spans="1:13" ht="21" customHeight="1" x14ac:dyDescent="0.15">
      <c r="A52" s="124"/>
      <c r="B52" s="125"/>
      <c r="C52" s="126"/>
      <c r="D52" s="127" t="s">
        <v>21</v>
      </c>
      <c r="E52" s="997" t="s">
        <v>89</v>
      </c>
      <c r="F52" s="997"/>
      <c r="G52" s="997"/>
      <c r="H52" s="123"/>
      <c r="I52" s="113"/>
      <c r="J52" s="97"/>
      <c r="K52" s="98"/>
      <c r="L52" s="98"/>
      <c r="M52" s="98"/>
    </row>
    <row r="53" spans="1:13" ht="21" customHeight="1" x14ac:dyDescent="0.15">
      <c r="A53" s="124"/>
      <c r="B53" s="125"/>
      <c r="C53" s="126"/>
      <c r="D53" s="127" t="s">
        <v>25</v>
      </c>
      <c r="E53" s="997" t="s">
        <v>90</v>
      </c>
      <c r="F53" s="997"/>
      <c r="G53" s="997"/>
      <c r="H53" s="123"/>
      <c r="I53" s="113"/>
      <c r="J53" s="97"/>
      <c r="K53" s="98"/>
      <c r="L53" s="98"/>
      <c r="M53" s="98"/>
    </row>
    <row r="54" spans="1:13" ht="21" customHeight="1" x14ac:dyDescent="0.15">
      <c r="A54" s="128"/>
      <c r="B54" s="125"/>
      <c r="C54" s="129"/>
      <c r="D54" s="127" t="s">
        <v>91</v>
      </c>
      <c r="E54" s="997" t="s">
        <v>92</v>
      </c>
      <c r="F54" s="997"/>
      <c r="G54" s="997"/>
      <c r="H54" s="130"/>
      <c r="I54" s="131"/>
      <c r="J54" s="131"/>
      <c r="K54" s="131"/>
      <c r="L54" s="131"/>
      <c r="M54" s="131"/>
    </row>
    <row r="55" spans="1:13" ht="21" customHeight="1" x14ac:dyDescent="0.15">
      <c r="A55" s="128"/>
      <c r="B55" s="125"/>
      <c r="C55" s="118">
        <v>2</v>
      </c>
      <c r="D55" s="997" t="s">
        <v>93</v>
      </c>
      <c r="E55" s="997"/>
      <c r="F55" s="997"/>
      <c r="G55" s="997"/>
      <c r="H55" s="132"/>
      <c r="I55" s="358">
        <f>PENDIDIKAN!K366</f>
        <v>8.5</v>
      </c>
      <c r="J55" s="133"/>
      <c r="K55" s="133"/>
      <c r="L55" s="133"/>
      <c r="M55" s="133"/>
    </row>
    <row r="56" spans="1:13" ht="21" customHeight="1" x14ac:dyDescent="0.15">
      <c r="A56" s="128"/>
      <c r="B56" s="125"/>
      <c r="C56" s="125"/>
      <c r="D56" s="127" t="s">
        <v>0</v>
      </c>
      <c r="E56" s="997" t="s">
        <v>88</v>
      </c>
      <c r="F56" s="997"/>
      <c r="G56" s="997"/>
      <c r="H56" s="132"/>
      <c r="I56" s="133"/>
      <c r="J56" s="133"/>
      <c r="K56" s="133"/>
      <c r="L56" s="133"/>
      <c r="M56" s="133"/>
    </row>
    <row r="57" spans="1:13" ht="21" customHeight="1" x14ac:dyDescent="0.15">
      <c r="A57" s="128"/>
      <c r="B57" s="125"/>
      <c r="C57" s="125"/>
      <c r="D57" s="127" t="s">
        <v>21</v>
      </c>
      <c r="E57" s="997" t="s">
        <v>89</v>
      </c>
      <c r="F57" s="997"/>
      <c r="G57" s="997"/>
      <c r="H57" s="76"/>
      <c r="I57" s="74"/>
      <c r="J57" s="74"/>
      <c r="K57" s="74"/>
      <c r="L57" s="74"/>
      <c r="M57" s="74"/>
    </row>
    <row r="58" spans="1:13" s="73" customFormat="1" ht="21" customHeight="1" x14ac:dyDescent="0.2">
      <c r="A58" s="89"/>
      <c r="B58" s="125"/>
      <c r="C58" s="125"/>
      <c r="D58" s="127" t="s">
        <v>25</v>
      </c>
      <c r="E58" s="997" t="s">
        <v>90</v>
      </c>
      <c r="F58" s="997"/>
      <c r="G58" s="997"/>
      <c r="H58" s="76"/>
      <c r="I58" s="74"/>
      <c r="J58" s="74"/>
      <c r="K58" s="74"/>
      <c r="L58" s="74"/>
      <c r="M58" s="74"/>
    </row>
    <row r="59" spans="1:13" ht="21" customHeight="1" x14ac:dyDescent="0.15">
      <c r="A59" s="134"/>
      <c r="B59" s="119"/>
      <c r="C59" s="119"/>
      <c r="D59" s="119" t="s">
        <v>91</v>
      </c>
      <c r="E59" s="1058" t="s">
        <v>92</v>
      </c>
      <c r="F59" s="1059"/>
      <c r="G59" s="1060"/>
      <c r="H59" s="135"/>
      <c r="I59" s="106"/>
      <c r="J59" s="97"/>
      <c r="K59" s="98"/>
      <c r="L59" s="98"/>
      <c r="M59" s="98"/>
    </row>
    <row r="60" spans="1:13" ht="13" x14ac:dyDescent="0.15">
      <c r="A60" s="1054" t="s">
        <v>1</v>
      </c>
      <c r="B60" s="1053" t="s">
        <v>51</v>
      </c>
      <c r="C60" s="1053"/>
      <c r="D60" s="1053"/>
      <c r="E60" s="1053"/>
      <c r="F60" s="1053"/>
      <c r="G60" s="1053"/>
      <c r="H60" s="1053"/>
      <c r="I60" s="1053"/>
      <c r="J60" s="1053"/>
      <c r="K60" s="1053"/>
      <c r="L60" s="1053"/>
      <c r="M60" s="1053"/>
    </row>
    <row r="61" spans="1:13" ht="13" x14ac:dyDescent="0.15">
      <c r="A61" s="1054"/>
      <c r="B61" s="1054" t="s">
        <v>52</v>
      </c>
      <c r="C61" s="1054"/>
      <c r="D61" s="1054"/>
      <c r="E61" s="1054"/>
      <c r="F61" s="1054"/>
      <c r="G61" s="1054"/>
      <c r="H61" s="1053" t="s">
        <v>53</v>
      </c>
      <c r="I61" s="1053"/>
      <c r="J61" s="1053"/>
      <c r="K61" s="1053"/>
      <c r="L61" s="1053"/>
      <c r="M61" s="1053"/>
    </row>
    <row r="62" spans="1:13" ht="13" x14ac:dyDescent="0.15">
      <c r="A62" s="1054"/>
      <c r="B62" s="1054"/>
      <c r="C62" s="1054"/>
      <c r="D62" s="1054"/>
      <c r="E62" s="1054"/>
      <c r="F62" s="1054"/>
      <c r="G62" s="1054"/>
      <c r="H62" s="1053" t="s">
        <v>54</v>
      </c>
      <c r="I62" s="1053"/>
      <c r="J62" s="1053"/>
      <c r="K62" s="1053" t="s">
        <v>55</v>
      </c>
      <c r="L62" s="1053"/>
      <c r="M62" s="1053"/>
    </row>
    <row r="63" spans="1:13" ht="13" x14ac:dyDescent="0.15">
      <c r="A63" s="1054"/>
      <c r="B63" s="1054"/>
      <c r="C63" s="1054"/>
      <c r="D63" s="1054"/>
      <c r="E63" s="1054"/>
      <c r="F63" s="1054"/>
      <c r="G63" s="1054"/>
      <c r="H63" s="74" t="s">
        <v>56</v>
      </c>
      <c r="I63" s="74" t="s">
        <v>57</v>
      </c>
      <c r="J63" s="74" t="s">
        <v>58</v>
      </c>
      <c r="K63" s="74" t="s">
        <v>56</v>
      </c>
      <c r="L63" s="74" t="s">
        <v>57</v>
      </c>
      <c r="M63" s="74" t="s">
        <v>58</v>
      </c>
    </row>
    <row r="64" spans="1:13" ht="13" x14ac:dyDescent="0.15">
      <c r="A64" s="74">
        <v>1</v>
      </c>
      <c r="B64" s="1053">
        <v>2</v>
      </c>
      <c r="C64" s="1053"/>
      <c r="D64" s="1053"/>
      <c r="E64" s="1053"/>
      <c r="F64" s="1053"/>
      <c r="G64" s="1053"/>
      <c r="H64" s="74">
        <v>3</v>
      </c>
      <c r="I64" s="74">
        <v>4</v>
      </c>
      <c r="J64" s="74">
        <v>5</v>
      </c>
      <c r="K64" s="74">
        <v>6</v>
      </c>
      <c r="L64" s="74">
        <v>7</v>
      </c>
      <c r="M64" s="74">
        <v>8</v>
      </c>
    </row>
    <row r="65" spans="1:13" ht="21" customHeight="1" x14ac:dyDescent="0.15">
      <c r="A65" s="124"/>
      <c r="B65" s="118" t="s">
        <v>94</v>
      </c>
      <c r="C65" s="989" t="s">
        <v>95</v>
      </c>
      <c r="D65" s="984"/>
      <c r="E65" s="984"/>
      <c r="F65" s="984"/>
      <c r="G65" s="985"/>
      <c r="H65" s="135"/>
      <c r="I65" s="106">
        <f>PENDIDIKAN!K406</f>
        <v>72</v>
      </c>
      <c r="J65" s="97"/>
      <c r="K65" s="98"/>
      <c r="L65" s="98"/>
      <c r="M65" s="98"/>
    </row>
    <row r="66" spans="1:13" ht="21" customHeight="1" x14ac:dyDescent="0.15">
      <c r="A66" s="124"/>
      <c r="B66" s="125"/>
      <c r="C66" s="127">
        <v>1</v>
      </c>
      <c r="D66" s="989" t="s">
        <v>96</v>
      </c>
      <c r="E66" s="984"/>
      <c r="F66" s="984"/>
      <c r="G66" s="985"/>
      <c r="H66" s="135"/>
      <c r="I66" s="359">
        <f>PENDIDIKAN!K407</f>
        <v>41</v>
      </c>
      <c r="J66" s="97"/>
      <c r="K66" s="98"/>
      <c r="L66" s="98"/>
      <c r="M66" s="98"/>
    </row>
    <row r="67" spans="1:13" ht="21" customHeight="1" x14ac:dyDescent="0.15">
      <c r="A67" s="124"/>
      <c r="B67" s="119"/>
      <c r="C67" s="127">
        <v>2</v>
      </c>
      <c r="D67" s="989" t="s">
        <v>97</v>
      </c>
      <c r="E67" s="984"/>
      <c r="F67" s="984"/>
      <c r="G67" s="985"/>
      <c r="H67" s="135"/>
      <c r="I67" s="106">
        <f>PENDIDIKAN!K477</f>
        <v>31</v>
      </c>
      <c r="J67" s="97"/>
      <c r="K67" s="98"/>
      <c r="L67" s="98"/>
      <c r="M67" s="98"/>
    </row>
    <row r="68" spans="1:13" ht="21" customHeight="1" x14ac:dyDescent="0.15">
      <c r="A68" s="124"/>
      <c r="B68" s="118" t="s">
        <v>98</v>
      </c>
      <c r="C68" s="989" t="s">
        <v>99</v>
      </c>
      <c r="D68" s="984"/>
      <c r="E68" s="984"/>
      <c r="F68" s="984"/>
      <c r="G68" s="985"/>
      <c r="H68" s="135"/>
      <c r="I68" s="106">
        <f>PENDIDIKAN!K578</f>
        <v>26</v>
      </c>
      <c r="J68" s="97"/>
      <c r="K68" s="98"/>
      <c r="L68" s="98"/>
      <c r="M68" s="98"/>
    </row>
    <row r="69" spans="1:13" ht="34.5" customHeight="1" x14ac:dyDescent="0.15">
      <c r="A69" s="124"/>
      <c r="B69" s="119"/>
      <c r="C69" s="137"/>
      <c r="D69" s="989" t="s">
        <v>100</v>
      </c>
      <c r="E69" s="984"/>
      <c r="F69" s="984"/>
      <c r="G69" s="985"/>
      <c r="H69" s="135"/>
      <c r="I69" s="106"/>
      <c r="J69" s="97"/>
      <c r="K69" s="98"/>
      <c r="L69" s="98"/>
      <c r="M69" s="98"/>
    </row>
    <row r="70" spans="1:13" ht="21" customHeight="1" x14ac:dyDescent="0.15">
      <c r="A70" s="124"/>
      <c r="B70" s="118" t="s">
        <v>16</v>
      </c>
      <c r="C70" s="989" t="s">
        <v>101</v>
      </c>
      <c r="D70" s="984"/>
      <c r="E70" s="984"/>
      <c r="F70" s="984"/>
      <c r="G70" s="985"/>
      <c r="H70" s="135"/>
      <c r="I70" s="106">
        <f>PENDIDIKAN!K608</f>
        <v>0</v>
      </c>
      <c r="J70" s="97"/>
      <c r="K70" s="98"/>
      <c r="L70" s="98"/>
      <c r="M70" s="98"/>
    </row>
    <row r="71" spans="1:13" ht="21" customHeight="1" x14ac:dyDescent="0.15">
      <c r="A71" s="124"/>
      <c r="B71" s="119"/>
      <c r="C71" s="137"/>
      <c r="D71" s="989" t="s">
        <v>102</v>
      </c>
      <c r="E71" s="984"/>
      <c r="F71" s="984"/>
      <c r="G71" s="985"/>
      <c r="H71" s="135"/>
      <c r="I71" s="106"/>
      <c r="J71" s="97"/>
      <c r="K71" s="98"/>
      <c r="L71" s="98"/>
      <c r="M71" s="98"/>
    </row>
    <row r="72" spans="1:13" ht="21" customHeight="1" x14ac:dyDescent="0.15">
      <c r="A72" s="124"/>
      <c r="B72" s="118" t="s">
        <v>103</v>
      </c>
      <c r="C72" s="989" t="s">
        <v>104</v>
      </c>
      <c r="D72" s="984"/>
      <c r="E72" s="984"/>
      <c r="F72" s="984"/>
      <c r="G72" s="985"/>
      <c r="H72" s="135"/>
      <c r="I72" s="106">
        <f>PENDIDIKAN!K610</f>
        <v>0</v>
      </c>
      <c r="J72" s="97"/>
      <c r="K72" s="98"/>
      <c r="L72" s="98"/>
      <c r="M72" s="98"/>
    </row>
    <row r="73" spans="1:13" ht="21" customHeight="1" x14ac:dyDescent="0.15">
      <c r="A73" s="124"/>
      <c r="B73" s="125"/>
      <c r="C73" s="127">
        <v>1</v>
      </c>
      <c r="D73" s="989" t="s">
        <v>105</v>
      </c>
      <c r="E73" s="984"/>
      <c r="F73" s="984"/>
      <c r="G73" s="985"/>
      <c r="H73" s="135"/>
      <c r="I73" s="106"/>
      <c r="J73" s="97"/>
      <c r="K73" s="98"/>
      <c r="L73" s="98"/>
      <c r="M73" s="98"/>
    </row>
    <row r="74" spans="1:13" ht="31.25" customHeight="1" x14ac:dyDescent="0.15">
      <c r="A74" s="124"/>
      <c r="B74" s="119"/>
      <c r="C74" s="138">
        <v>2</v>
      </c>
      <c r="D74" s="994" t="s">
        <v>192</v>
      </c>
      <c r="E74" s="995"/>
      <c r="F74" s="995"/>
      <c r="G74" s="996"/>
      <c r="H74" s="135"/>
      <c r="I74" s="106"/>
      <c r="J74" s="97"/>
      <c r="K74" s="98"/>
      <c r="L74" s="98"/>
      <c r="M74" s="98"/>
    </row>
    <row r="75" spans="1:13" ht="20" customHeight="1" x14ac:dyDescent="0.15">
      <c r="A75" s="124"/>
      <c r="B75" s="118" t="s">
        <v>5</v>
      </c>
      <c r="C75" s="989" t="s">
        <v>106</v>
      </c>
      <c r="D75" s="984"/>
      <c r="E75" s="984"/>
      <c r="F75" s="984"/>
      <c r="G75" s="985"/>
      <c r="H75" s="135"/>
      <c r="I75" s="106">
        <f>PENDIDIKAN!K613</f>
        <v>0</v>
      </c>
      <c r="J75" s="97"/>
      <c r="K75" s="98"/>
      <c r="L75" s="98"/>
      <c r="M75" s="98"/>
    </row>
    <row r="76" spans="1:13" ht="32" customHeight="1" x14ac:dyDescent="0.15">
      <c r="A76" s="124"/>
      <c r="B76" s="119"/>
      <c r="C76" s="137"/>
      <c r="D76" s="989" t="s">
        <v>107</v>
      </c>
      <c r="E76" s="984"/>
      <c r="F76" s="984"/>
      <c r="G76" s="985"/>
      <c r="H76" s="135"/>
      <c r="I76" s="106"/>
      <c r="J76" s="97"/>
      <c r="K76" s="98"/>
      <c r="L76" s="98"/>
      <c r="M76" s="98"/>
    </row>
    <row r="77" spans="1:13" ht="20" customHeight="1" x14ac:dyDescent="0.15">
      <c r="A77" s="124"/>
      <c r="B77" s="118" t="s">
        <v>108</v>
      </c>
      <c r="C77" s="989" t="s">
        <v>109</v>
      </c>
      <c r="D77" s="984"/>
      <c r="E77" s="984"/>
      <c r="F77" s="984"/>
      <c r="G77" s="985"/>
      <c r="H77" s="135"/>
      <c r="I77" s="106">
        <f>PENDIDIKAN!K615</f>
        <v>48</v>
      </c>
      <c r="J77" s="97"/>
      <c r="K77" s="98"/>
      <c r="L77" s="98"/>
      <c r="M77" s="98"/>
    </row>
    <row r="78" spans="1:13" ht="20" customHeight="1" x14ac:dyDescent="0.15">
      <c r="A78" s="124"/>
      <c r="B78" s="125"/>
      <c r="C78" s="127">
        <v>1</v>
      </c>
      <c r="D78" s="989" t="s">
        <v>110</v>
      </c>
      <c r="E78" s="984"/>
      <c r="F78" s="984"/>
      <c r="G78" s="985"/>
      <c r="H78" s="135"/>
      <c r="I78" s="106"/>
      <c r="J78" s="97"/>
      <c r="K78" s="98"/>
      <c r="L78" s="98"/>
      <c r="M78" s="98"/>
    </row>
    <row r="79" spans="1:13" ht="20" customHeight="1" x14ac:dyDescent="0.15">
      <c r="A79" s="124"/>
      <c r="B79" s="125"/>
      <c r="C79" s="138">
        <v>2</v>
      </c>
      <c r="D79" s="1012" t="s">
        <v>111</v>
      </c>
      <c r="E79" s="1013"/>
      <c r="F79" s="1013"/>
      <c r="G79" s="1014"/>
      <c r="H79" s="135"/>
      <c r="I79" s="106"/>
      <c r="J79" s="97"/>
      <c r="K79" s="98"/>
      <c r="L79" s="98"/>
      <c r="M79" s="98"/>
    </row>
    <row r="80" spans="1:13" ht="33.75" customHeight="1" x14ac:dyDescent="0.15">
      <c r="A80" s="124"/>
      <c r="B80" s="125"/>
      <c r="C80" s="138">
        <v>3</v>
      </c>
      <c r="D80" s="994" t="s">
        <v>112</v>
      </c>
      <c r="E80" s="995"/>
      <c r="F80" s="995"/>
      <c r="G80" s="996"/>
      <c r="H80" s="135"/>
      <c r="I80" s="106"/>
      <c r="J80" s="97"/>
      <c r="K80" s="98"/>
      <c r="L80" s="98"/>
      <c r="M80" s="98"/>
    </row>
    <row r="81" spans="1:13" ht="33.75" customHeight="1" x14ac:dyDescent="0.15">
      <c r="A81" s="124"/>
      <c r="B81" s="125"/>
      <c r="C81" s="138">
        <v>4</v>
      </c>
      <c r="D81" s="994" t="s">
        <v>113</v>
      </c>
      <c r="E81" s="995"/>
      <c r="F81" s="995"/>
      <c r="G81" s="996"/>
      <c r="H81" s="135"/>
      <c r="I81" s="106"/>
      <c r="J81" s="97"/>
      <c r="K81" s="98"/>
      <c r="L81" s="98"/>
      <c r="M81" s="98"/>
    </row>
    <row r="82" spans="1:13" s="61" customFormat="1" ht="20" customHeight="1" x14ac:dyDescent="0.2">
      <c r="A82" s="124"/>
      <c r="B82" s="125"/>
      <c r="C82" s="127">
        <v>5</v>
      </c>
      <c r="D82" s="989" t="s">
        <v>114</v>
      </c>
      <c r="E82" s="984"/>
      <c r="F82" s="984"/>
      <c r="G82" s="985"/>
      <c r="H82" s="135"/>
      <c r="I82" s="139"/>
      <c r="J82" s="140"/>
      <c r="K82" s="141"/>
      <c r="L82" s="141"/>
      <c r="M82" s="141"/>
    </row>
    <row r="83" spans="1:13" ht="32.25" customHeight="1" x14ac:dyDescent="0.15">
      <c r="A83" s="124"/>
      <c r="B83" s="125"/>
      <c r="C83" s="138">
        <v>6</v>
      </c>
      <c r="D83" s="994" t="s">
        <v>187</v>
      </c>
      <c r="E83" s="995"/>
      <c r="F83" s="995"/>
      <c r="G83" s="996"/>
      <c r="H83" s="135"/>
      <c r="I83" s="106"/>
      <c r="J83" s="97"/>
      <c r="K83" s="98"/>
      <c r="L83" s="98"/>
      <c r="M83" s="98"/>
    </row>
    <row r="84" spans="1:13" ht="32" customHeight="1" x14ac:dyDescent="0.15">
      <c r="A84" s="124"/>
      <c r="B84" s="125"/>
      <c r="C84" s="138">
        <v>7</v>
      </c>
      <c r="D84" s="994" t="s">
        <v>115</v>
      </c>
      <c r="E84" s="995"/>
      <c r="F84" s="995"/>
      <c r="G84" s="996"/>
      <c r="H84" s="135"/>
      <c r="I84" s="106"/>
      <c r="J84" s="97"/>
      <c r="K84" s="98"/>
      <c r="L84" s="98"/>
      <c r="M84" s="98"/>
    </row>
    <row r="85" spans="1:13" ht="44.5" customHeight="1" x14ac:dyDescent="0.15">
      <c r="A85" s="124"/>
      <c r="B85" s="119"/>
      <c r="C85" s="138">
        <v>8</v>
      </c>
      <c r="D85" s="1006" t="s">
        <v>116</v>
      </c>
      <c r="E85" s="1007"/>
      <c r="F85" s="1007"/>
      <c r="G85" s="1008"/>
      <c r="H85" s="135"/>
      <c r="I85" s="106"/>
      <c r="J85" s="97"/>
      <c r="K85" s="98"/>
      <c r="L85" s="98"/>
      <c r="M85" s="98"/>
    </row>
    <row r="86" spans="1:13" ht="20" customHeight="1" x14ac:dyDescent="0.15">
      <c r="A86" s="124"/>
      <c r="B86" s="112" t="s">
        <v>117</v>
      </c>
      <c r="C86" s="994" t="s">
        <v>118</v>
      </c>
      <c r="D86" s="995"/>
      <c r="E86" s="995"/>
      <c r="F86" s="995"/>
      <c r="G86" s="996"/>
      <c r="H86" s="135"/>
      <c r="I86" s="106">
        <f>PENDIDIKAN!K626</f>
        <v>0</v>
      </c>
      <c r="J86" s="97"/>
      <c r="K86" s="98"/>
      <c r="L86" s="98"/>
      <c r="M86" s="98"/>
    </row>
    <row r="87" spans="1:13" ht="20" customHeight="1" x14ac:dyDescent="0.15">
      <c r="A87" s="124"/>
      <c r="B87" s="125"/>
      <c r="C87" s="127">
        <v>1</v>
      </c>
      <c r="D87" s="989" t="s">
        <v>119</v>
      </c>
      <c r="E87" s="984"/>
      <c r="F87" s="984"/>
      <c r="G87" s="985"/>
      <c r="H87" s="135"/>
      <c r="I87" s="106"/>
      <c r="J87" s="97"/>
      <c r="K87" s="98"/>
      <c r="L87" s="98"/>
      <c r="M87" s="98"/>
    </row>
    <row r="88" spans="1:13" ht="20" customHeight="1" x14ac:dyDescent="0.15">
      <c r="A88" s="142"/>
      <c r="B88" s="119"/>
      <c r="C88" s="127">
        <v>2</v>
      </c>
      <c r="D88" s="989" t="s">
        <v>120</v>
      </c>
      <c r="E88" s="984"/>
      <c r="F88" s="984"/>
      <c r="G88" s="985"/>
      <c r="H88" s="135"/>
      <c r="I88" s="106"/>
      <c r="J88" s="97"/>
      <c r="K88" s="98"/>
      <c r="L88" s="98"/>
      <c r="M88" s="98"/>
    </row>
    <row r="89" spans="1:13" ht="31.5" customHeight="1" x14ac:dyDescent="0.15">
      <c r="A89" s="142"/>
      <c r="B89" s="112" t="s">
        <v>121</v>
      </c>
      <c r="C89" s="1012" t="s">
        <v>122</v>
      </c>
      <c r="D89" s="1013"/>
      <c r="E89" s="1013"/>
      <c r="F89" s="1013"/>
      <c r="G89" s="1014"/>
      <c r="H89" s="143"/>
      <c r="I89" s="144">
        <f>PENDIDIKAN!K629</f>
        <v>0</v>
      </c>
      <c r="J89" s="90"/>
      <c r="K89" s="145"/>
      <c r="L89" s="145"/>
      <c r="M89" s="145"/>
    </row>
    <row r="90" spans="1:13" ht="21" customHeight="1" x14ac:dyDescent="0.15">
      <c r="A90" s="142"/>
      <c r="B90" s="119"/>
      <c r="C90" s="127">
        <v>1</v>
      </c>
      <c r="D90" s="989" t="s">
        <v>123</v>
      </c>
      <c r="E90" s="984"/>
      <c r="F90" s="984"/>
      <c r="G90" s="985"/>
      <c r="H90" s="146"/>
      <c r="I90" s="106"/>
      <c r="J90" s="97"/>
      <c r="K90" s="98"/>
      <c r="L90" s="98"/>
      <c r="M90" s="98"/>
    </row>
    <row r="91" spans="1:13" ht="21" customHeight="1" x14ac:dyDescent="0.15">
      <c r="A91" s="147"/>
      <c r="B91" s="119"/>
      <c r="C91" s="127">
        <v>2</v>
      </c>
      <c r="D91" s="989" t="s">
        <v>124</v>
      </c>
      <c r="E91" s="984"/>
      <c r="F91" s="984"/>
      <c r="G91" s="985"/>
      <c r="H91" s="146"/>
      <c r="I91" s="106"/>
      <c r="J91" s="97"/>
      <c r="K91" s="98"/>
      <c r="L91" s="98"/>
      <c r="M91" s="98"/>
    </row>
    <row r="92" spans="1:13" ht="31.5" customHeight="1" x14ac:dyDescent="0.15">
      <c r="A92" s="142"/>
      <c r="B92" s="148" t="s">
        <v>132</v>
      </c>
      <c r="C92" s="994" t="s">
        <v>193</v>
      </c>
      <c r="D92" s="995"/>
      <c r="E92" s="995"/>
      <c r="F92" s="995"/>
      <c r="G92" s="996"/>
      <c r="H92" s="149"/>
      <c r="I92" s="150">
        <f>PENDIDIKAN!K632</f>
        <v>0</v>
      </c>
      <c r="J92" s="151"/>
      <c r="K92" s="152"/>
      <c r="L92" s="152"/>
      <c r="M92" s="152"/>
    </row>
    <row r="93" spans="1:13" ht="25.25" customHeight="1" x14ac:dyDescent="0.15">
      <c r="A93" s="142"/>
      <c r="B93" s="153"/>
      <c r="C93" s="127">
        <v>1</v>
      </c>
      <c r="D93" s="1055" t="s">
        <v>125</v>
      </c>
      <c r="E93" s="1056"/>
      <c r="F93" s="1056"/>
      <c r="G93" s="1057"/>
      <c r="H93" s="149"/>
      <c r="I93" s="150"/>
      <c r="J93" s="151"/>
      <c r="K93" s="152"/>
      <c r="L93" s="152"/>
      <c r="M93" s="152"/>
    </row>
    <row r="94" spans="1:13" ht="25.25" customHeight="1" x14ac:dyDescent="0.15">
      <c r="A94" s="142"/>
      <c r="B94" s="155"/>
      <c r="C94" s="127">
        <v>2</v>
      </c>
      <c r="D94" s="1055" t="s">
        <v>126</v>
      </c>
      <c r="E94" s="1056"/>
      <c r="F94" s="1056"/>
      <c r="G94" s="1057"/>
      <c r="H94" s="149"/>
      <c r="I94" s="150"/>
      <c r="J94" s="151"/>
      <c r="K94" s="152"/>
      <c r="L94" s="152"/>
      <c r="M94" s="152"/>
    </row>
    <row r="95" spans="1:13" ht="25.25" customHeight="1" x14ac:dyDescent="0.15">
      <c r="A95" s="124"/>
      <c r="B95" s="94"/>
      <c r="C95" s="127">
        <v>3</v>
      </c>
      <c r="D95" s="1055" t="s">
        <v>127</v>
      </c>
      <c r="E95" s="1056"/>
      <c r="F95" s="1056"/>
      <c r="G95" s="1057"/>
      <c r="H95" s="135"/>
      <c r="I95" s="106"/>
      <c r="J95" s="97"/>
      <c r="K95" s="98"/>
      <c r="L95" s="98"/>
      <c r="M95" s="98"/>
    </row>
    <row r="96" spans="1:13" ht="25.25" customHeight="1" x14ac:dyDescent="0.15">
      <c r="A96" s="124"/>
      <c r="B96" s="153"/>
      <c r="C96" s="127">
        <v>4</v>
      </c>
      <c r="D96" s="1055" t="s">
        <v>128</v>
      </c>
      <c r="E96" s="1056"/>
      <c r="F96" s="1056"/>
      <c r="G96" s="1057"/>
      <c r="H96" s="135"/>
      <c r="I96" s="106"/>
      <c r="J96" s="97"/>
      <c r="K96" s="98"/>
      <c r="L96" s="98"/>
      <c r="M96" s="98"/>
    </row>
    <row r="97" spans="1:13" ht="25.25" customHeight="1" x14ac:dyDescent="0.15">
      <c r="A97" s="124"/>
      <c r="B97" s="153"/>
      <c r="C97" s="127">
        <v>5</v>
      </c>
      <c r="D97" s="1055" t="s">
        <v>129</v>
      </c>
      <c r="E97" s="1056"/>
      <c r="F97" s="1056"/>
      <c r="G97" s="1057"/>
      <c r="H97" s="135"/>
      <c r="I97" s="106"/>
      <c r="J97" s="97"/>
      <c r="K97" s="98"/>
      <c r="L97" s="98"/>
      <c r="M97" s="98"/>
    </row>
    <row r="98" spans="1:13" ht="25.25" customHeight="1" x14ac:dyDescent="0.15">
      <c r="A98" s="142"/>
      <c r="B98" s="94"/>
      <c r="C98" s="127">
        <v>6</v>
      </c>
      <c r="D98" s="1055" t="s">
        <v>130</v>
      </c>
      <c r="E98" s="1056"/>
      <c r="F98" s="1056"/>
      <c r="G98" s="1057"/>
      <c r="H98" s="135"/>
      <c r="I98" s="106"/>
      <c r="J98" s="97"/>
      <c r="K98" s="98"/>
      <c r="L98" s="98"/>
      <c r="M98" s="98"/>
    </row>
    <row r="99" spans="1:13" ht="25.25" customHeight="1" x14ac:dyDescent="0.15">
      <c r="A99" s="124"/>
      <c r="B99" s="156"/>
      <c r="C99" s="127">
        <v>7</v>
      </c>
      <c r="D99" s="1055" t="s">
        <v>131</v>
      </c>
      <c r="E99" s="1056"/>
      <c r="F99" s="1056"/>
      <c r="G99" s="1057"/>
      <c r="H99" s="135"/>
      <c r="I99" s="106"/>
      <c r="J99" s="97"/>
      <c r="K99" s="98"/>
      <c r="L99" s="98"/>
      <c r="M99" s="98"/>
    </row>
    <row r="100" spans="1:13" ht="13" x14ac:dyDescent="0.15">
      <c r="A100" s="1038" t="s">
        <v>1</v>
      </c>
      <c r="B100" s="1053" t="s">
        <v>51</v>
      </c>
      <c r="C100" s="1053"/>
      <c r="D100" s="1053"/>
      <c r="E100" s="1053"/>
      <c r="F100" s="1053"/>
      <c r="G100" s="1053"/>
      <c r="H100" s="1053"/>
      <c r="I100" s="1053"/>
      <c r="J100" s="1053"/>
      <c r="K100" s="1053"/>
      <c r="L100" s="1053"/>
      <c r="M100" s="1053"/>
    </row>
    <row r="101" spans="1:13" ht="13" x14ac:dyDescent="0.15">
      <c r="A101" s="1039"/>
      <c r="B101" s="1039" t="s">
        <v>52</v>
      </c>
      <c r="C101" s="1039"/>
      <c r="D101" s="1039"/>
      <c r="E101" s="1039"/>
      <c r="F101" s="1039"/>
      <c r="G101" s="1039"/>
      <c r="H101" s="1041" t="s">
        <v>53</v>
      </c>
      <c r="I101" s="1041"/>
      <c r="J101" s="1041"/>
      <c r="K101" s="1041"/>
      <c r="L101" s="1041"/>
      <c r="M101" s="1041"/>
    </row>
    <row r="102" spans="1:13" ht="13" x14ac:dyDescent="0.15">
      <c r="A102" s="1039"/>
      <c r="B102" s="1039"/>
      <c r="C102" s="1039"/>
      <c r="D102" s="1039"/>
      <c r="E102" s="1039"/>
      <c r="F102" s="1039"/>
      <c r="G102" s="1039"/>
      <c r="H102" s="1041" t="s">
        <v>54</v>
      </c>
      <c r="I102" s="1041"/>
      <c r="J102" s="1041"/>
      <c r="K102" s="1041" t="s">
        <v>55</v>
      </c>
      <c r="L102" s="1041"/>
      <c r="M102" s="1041"/>
    </row>
    <row r="103" spans="1:13" ht="13" x14ac:dyDescent="0.15">
      <c r="A103" s="1040"/>
      <c r="B103" s="1040"/>
      <c r="C103" s="1040"/>
      <c r="D103" s="1040"/>
      <c r="E103" s="1040"/>
      <c r="F103" s="1040"/>
      <c r="G103" s="1040"/>
      <c r="H103" s="74" t="s">
        <v>56</v>
      </c>
      <c r="I103" s="74" t="s">
        <v>57</v>
      </c>
      <c r="J103" s="74" t="s">
        <v>58</v>
      </c>
      <c r="K103" s="74" t="s">
        <v>56</v>
      </c>
      <c r="L103" s="74" t="s">
        <v>57</v>
      </c>
      <c r="M103" s="74" t="s">
        <v>58</v>
      </c>
    </row>
    <row r="104" spans="1:13" ht="13" x14ac:dyDescent="0.15">
      <c r="A104" s="74">
        <v>1</v>
      </c>
      <c r="B104" s="1023">
        <v>2</v>
      </c>
      <c r="C104" s="1024"/>
      <c r="D104" s="1024"/>
      <c r="E104" s="1024"/>
      <c r="F104" s="1024"/>
      <c r="G104" s="1025"/>
      <c r="H104" s="74">
        <v>3</v>
      </c>
      <c r="I104" s="74">
        <v>4</v>
      </c>
      <c r="J104" s="74">
        <v>5</v>
      </c>
      <c r="K104" s="74">
        <v>6</v>
      </c>
      <c r="L104" s="74">
        <v>7</v>
      </c>
      <c r="M104" s="74">
        <v>8</v>
      </c>
    </row>
    <row r="105" spans="1:13" s="50" customFormat="1" ht="21.75" customHeight="1" x14ac:dyDescent="0.15">
      <c r="A105" s="157" t="s">
        <v>8</v>
      </c>
      <c r="B105" s="1000" t="s">
        <v>183</v>
      </c>
      <c r="C105" s="1001"/>
      <c r="D105" s="1001"/>
      <c r="E105" s="1001"/>
      <c r="F105" s="1001"/>
      <c r="G105" s="1002"/>
      <c r="H105" s="158">
        <f>PAK!F23</f>
        <v>93.46</v>
      </c>
      <c r="I105" s="159">
        <f>I106+I138+I140+I147+I150</f>
        <v>170.42</v>
      </c>
      <c r="J105" s="108">
        <f>I105+H105</f>
        <v>263.88</v>
      </c>
      <c r="K105" s="110"/>
      <c r="L105" s="110"/>
      <c r="M105" s="110"/>
    </row>
    <row r="106" spans="1:13" ht="33.75" customHeight="1" x14ac:dyDescent="0.15">
      <c r="A106" s="124"/>
      <c r="B106" s="160" t="s">
        <v>10</v>
      </c>
      <c r="C106" s="989" t="s">
        <v>289</v>
      </c>
      <c r="D106" s="984"/>
      <c r="E106" s="984"/>
      <c r="F106" s="984"/>
      <c r="G106" s="985"/>
      <c r="H106" s="161"/>
      <c r="I106" s="106">
        <f>PENELITIAN!N22</f>
        <v>170.42</v>
      </c>
      <c r="J106" s="97"/>
      <c r="K106" s="98"/>
      <c r="L106" s="98"/>
      <c r="M106" s="98"/>
    </row>
    <row r="107" spans="1:13" ht="17.5" customHeight="1" x14ac:dyDescent="0.15">
      <c r="A107" s="124"/>
      <c r="B107" s="162"/>
      <c r="C107" s="163">
        <v>1</v>
      </c>
      <c r="D107" s="994" t="s">
        <v>201</v>
      </c>
      <c r="E107" s="995"/>
      <c r="F107" s="995"/>
      <c r="G107" s="996"/>
      <c r="H107" s="161"/>
      <c r="I107" s="106"/>
      <c r="J107" s="97"/>
      <c r="K107" s="164"/>
      <c r="L107" s="164"/>
      <c r="M107" s="98"/>
    </row>
    <row r="108" spans="1:13" ht="31.5" customHeight="1" x14ac:dyDescent="0.15">
      <c r="A108" s="124"/>
      <c r="B108" s="162"/>
      <c r="C108" s="126"/>
      <c r="D108" s="165" t="s">
        <v>283</v>
      </c>
      <c r="E108" s="994" t="s">
        <v>280</v>
      </c>
      <c r="F108" s="995"/>
      <c r="G108" s="996"/>
      <c r="H108" s="166"/>
      <c r="I108" s="106"/>
      <c r="J108" s="97"/>
      <c r="K108" s="164"/>
      <c r="L108" s="164"/>
      <c r="M108" s="98"/>
    </row>
    <row r="109" spans="1:13" ht="21" customHeight="1" x14ac:dyDescent="0.15">
      <c r="A109" s="124"/>
      <c r="B109" s="125"/>
      <c r="C109" s="126"/>
      <c r="D109" s="162"/>
      <c r="E109" s="169" t="s">
        <v>133</v>
      </c>
      <c r="F109" s="989" t="s">
        <v>281</v>
      </c>
      <c r="G109" s="985"/>
      <c r="H109" s="166"/>
      <c r="I109" s="106"/>
      <c r="J109" s="97"/>
      <c r="K109" s="164"/>
      <c r="L109" s="164"/>
      <c r="M109" s="98"/>
    </row>
    <row r="110" spans="1:13" ht="21" customHeight="1" x14ac:dyDescent="0.15">
      <c r="A110" s="124"/>
      <c r="B110" s="125"/>
      <c r="C110" s="126"/>
      <c r="D110" s="167"/>
      <c r="E110" s="169" t="s">
        <v>135</v>
      </c>
      <c r="F110" s="989" t="s">
        <v>134</v>
      </c>
      <c r="G110" s="985"/>
      <c r="H110" s="166"/>
      <c r="I110" s="106"/>
      <c r="J110" s="97"/>
      <c r="K110" s="164"/>
      <c r="L110" s="164"/>
      <c r="M110" s="98"/>
    </row>
    <row r="111" spans="1:13" ht="46.25" customHeight="1" x14ac:dyDescent="0.15">
      <c r="A111" s="124"/>
      <c r="B111" s="162"/>
      <c r="C111" s="126"/>
      <c r="D111" s="165" t="s">
        <v>284</v>
      </c>
      <c r="E111" s="989" t="s">
        <v>282</v>
      </c>
      <c r="F111" s="984"/>
      <c r="G111" s="985"/>
      <c r="H111" s="166"/>
      <c r="I111" s="106"/>
      <c r="J111" s="97"/>
      <c r="K111" s="164"/>
      <c r="L111" s="164"/>
      <c r="M111" s="98"/>
    </row>
    <row r="112" spans="1:13" ht="21" customHeight="1" x14ac:dyDescent="0.15">
      <c r="A112" s="124"/>
      <c r="B112" s="125"/>
      <c r="C112" s="126"/>
      <c r="D112" s="162"/>
      <c r="E112" s="169" t="s">
        <v>133</v>
      </c>
      <c r="F112" s="989" t="s">
        <v>136</v>
      </c>
      <c r="G112" s="985"/>
      <c r="H112" s="166"/>
      <c r="I112" s="106"/>
      <c r="J112" s="97"/>
      <c r="K112" s="164"/>
      <c r="L112" s="164"/>
      <c r="M112" s="98"/>
    </row>
    <row r="113" spans="1:13" ht="21" customHeight="1" x14ac:dyDescent="0.15">
      <c r="A113" s="124"/>
      <c r="B113" s="125"/>
      <c r="C113" s="126"/>
      <c r="D113" s="167"/>
      <c r="E113" s="169" t="s">
        <v>135</v>
      </c>
      <c r="F113" s="989" t="s">
        <v>139</v>
      </c>
      <c r="G113" s="985"/>
      <c r="H113" s="166"/>
      <c r="I113" s="106"/>
      <c r="J113" s="97"/>
      <c r="K113" s="164"/>
      <c r="L113" s="164"/>
      <c r="M113" s="98"/>
    </row>
    <row r="114" spans="1:13" ht="29.25" customHeight="1" x14ac:dyDescent="0.15">
      <c r="A114" s="124"/>
      <c r="B114" s="125"/>
      <c r="C114" s="126"/>
      <c r="D114" s="165" t="s">
        <v>285</v>
      </c>
      <c r="E114" s="997" t="s">
        <v>437</v>
      </c>
      <c r="F114" s="997"/>
      <c r="G114" s="997"/>
      <c r="H114" s="166"/>
      <c r="I114" s="344">
        <f>PENELITIAN!N30</f>
        <v>141.13999999999999</v>
      </c>
      <c r="J114" s="97"/>
      <c r="K114" s="164"/>
      <c r="L114" s="164"/>
      <c r="M114" s="98"/>
    </row>
    <row r="115" spans="1:13" ht="28.25" customHeight="1" x14ac:dyDescent="0.15">
      <c r="A115" s="124"/>
      <c r="B115" s="125"/>
      <c r="C115" s="168"/>
      <c r="D115" s="125"/>
      <c r="E115" s="169" t="s">
        <v>133</v>
      </c>
      <c r="F115" s="989" t="s">
        <v>359</v>
      </c>
      <c r="G115" s="985"/>
      <c r="H115" s="166"/>
      <c r="I115" s="106"/>
      <c r="J115" s="97"/>
      <c r="K115" s="164"/>
      <c r="L115" s="164"/>
      <c r="M115" s="98"/>
    </row>
    <row r="116" spans="1:13" ht="28.25" customHeight="1" x14ac:dyDescent="0.15">
      <c r="A116" s="124"/>
      <c r="B116" s="125"/>
      <c r="C116" s="168"/>
      <c r="D116" s="125"/>
      <c r="E116" s="169" t="s">
        <v>135</v>
      </c>
      <c r="F116" s="989" t="s">
        <v>360</v>
      </c>
      <c r="G116" s="985"/>
      <c r="H116" s="166"/>
      <c r="I116" s="106"/>
      <c r="J116" s="97"/>
      <c r="K116" s="164"/>
      <c r="L116" s="164"/>
      <c r="M116" s="98"/>
    </row>
    <row r="117" spans="1:13" ht="28.25" customHeight="1" x14ac:dyDescent="0.15">
      <c r="A117" s="124"/>
      <c r="B117" s="125"/>
      <c r="C117" s="168"/>
      <c r="D117" s="119"/>
      <c r="E117" s="169" t="s">
        <v>137</v>
      </c>
      <c r="F117" s="989" t="s">
        <v>453</v>
      </c>
      <c r="G117" s="985"/>
      <c r="H117" s="166"/>
      <c r="I117" s="106"/>
      <c r="J117" s="97"/>
      <c r="K117" s="164"/>
      <c r="L117" s="164"/>
      <c r="M117" s="98"/>
    </row>
    <row r="118" spans="1:13" ht="28.25" customHeight="1" x14ac:dyDescent="0.15">
      <c r="A118" s="124"/>
      <c r="B118" s="125"/>
      <c r="C118" s="168"/>
      <c r="D118" s="119"/>
      <c r="E118" s="169" t="s">
        <v>286</v>
      </c>
      <c r="F118" s="989" t="s">
        <v>497</v>
      </c>
      <c r="G118" s="985"/>
      <c r="H118" s="166"/>
      <c r="I118" s="106"/>
      <c r="J118" s="97"/>
      <c r="K118" s="164"/>
      <c r="L118" s="164"/>
      <c r="M118" s="98"/>
    </row>
    <row r="119" spans="1:13" ht="28.25" customHeight="1" x14ac:dyDescent="0.15">
      <c r="A119" s="124"/>
      <c r="B119" s="125"/>
      <c r="C119" s="168"/>
      <c r="D119" s="119"/>
      <c r="E119" s="169" t="s">
        <v>287</v>
      </c>
      <c r="F119" s="989" t="s">
        <v>455</v>
      </c>
      <c r="G119" s="985"/>
      <c r="H119" s="166"/>
      <c r="I119" s="106"/>
      <c r="J119" s="97"/>
      <c r="K119" s="164"/>
      <c r="L119" s="164"/>
      <c r="M119" s="98"/>
    </row>
    <row r="120" spans="1:13" ht="28.25" customHeight="1" x14ac:dyDescent="0.15">
      <c r="A120" s="124"/>
      <c r="B120" s="125"/>
      <c r="C120" s="168"/>
      <c r="D120" s="119"/>
      <c r="E120" s="169" t="s">
        <v>288</v>
      </c>
      <c r="F120" s="989" t="s">
        <v>498</v>
      </c>
      <c r="G120" s="985"/>
      <c r="H120" s="166"/>
      <c r="I120" s="106"/>
      <c r="J120" s="97"/>
      <c r="K120" s="164"/>
      <c r="L120" s="164"/>
      <c r="M120" s="98"/>
    </row>
    <row r="121" spans="1:13" ht="29.25" customHeight="1" x14ac:dyDescent="0.15">
      <c r="A121" s="124"/>
      <c r="B121" s="162"/>
      <c r="C121" s="163">
        <v>2</v>
      </c>
      <c r="D121" s="994" t="s">
        <v>290</v>
      </c>
      <c r="E121" s="995"/>
      <c r="F121" s="995"/>
      <c r="G121" s="996"/>
      <c r="H121" s="161"/>
      <c r="I121" s="106"/>
      <c r="J121" s="97"/>
      <c r="K121" s="164"/>
      <c r="L121" s="164"/>
      <c r="M121" s="98"/>
    </row>
    <row r="122" spans="1:13" ht="31.25" customHeight="1" x14ac:dyDescent="0.15">
      <c r="A122" s="128"/>
      <c r="B122" s="125"/>
      <c r="C122" s="168"/>
      <c r="D122" s="165" t="s">
        <v>0</v>
      </c>
      <c r="E122" s="994" t="s">
        <v>291</v>
      </c>
      <c r="F122" s="995"/>
      <c r="G122" s="996"/>
      <c r="H122" s="166"/>
      <c r="I122" s="131"/>
      <c r="J122" s="131"/>
      <c r="K122" s="131"/>
      <c r="L122" s="131"/>
      <c r="M122" s="131"/>
    </row>
    <row r="123" spans="1:13" ht="27" customHeight="1" x14ac:dyDescent="0.15">
      <c r="A123" s="124"/>
      <c r="B123" s="125"/>
      <c r="C123" s="126"/>
      <c r="D123" s="162"/>
      <c r="E123" s="169" t="s">
        <v>133</v>
      </c>
      <c r="F123" s="989" t="s">
        <v>457</v>
      </c>
      <c r="G123" s="985"/>
      <c r="H123" s="166"/>
      <c r="I123" s="106"/>
      <c r="J123" s="97"/>
      <c r="K123" s="164"/>
      <c r="L123" s="164"/>
      <c r="M123" s="98"/>
    </row>
    <row r="124" spans="1:13" ht="27" customHeight="1" x14ac:dyDescent="0.15">
      <c r="A124" s="124"/>
      <c r="B124" s="328"/>
      <c r="C124" s="126"/>
      <c r="D124" s="162"/>
      <c r="E124" s="169" t="s">
        <v>135</v>
      </c>
      <c r="F124" s="989" t="s">
        <v>461</v>
      </c>
      <c r="G124" s="985"/>
      <c r="H124" s="329"/>
      <c r="I124" s="106"/>
      <c r="J124" s="97"/>
      <c r="K124" s="164"/>
      <c r="L124" s="164"/>
      <c r="M124" s="98"/>
    </row>
    <row r="125" spans="1:13" ht="27" customHeight="1" x14ac:dyDescent="0.15">
      <c r="A125" s="124"/>
      <c r="B125" s="328"/>
      <c r="C125" s="126"/>
      <c r="D125" s="162"/>
      <c r="E125" s="169" t="s">
        <v>137</v>
      </c>
      <c r="F125" s="989" t="s">
        <v>500</v>
      </c>
      <c r="G125" s="985"/>
      <c r="H125" s="329"/>
      <c r="I125" s="106"/>
      <c r="J125" s="97"/>
      <c r="K125" s="164"/>
      <c r="L125" s="164"/>
      <c r="M125" s="98"/>
    </row>
    <row r="126" spans="1:13" ht="21" customHeight="1" x14ac:dyDescent="0.15">
      <c r="A126" s="124"/>
      <c r="B126" s="125"/>
      <c r="C126" s="126"/>
      <c r="D126" s="167"/>
      <c r="E126" s="169" t="s">
        <v>286</v>
      </c>
      <c r="F126" s="989" t="s">
        <v>139</v>
      </c>
      <c r="G126" s="985"/>
      <c r="H126" s="166"/>
      <c r="I126" s="106"/>
      <c r="J126" s="97"/>
      <c r="K126" s="164"/>
      <c r="L126" s="164"/>
      <c r="M126" s="98"/>
    </row>
    <row r="127" spans="1:13" ht="31.5" customHeight="1" x14ac:dyDescent="0.15">
      <c r="A127" s="128"/>
      <c r="B127" s="125"/>
      <c r="C127" s="168"/>
      <c r="D127" s="165" t="s">
        <v>21</v>
      </c>
      <c r="E127" s="994" t="s">
        <v>292</v>
      </c>
      <c r="F127" s="995"/>
      <c r="G127" s="996"/>
      <c r="H127" s="166"/>
      <c r="I127" s="131"/>
      <c r="J127" s="131"/>
      <c r="K127" s="131"/>
      <c r="L127" s="131"/>
      <c r="M127" s="131"/>
    </row>
    <row r="128" spans="1:13" ht="21" customHeight="1" x14ac:dyDescent="0.15">
      <c r="A128" s="124"/>
      <c r="B128" s="125"/>
      <c r="C128" s="126"/>
      <c r="D128" s="162"/>
      <c r="E128" s="169" t="s">
        <v>133</v>
      </c>
      <c r="F128" s="989" t="s">
        <v>136</v>
      </c>
      <c r="G128" s="985"/>
      <c r="H128" s="166"/>
      <c r="I128" s="106"/>
      <c r="J128" s="97"/>
      <c r="K128" s="164"/>
      <c r="L128" s="164"/>
      <c r="M128" s="98"/>
    </row>
    <row r="129" spans="1:13" ht="21" customHeight="1" x14ac:dyDescent="0.15">
      <c r="A129" s="124"/>
      <c r="B129" s="125"/>
      <c r="C129" s="126"/>
      <c r="D129" s="167"/>
      <c r="E129" s="169" t="s">
        <v>135</v>
      </c>
      <c r="F129" s="989" t="s">
        <v>139</v>
      </c>
      <c r="G129" s="985"/>
      <c r="H129" s="166"/>
      <c r="I129" s="106"/>
      <c r="J129" s="97"/>
      <c r="K129" s="164"/>
      <c r="L129" s="164"/>
      <c r="M129" s="98"/>
    </row>
    <row r="130" spans="1:13" ht="35" customHeight="1" x14ac:dyDescent="0.15">
      <c r="A130" s="128"/>
      <c r="B130" s="125"/>
      <c r="C130" s="168"/>
      <c r="D130" s="165" t="s">
        <v>25</v>
      </c>
      <c r="E130" s="994" t="s">
        <v>293</v>
      </c>
      <c r="F130" s="995"/>
      <c r="G130" s="996"/>
      <c r="H130" s="166"/>
      <c r="I130" s="131"/>
      <c r="J130" s="131"/>
      <c r="K130" s="131"/>
      <c r="L130" s="131"/>
      <c r="M130" s="131"/>
    </row>
    <row r="131" spans="1:13" ht="21" customHeight="1" x14ac:dyDescent="0.15">
      <c r="A131" s="124"/>
      <c r="B131" s="125"/>
      <c r="C131" s="126"/>
      <c r="D131" s="162"/>
      <c r="E131" s="169" t="s">
        <v>133</v>
      </c>
      <c r="F131" s="989" t="s">
        <v>136</v>
      </c>
      <c r="G131" s="985"/>
      <c r="H131" s="166"/>
      <c r="I131" s="106"/>
      <c r="J131" s="97"/>
      <c r="K131" s="164"/>
      <c r="L131" s="164"/>
      <c r="M131" s="98"/>
    </row>
    <row r="132" spans="1:13" ht="21" customHeight="1" x14ac:dyDescent="0.15">
      <c r="A132" s="124"/>
      <c r="B132" s="125"/>
      <c r="C132" s="126"/>
      <c r="D132" s="167"/>
      <c r="E132" s="169" t="s">
        <v>135</v>
      </c>
      <c r="F132" s="989" t="s">
        <v>139</v>
      </c>
      <c r="G132" s="985"/>
      <c r="H132" s="166"/>
      <c r="I132" s="106"/>
      <c r="J132" s="97"/>
      <c r="K132" s="164"/>
      <c r="L132" s="164"/>
      <c r="M132" s="98"/>
    </row>
    <row r="133" spans="1:13" ht="44.25" customHeight="1" x14ac:dyDescent="0.15">
      <c r="A133" s="128"/>
      <c r="B133" s="125"/>
      <c r="C133" s="168"/>
      <c r="D133" s="165" t="s">
        <v>91</v>
      </c>
      <c r="E133" s="994" t="s">
        <v>294</v>
      </c>
      <c r="F133" s="995"/>
      <c r="G133" s="996"/>
      <c r="H133" s="166"/>
      <c r="I133" s="131"/>
      <c r="J133" s="131"/>
      <c r="K133" s="131"/>
      <c r="L133" s="131"/>
      <c r="M133" s="131"/>
    </row>
    <row r="134" spans="1:13" ht="21" customHeight="1" x14ac:dyDescent="0.15">
      <c r="A134" s="124"/>
      <c r="B134" s="125"/>
      <c r="C134" s="126"/>
      <c r="D134" s="162"/>
      <c r="E134" s="169" t="s">
        <v>133</v>
      </c>
      <c r="F134" s="989" t="s">
        <v>136</v>
      </c>
      <c r="G134" s="985"/>
      <c r="H134" s="166"/>
      <c r="I134" s="106"/>
      <c r="J134" s="97"/>
      <c r="K134" s="164"/>
      <c r="L134" s="164"/>
      <c r="M134" s="98"/>
    </row>
    <row r="135" spans="1:13" ht="21" customHeight="1" x14ac:dyDescent="0.15">
      <c r="A135" s="124"/>
      <c r="B135" s="125"/>
      <c r="C135" s="126"/>
      <c r="D135" s="167"/>
      <c r="E135" s="169" t="s">
        <v>135</v>
      </c>
      <c r="F135" s="989" t="s">
        <v>139</v>
      </c>
      <c r="G135" s="985"/>
      <c r="H135" s="166"/>
      <c r="I135" s="106"/>
      <c r="J135" s="97"/>
      <c r="K135" s="164"/>
      <c r="L135" s="164"/>
      <c r="M135" s="98"/>
    </row>
    <row r="136" spans="1:13" ht="32.25" customHeight="1" x14ac:dyDescent="0.15">
      <c r="A136" s="128"/>
      <c r="B136" s="125"/>
      <c r="C136" s="168"/>
      <c r="D136" s="165" t="s">
        <v>409</v>
      </c>
      <c r="E136" s="994" t="s">
        <v>295</v>
      </c>
      <c r="F136" s="995"/>
      <c r="G136" s="996"/>
      <c r="H136" s="166"/>
      <c r="I136" s="131"/>
      <c r="J136" s="131"/>
      <c r="K136" s="131"/>
      <c r="L136" s="131"/>
      <c r="M136" s="131"/>
    </row>
    <row r="137" spans="1:13" ht="34.25" customHeight="1" x14ac:dyDescent="0.15">
      <c r="A137" s="124"/>
      <c r="B137" s="162"/>
      <c r="C137" s="163">
        <v>3</v>
      </c>
      <c r="D137" s="994" t="s">
        <v>296</v>
      </c>
      <c r="E137" s="995"/>
      <c r="F137" s="995"/>
      <c r="G137" s="996"/>
      <c r="H137" s="161"/>
      <c r="I137" s="106"/>
      <c r="J137" s="97"/>
      <c r="K137" s="164"/>
      <c r="L137" s="164"/>
      <c r="M137" s="98"/>
    </row>
    <row r="138" spans="1:13" ht="32.25" customHeight="1" x14ac:dyDescent="0.15">
      <c r="A138" s="124"/>
      <c r="B138" s="118" t="s">
        <v>9</v>
      </c>
      <c r="C138" s="1035" t="s">
        <v>297</v>
      </c>
      <c r="D138" s="1065"/>
      <c r="E138" s="1065"/>
      <c r="F138" s="1065"/>
      <c r="G138" s="1066"/>
      <c r="H138" s="161"/>
      <c r="I138" s="359">
        <f>PENELITIAN!N771</f>
        <v>0</v>
      </c>
      <c r="J138" s="97"/>
      <c r="K138" s="164"/>
      <c r="L138" s="164"/>
      <c r="M138" s="98"/>
    </row>
    <row r="139" spans="1:13" ht="23.25" customHeight="1" x14ac:dyDescent="0.15">
      <c r="A139" s="124"/>
      <c r="B139" s="119"/>
      <c r="C139" s="120"/>
      <c r="D139" s="989" t="s">
        <v>138</v>
      </c>
      <c r="E139" s="984"/>
      <c r="F139" s="984"/>
      <c r="G139" s="985"/>
      <c r="H139" s="161"/>
      <c r="I139" s="106"/>
      <c r="J139" s="97"/>
      <c r="K139" s="164"/>
      <c r="L139" s="164"/>
      <c r="M139" s="98"/>
    </row>
    <row r="140" spans="1:13" ht="36.75" customHeight="1" x14ac:dyDescent="0.15">
      <c r="A140" s="124"/>
      <c r="B140" s="118" t="s">
        <v>11</v>
      </c>
      <c r="C140" s="989" t="s">
        <v>298</v>
      </c>
      <c r="D140" s="984"/>
      <c r="E140" s="984"/>
      <c r="F140" s="984"/>
      <c r="G140" s="985"/>
      <c r="H140" s="161"/>
      <c r="I140" s="359">
        <f>PENELITIAN!N773</f>
        <v>0</v>
      </c>
      <c r="J140" s="97"/>
      <c r="K140" s="164"/>
      <c r="L140" s="164"/>
      <c r="M140" s="98"/>
    </row>
    <row r="141" spans="1:13" ht="24" customHeight="1" x14ac:dyDescent="0.15">
      <c r="A141" s="124"/>
      <c r="B141" s="119"/>
      <c r="C141" s="120"/>
      <c r="D141" s="989" t="s">
        <v>138</v>
      </c>
      <c r="E141" s="984"/>
      <c r="F141" s="984"/>
      <c r="G141" s="985"/>
      <c r="H141" s="161"/>
      <c r="I141" s="106"/>
      <c r="J141" s="97"/>
      <c r="K141" s="164"/>
      <c r="L141" s="164"/>
      <c r="M141" s="98"/>
    </row>
    <row r="142" spans="1:13" ht="13" x14ac:dyDescent="0.15">
      <c r="A142" s="1054" t="s">
        <v>1</v>
      </c>
      <c r="B142" s="1053" t="s">
        <v>51</v>
      </c>
      <c r="C142" s="1053"/>
      <c r="D142" s="1053"/>
      <c r="E142" s="1053"/>
      <c r="F142" s="1053"/>
      <c r="G142" s="1053"/>
      <c r="H142" s="1053"/>
      <c r="I142" s="1053"/>
      <c r="J142" s="1053"/>
      <c r="K142" s="1053"/>
      <c r="L142" s="1053"/>
      <c r="M142" s="1053"/>
    </row>
    <row r="143" spans="1:13" ht="13" x14ac:dyDescent="0.15">
      <c r="A143" s="1054"/>
      <c r="B143" s="1054" t="s">
        <v>52</v>
      </c>
      <c r="C143" s="1054"/>
      <c r="D143" s="1054"/>
      <c r="E143" s="1054"/>
      <c r="F143" s="1054"/>
      <c r="G143" s="1054"/>
      <c r="H143" s="1053" t="s">
        <v>53</v>
      </c>
      <c r="I143" s="1053"/>
      <c r="J143" s="1053"/>
      <c r="K143" s="1053"/>
      <c r="L143" s="1053"/>
      <c r="M143" s="1053"/>
    </row>
    <row r="144" spans="1:13" ht="13" x14ac:dyDescent="0.15">
      <c r="A144" s="1054"/>
      <c r="B144" s="1054"/>
      <c r="C144" s="1054"/>
      <c r="D144" s="1054"/>
      <c r="E144" s="1054"/>
      <c r="F144" s="1054"/>
      <c r="G144" s="1054"/>
      <c r="H144" s="1053" t="s">
        <v>54</v>
      </c>
      <c r="I144" s="1053"/>
      <c r="J144" s="1053"/>
      <c r="K144" s="1053" t="s">
        <v>55</v>
      </c>
      <c r="L144" s="1053"/>
      <c r="M144" s="1053"/>
    </row>
    <row r="145" spans="1:13" ht="13" x14ac:dyDescent="0.15">
      <c r="A145" s="1054"/>
      <c r="B145" s="1054"/>
      <c r="C145" s="1054"/>
      <c r="D145" s="1054"/>
      <c r="E145" s="1054"/>
      <c r="F145" s="1054"/>
      <c r="G145" s="1054"/>
      <c r="H145" s="327" t="s">
        <v>56</v>
      </c>
      <c r="I145" s="327" t="s">
        <v>57</v>
      </c>
      <c r="J145" s="327" t="s">
        <v>58</v>
      </c>
      <c r="K145" s="327" t="s">
        <v>56</v>
      </c>
      <c r="L145" s="327" t="s">
        <v>57</v>
      </c>
      <c r="M145" s="327" t="s">
        <v>58</v>
      </c>
    </row>
    <row r="146" spans="1:13" ht="13" x14ac:dyDescent="0.15">
      <c r="A146" s="327">
        <v>1</v>
      </c>
      <c r="B146" s="1053">
        <v>2</v>
      </c>
      <c r="C146" s="1053"/>
      <c r="D146" s="1053"/>
      <c r="E146" s="1053"/>
      <c r="F146" s="1053"/>
      <c r="G146" s="1053"/>
      <c r="H146" s="327">
        <v>3</v>
      </c>
      <c r="I146" s="327">
        <v>4</v>
      </c>
      <c r="J146" s="327">
        <v>5</v>
      </c>
      <c r="K146" s="327">
        <v>6</v>
      </c>
      <c r="L146" s="327">
        <v>7</v>
      </c>
      <c r="M146" s="327">
        <v>8</v>
      </c>
    </row>
    <row r="147" spans="1:13" ht="31.25" customHeight="1" x14ac:dyDescent="0.15">
      <c r="A147" s="124"/>
      <c r="B147" s="112" t="s">
        <v>13</v>
      </c>
      <c r="C147" s="994" t="s">
        <v>299</v>
      </c>
      <c r="D147" s="995"/>
      <c r="E147" s="995"/>
      <c r="F147" s="995"/>
      <c r="G147" s="996"/>
      <c r="H147" s="166"/>
      <c r="I147" s="359">
        <f>PENELITIAN!N775</f>
        <v>0</v>
      </c>
      <c r="J147" s="97"/>
      <c r="K147" s="164"/>
      <c r="L147" s="164"/>
      <c r="M147" s="98"/>
    </row>
    <row r="148" spans="1:13" s="2" customFormat="1" ht="21.5" customHeight="1" x14ac:dyDescent="0.2">
      <c r="A148" s="153"/>
      <c r="B148" s="328"/>
      <c r="C148" s="154">
        <v>1</v>
      </c>
      <c r="D148" s="989" t="s">
        <v>300</v>
      </c>
      <c r="E148" s="984"/>
      <c r="F148" s="984"/>
      <c r="G148" s="985"/>
      <c r="H148" s="329"/>
      <c r="I148" s="106"/>
      <c r="J148" s="97"/>
      <c r="K148" s="164"/>
      <c r="L148" s="164"/>
      <c r="M148" s="164"/>
    </row>
    <row r="149" spans="1:13" s="2" customFormat="1" ht="21" customHeight="1" x14ac:dyDescent="0.2">
      <c r="A149" s="153"/>
      <c r="B149" s="330"/>
      <c r="C149" s="154">
        <v>2</v>
      </c>
      <c r="D149" s="989" t="s">
        <v>139</v>
      </c>
      <c r="E149" s="984"/>
      <c r="F149" s="984"/>
      <c r="G149" s="985"/>
      <c r="H149" s="161"/>
      <c r="I149" s="106"/>
      <c r="J149" s="97"/>
      <c r="K149" s="164"/>
      <c r="L149" s="164"/>
      <c r="M149" s="164"/>
    </row>
    <row r="150" spans="1:13" ht="46.5" customHeight="1" x14ac:dyDescent="0.15">
      <c r="A150" s="124"/>
      <c r="B150" s="112" t="s">
        <v>94</v>
      </c>
      <c r="C150" s="994" t="s">
        <v>301</v>
      </c>
      <c r="D150" s="995"/>
      <c r="E150" s="995"/>
      <c r="F150" s="995"/>
      <c r="G150" s="996"/>
      <c r="H150" s="166"/>
      <c r="I150" s="344">
        <f>PENELITIAN!N782</f>
        <v>0</v>
      </c>
      <c r="J150" s="97"/>
      <c r="K150" s="164"/>
      <c r="L150" s="164"/>
      <c r="M150" s="98"/>
    </row>
    <row r="151" spans="1:13" ht="21" customHeight="1" x14ac:dyDescent="0.15">
      <c r="A151" s="124"/>
      <c r="B151" s="125"/>
      <c r="C151" s="154">
        <v>1</v>
      </c>
      <c r="D151" s="989" t="s">
        <v>140</v>
      </c>
      <c r="E151" s="984"/>
      <c r="F151" s="984"/>
      <c r="G151" s="985"/>
      <c r="H151" s="166"/>
      <c r="I151" s="106"/>
      <c r="J151" s="97"/>
      <c r="K151" s="164"/>
      <c r="L151" s="164"/>
      <c r="M151" s="98"/>
    </row>
    <row r="152" spans="1:13" ht="21" customHeight="1" x14ac:dyDescent="0.15">
      <c r="A152" s="124"/>
      <c r="B152" s="125"/>
      <c r="C152" s="154">
        <v>2</v>
      </c>
      <c r="D152" s="989" t="s">
        <v>141</v>
      </c>
      <c r="E152" s="984"/>
      <c r="F152" s="984"/>
      <c r="G152" s="985"/>
      <c r="H152" s="166"/>
      <c r="I152" s="106"/>
      <c r="J152" s="97"/>
      <c r="K152" s="164"/>
      <c r="L152" s="164"/>
      <c r="M152" s="98"/>
    </row>
    <row r="153" spans="1:13" ht="21" customHeight="1" x14ac:dyDescent="0.15">
      <c r="A153" s="124"/>
      <c r="B153" s="119"/>
      <c r="C153" s="154">
        <v>3</v>
      </c>
      <c r="D153" s="1058" t="s">
        <v>142</v>
      </c>
      <c r="E153" s="1059"/>
      <c r="F153" s="1059"/>
      <c r="G153" s="1060"/>
      <c r="H153" s="161"/>
      <c r="I153" s="106"/>
      <c r="J153" s="97"/>
      <c r="K153" s="164"/>
      <c r="L153" s="164"/>
      <c r="M153" s="98"/>
    </row>
    <row r="154" spans="1:13" s="2" customFormat="1" ht="22.5" customHeight="1" x14ac:dyDescent="0.2">
      <c r="A154" s="157" t="s">
        <v>12</v>
      </c>
      <c r="B154" s="1000" t="s">
        <v>185</v>
      </c>
      <c r="C154" s="1001"/>
      <c r="D154" s="1001"/>
      <c r="E154" s="1001"/>
      <c r="F154" s="1001"/>
      <c r="G154" s="1002"/>
      <c r="H154" s="171">
        <f>PAK!F24</f>
        <v>32</v>
      </c>
      <c r="I154" s="109">
        <f>I155+I157+I159+I170+I174</f>
        <v>18</v>
      </c>
      <c r="J154" s="172">
        <f>I154+H154</f>
        <v>50</v>
      </c>
      <c r="K154" s="173"/>
      <c r="L154" s="173"/>
      <c r="M154" s="173"/>
    </row>
    <row r="155" spans="1:13" ht="20" customHeight="1" x14ac:dyDescent="0.15">
      <c r="A155" s="124"/>
      <c r="B155" s="118" t="s">
        <v>10</v>
      </c>
      <c r="C155" s="989" t="s">
        <v>143</v>
      </c>
      <c r="D155" s="984"/>
      <c r="E155" s="984"/>
      <c r="F155" s="984"/>
      <c r="G155" s="985"/>
      <c r="H155" s="135"/>
      <c r="I155" s="106">
        <f>PENGABDIAN!L23</f>
        <v>0</v>
      </c>
      <c r="J155" s="97"/>
      <c r="K155" s="98"/>
      <c r="L155" s="98"/>
      <c r="M155" s="98"/>
    </row>
    <row r="156" spans="1:13" ht="51" customHeight="1" x14ac:dyDescent="0.15">
      <c r="A156" s="124"/>
      <c r="B156" s="119"/>
      <c r="C156" s="137"/>
      <c r="D156" s="1061" t="s">
        <v>144</v>
      </c>
      <c r="E156" s="1062"/>
      <c r="F156" s="1062"/>
      <c r="G156" s="1063"/>
      <c r="H156" s="135"/>
      <c r="I156" s="106"/>
      <c r="J156" s="97"/>
      <c r="K156" s="98"/>
      <c r="L156" s="98"/>
      <c r="M156" s="98"/>
    </row>
    <row r="157" spans="1:13" ht="18" customHeight="1" x14ac:dyDescent="0.15">
      <c r="A157" s="124"/>
      <c r="B157" s="112" t="s">
        <v>9</v>
      </c>
      <c r="C157" s="1012" t="s">
        <v>145</v>
      </c>
      <c r="D157" s="1013"/>
      <c r="E157" s="1013"/>
      <c r="F157" s="1013"/>
      <c r="G157" s="1014"/>
      <c r="H157" s="174"/>
      <c r="I157" s="144">
        <f>PENGABDIAN!L25</f>
        <v>0</v>
      </c>
      <c r="J157" s="90"/>
      <c r="K157" s="145"/>
      <c r="L157" s="145"/>
      <c r="M157" s="145"/>
    </row>
    <row r="158" spans="1:13" ht="33" customHeight="1" x14ac:dyDescent="0.15">
      <c r="A158" s="175"/>
      <c r="B158" s="119"/>
      <c r="C158" s="137"/>
      <c r="D158" s="994" t="s">
        <v>146</v>
      </c>
      <c r="E158" s="995"/>
      <c r="F158" s="995"/>
      <c r="G158" s="996"/>
      <c r="H158" s="135"/>
      <c r="I158" s="106"/>
      <c r="J158" s="97"/>
      <c r="K158" s="141"/>
      <c r="L158" s="98"/>
      <c r="M158" s="98"/>
    </row>
    <row r="159" spans="1:13" ht="31.25" customHeight="1" x14ac:dyDescent="0.15">
      <c r="A159" s="124"/>
      <c r="B159" s="112" t="s">
        <v>11</v>
      </c>
      <c r="C159" s="994" t="s">
        <v>194</v>
      </c>
      <c r="D159" s="995"/>
      <c r="E159" s="995"/>
      <c r="F159" s="995"/>
      <c r="G159" s="996"/>
      <c r="H159" s="135"/>
      <c r="I159" s="106">
        <f>PENGABDIAN!L27</f>
        <v>18</v>
      </c>
      <c r="J159" s="97"/>
      <c r="K159" s="98"/>
      <c r="L159" s="98"/>
      <c r="M159" s="98"/>
    </row>
    <row r="160" spans="1:13" ht="20" customHeight="1" x14ac:dyDescent="0.15">
      <c r="A160" s="124"/>
      <c r="B160" s="119"/>
      <c r="C160" s="170">
        <v>1</v>
      </c>
      <c r="D160" s="989" t="s">
        <v>147</v>
      </c>
      <c r="E160" s="984"/>
      <c r="F160" s="984"/>
      <c r="G160" s="985"/>
      <c r="H160" s="135"/>
      <c r="I160" s="106"/>
      <c r="J160" s="97"/>
      <c r="K160" s="98"/>
      <c r="L160" s="98"/>
      <c r="M160" s="98"/>
    </row>
    <row r="161" spans="1:13" ht="20" customHeight="1" x14ac:dyDescent="0.15">
      <c r="A161" s="124"/>
      <c r="B161" s="125"/>
      <c r="C161" s="176"/>
      <c r="D161" s="118" t="s">
        <v>0</v>
      </c>
      <c r="E161" s="999" t="s">
        <v>148</v>
      </c>
      <c r="F161" s="999"/>
      <c r="G161" s="999"/>
      <c r="H161" s="135"/>
      <c r="I161" s="106"/>
      <c r="J161" s="97"/>
      <c r="K161" s="98"/>
      <c r="L161" s="98"/>
      <c r="M161" s="98"/>
    </row>
    <row r="162" spans="1:13" ht="20" customHeight="1" x14ac:dyDescent="0.15">
      <c r="A162" s="124"/>
      <c r="B162" s="125"/>
      <c r="C162" s="176"/>
      <c r="D162" s="125"/>
      <c r="E162" s="169" t="s">
        <v>133</v>
      </c>
      <c r="F162" s="177" t="s">
        <v>140</v>
      </c>
      <c r="G162" s="98"/>
      <c r="H162" s="135"/>
      <c r="I162" s="106"/>
      <c r="J162" s="97"/>
      <c r="K162" s="98"/>
      <c r="L162" s="98"/>
      <c r="M162" s="98"/>
    </row>
    <row r="163" spans="1:13" ht="20" customHeight="1" x14ac:dyDescent="0.15">
      <c r="A163" s="124"/>
      <c r="B163" s="125"/>
      <c r="C163" s="176"/>
      <c r="D163" s="125"/>
      <c r="E163" s="169" t="s">
        <v>135</v>
      </c>
      <c r="F163" s="177" t="s">
        <v>141</v>
      </c>
      <c r="G163" s="98"/>
      <c r="H163" s="135"/>
      <c r="I163" s="106"/>
      <c r="J163" s="97"/>
      <c r="K163" s="98"/>
      <c r="L163" s="98"/>
      <c r="M163" s="98"/>
    </row>
    <row r="164" spans="1:13" ht="20" customHeight="1" x14ac:dyDescent="0.15">
      <c r="A164" s="124"/>
      <c r="B164" s="125"/>
      <c r="C164" s="178"/>
      <c r="D164" s="119"/>
      <c r="E164" s="169" t="s">
        <v>137</v>
      </c>
      <c r="F164" s="177" t="s">
        <v>142</v>
      </c>
      <c r="G164" s="98"/>
      <c r="H164" s="135"/>
      <c r="I164" s="106"/>
      <c r="J164" s="97"/>
      <c r="K164" s="98"/>
      <c r="L164" s="98"/>
      <c r="M164" s="98"/>
    </row>
    <row r="165" spans="1:13" ht="18.5" customHeight="1" x14ac:dyDescent="0.15">
      <c r="A165" s="124"/>
      <c r="B165" s="125"/>
      <c r="C165" s="178"/>
      <c r="D165" s="112" t="s">
        <v>3</v>
      </c>
      <c r="E165" s="998" t="s">
        <v>149</v>
      </c>
      <c r="F165" s="998"/>
      <c r="G165" s="998"/>
      <c r="H165" s="135"/>
      <c r="I165" s="106"/>
      <c r="J165" s="97"/>
      <c r="K165" s="98"/>
      <c r="L165" s="98"/>
      <c r="M165" s="98"/>
    </row>
    <row r="166" spans="1:13" ht="20" customHeight="1" x14ac:dyDescent="0.15">
      <c r="A166" s="124"/>
      <c r="B166" s="125"/>
      <c r="C166" s="178"/>
      <c r="D166" s="125"/>
      <c r="E166" s="169" t="s">
        <v>133</v>
      </c>
      <c r="F166" s="177" t="s">
        <v>140</v>
      </c>
      <c r="G166" s="98"/>
      <c r="H166" s="135"/>
      <c r="I166" s="106"/>
      <c r="J166" s="97"/>
      <c r="K166" s="98"/>
      <c r="L166" s="98"/>
      <c r="M166" s="98"/>
    </row>
    <row r="167" spans="1:13" ht="20" customHeight="1" x14ac:dyDescent="0.15">
      <c r="A167" s="124"/>
      <c r="B167" s="125"/>
      <c r="C167" s="178"/>
      <c r="D167" s="125"/>
      <c r="E167" s="169" t="s">
        <v>135</v>
      </c>
      <c r="F167" s="177" t="s">
        <v>141</v>
      </c>
      <c r="G167" s="98"/>
      <c r="H167" s="135"/>
      <c r="I167" s="106"/>
      <c r="J167" s="97"/>
      <c r="K167" s="98"/>
      <c r="L167" s="98"/>
      <c r="M167" s="98"/>
    </row>
    <row r="168" spans="1:13" ht="20" customHeight="1" x14ac:dyDescent="0.15">
      <c r="A168" s="124"/>
      <c r="B168" s="125"/>
      <c r="C168" s="179"/>
      <c r="D168" s="119"/>
      <c r="E168" s="169" t="s">
        <v>137</v>
      </c>
      <c r="F168" s="177" t="s">
        <v>142</v>
      </c>
      <c r="G168" s="98"/>
      <c r="H168" s="135"/>
      <c r="I168" s="106"/>
      <c r="J168" s="97"/>
      <c r="K168" s="98"/>
      <c r="L168" s="98"/>
      <c r="M168" s="98"/>
    </row>
    <row r="169" spans="1:13" ht="20" customHeight="1" x14ac:dyDescent="0.15">
      <c r="A169" s="124"/>
      <c r="B169" s="119"/>
      <c r="C169" s="170">
        <v>2</v>
      </c>
      <c r="D169" s="989" t="s">
        <v>150</v>
      </c>
      <c r="E169" s="984"/>
      <c r="F169" s="984"/>
      <c r="G169" s="985"/>
      <c r="H169" s="135"/>
      <c r="I169" s="106"/>
      <c r="J169" s="97"/>
      <c r="K169" s="98"/>
      <c r="L169" s="98"/>
      <c r="M169" s="98"/>
    </row>
    <row r="170" spans="1:13" ht="45.75" customHeight="1" x14ac:dyDescent="0.15">
      <c r="A170" s="124"/>
      <c r="B170" s="112" t="s">
        <v>13</v>
      </c>
      <c r="C170" s="1006" t="s">
        <v>151</v>
      </c>
      <c r="D170" s="1007"/>
      <c r="E170" s="1007"/>
      <c r="F170" s="1007"/>
      <c r="G170" s="1008"/>
      <c r="H170" s="135"/>
      <c r="I170" s="106">
        <f>PENGABDIAN!L491</f>
        <v>0</v>
      </c>
      <c r="J170" s="97"/>
      <c r="K170" s="98"/>
      <c r="L170" s="98"/>
      <c r="M170" s="98"/>
    </row>
    <row r="171" spans="1:13" ht="20" customHeight="1" x14ac:dyDescent="0.15">
      <c r="A171" s="124"/>
      <c r="B171" s="125"/>
      <c r="C171" s="170">
        <v>1</v>
      </c>
      <c r="D171" s="989" t="s">
        <v>152</v>
      </c>
      <c r="E171" s="984"/>
      <c r="F171" s="984"/>
      <c r="G171" s="985"/>
      <c r="H171" s="135"/>
      <c r="I171" s="106"/>
      <c r="J171" s="97"/>
      <c r="K171" s="98"/>
      <c r="L171" s="98"/>
      <c r="M171" s="98"/>
    </row>
    <row r="172" spans="1:13" ht="20" customHeight="1" x14ac:dyDescent="0.15">
      <c r="A172" s="124"/>
      <c r="B172" s="125"/>
      <c r="C172" s="169">
        <v>2</v>
      </c>
      <c r="D172" s="989" t="s">
        <v>153</v>
      </c>
      <c r="E172" s="984"/>
      <c r="F172" s="984"/>
      <c r="G172" s="985"/>
      <c r="H172" s="135"/>
      <c r="I172" s="106"/>
      <c r="J172" s="97"/>
      <c r="K172" s="98"/>
      <c r="L172" s="98"/>
      <c r="M172" s="98"/>
    </row>
    <row r="173" spans="1:13" ht="20" customHeight="1" x14ac:dyDescent="0.15">
      <c r="A173" s="124"/>
      <c r="B173" s="167"/>
      <c r="C173" s="169">
        <v>3</v>
      </c>
      <c r="D173" s="1009" t="s">
        <v>154</v>
      </c>
      <c r="E173" s="1010"/>
      <c r="F173" s="1010"/>
      <c r="G173" s="1011"/>
      <c r="H173" s="135"/>
      <c r="I173" s="106"/>
      <c r="J173" s="97"/>
      <c r="K173" s="98"/>
      <c r="L173" s="98"/>
      <c r="M173" s="98"/>
    </row>
    <row r="174" spans="1:13" ht="20" customHeight="1" x14ac:dyDescent="0.15">
      <c r="A174" s="124"/>
      <c r="B174" s="160" t="s">
        <v>94</v>
      </c>
      <c r="C174" s="989" t="s">
        <v>155</v>
      </c>
      <c r="D174" s="984"/>
      <c r="E174" s="984"/>
      <c r="F174" s="984"/>
      <c r="G174" s="985"/>
      <c r="H174" s="146"/>
      <c r="I174" s="106">
        <f>PENGABDIAN!L65</f>
        <v>0</v>
      </c>
      <c r="J174" s="97"/>
      <c r="K174" s="98"/>
      <c r="L174" s="98"/>
      <c r="M174" s="98"/>
    </row>
    <row r="175" spans="1:13" ht="32" customHeight="1" x14ac:dyDescent="0.15">
      <c r="A175" s="124"/>
      <c r="B175" s="162"/>
      <c r="C175" s="180"/>
      <c r="D175" s="989" t="s">
        <v>156</v>
      </c>
      <c r="E175" s="984"/>
      <c r="F175" s="984"/>
      <c r="G175" s="985"/>
      <c r="H175" s="146"/>
      <c r="I175" s="106"/>
      <c r="J175" s="97"/>
      <c r="K175" s="98"/>
      <c r="L175" s="98"/>
      <c r="M175" s="98"/>
    </row>
    <row r="176" spans="1:13" ht="32.5" customHeight="1" x14ac:dyDescent="0.15">
      <c r="A176" s="312"/>
      <c r="B176" s="160" t="s">
        <v>98</v>
      </c>
      <c r="C176" s="984" t="s">
        <v>480</v>
      </c>
      <c r="D176" s="984"/>
      <c r="E176" s="984"/>
      <c r="F176" s="984"/>
      <c r="G176" s="985"/>
      <c r="H176" s="146"/>
      <c r="I176" s="334">
        <f>PENGABDIAN!L67</f>
        <v>10</v>
      </c>
      <c r="J176" s="183"/>
      <c r="K176" s="98"/>
      <c r="L176" s="98"/>
      <c r="M176" s="98"/>
    </row>
    <row r="177" spans="1:13" ht="75" customHeight="1" x14ac:dyDescent="0.15">
      <c r="A177" s="312"/>
      <c r="B177" s="162"/>
      <c r="C177" s="326"/>
      <c r="D177" s="984" t="s">
        <v>479</v>
      </c>
      <c r="E177" s="984"/>
      <c r="F177" s="984"/>
      <c r="G177" s="985"/>
      <c r="H177" s="146"/>
      <c r="I177" s="334"/>
      <c r="J177" s="183"/>
      <c r="K177" s="98"/>
      <c r="L177" s="98"/>
      <c r="M177" s="98"/>
    </row>
    <row r="178" spans="1:13" ht="32.5" customHeight="1" x14ac:dyDescent="0.15">
      <c r="A178" s="312"/>
      <c r="B178" s="160" t="s">
        <v>16</v>
      </c>
      <c r="C178" s="984" t="s">
        <v>481</v>
      </c>
      <c r="D178" s="984"/>
      <c r="E178" s="984"/>
      <c r="F178" s="984"/>
      <c r="G178" s="985"/>
      <c r="H178" s="146"/>
      <c r="I178" s="334">
        <f>PENGABDIAN!L71</f>
        <v>0</v>
      </c>
      <c r="J178" s="183"/>
      <c r="K178" s="98"/>
      <c r="L178" s="98"/>
      <c r="M178" s="98"/>
    </row>
    <row r="179" spans="1:13" ht="30.5" customHeight="1" x14ac:dyDescent="0.15">
      <c r="A179" s="312"/>
      <c r="B179" s="162"/>
      <c r="C179" s="335" t="s">
        <v>2</v>
      </c>
      <c r="D179" s="986" t="s">
        <v>482</v>
      </c>
      <c r="E179" s="987"/>
      <c r="F179" s="987"/>
      <c r="G179" s="988"/>
      <c r="H179" s="146"/>
      <c r="I179" s="334"/>
      <c r="J179" s="183"/>
      <c r="K179" s="98"/>
      <c r="L179" s="98"/>
      <c r="M179" s="98"/>
    </row>
    <row r="180" spans="1:13" ht="30.5" customHeight="1" x14ac:dyDescent="0.15">
      <c r="A180" s="312"/>
      <c r="B180" s="167"/>
      <c r="C180" s="335" t="s">
        <v>3</v>
      </c>
      <c r="D180" s="986" t="s">
        <v>483</v>
      </c>
      <c r="E180" s="987"/>
      <c r="F180" s="987"/>
      <c r="G180" s="988"/>
      <c r="H180" s="146"/>
      <c r="I180" s="334"/>
      <c r="J180" s="183"/>
      <c r="K180" s="98"/>
      <c r="L180" s="98"/>
      <c r="M180" s="98"/>
    </row>
    <row r="181" spans="1:13" s="50" customFormat="1" ht="25" customHeight="1" x14ac:dyDescent="0.15">
      <c r="A181" s="181"/>
      <c r="B181" s="1003" t="s">
        <v>186</v>
      </c>
      <c r="C181" s="1004"/>
      <c r="D181" s="1004"/>
      <c r="E181" s="1004"/>
      <c r="F181" s="1004"/>
      <c r="G181" s="1005"/>
      <c r="H181" s="182">
        <f>H154+H105+H42+H36</f>
        <v>444</v>
      </c>
      <c r="I181" s="182">
        <f>I154+I105+I42+I36</f>
        <v>579.94499999999994</v>
      </c>
      <c r="J181" s="182">
        <f>J154+J105+J42+J36</f>
        <v>1023.9449999999999</v>
      </c>
      <c r="K181" s="110"/>
      <c r="L181" s="110"/>
      <c r="M181" s="110"/>
    </row>
    <row r="182" spans="1:13" ht="13" x14ac:dyDescent="0.15">
      <c r="A182" s="1054" t="s">
        <v>1</v>
      </c>
      <c r="B182" s="1053" t="s">
        <v>51</v>
      </c>
      <c r="C182" s="1053"/>
      <c r="D182" s="1053"/>
      <c r="E182" s="1053"/>
      <c r="F182" s="1053"/>
      <c r="G182" s="1053"/>
      <c r="H182" s="1053"/>
      <c r="I182" s="1053"/>
      <c r="J182" s="1053"/>
      <c r="K182" s="1053"/>
      <c r="L182" s="1053"/>
      <c r="M182" s="1053"/>
    </row>
    <row r="183" spans="1:13" ht="13" x14ac:dyDescent="0.15">
      <c r="A183" s="1054"/>
      <c r="B183" s="1054" t="s">
        <v>52</v>
      </c>
      <c r="C183" s="1054"/>
      <c r="D183" s="1054"/>
      <c r="E183" s="1054"/>
      <c r="F183" s="1054"/>
      <c r="G183" s="1054"/>
      <c r="H183" s="1053" t="s">
        <v>53</v>
      </c>
      <c r="I183" s="1053"/>
      <c r="J183" s="1053"/>
      <c r="K183" s="1053"/>
      <c r="L183" s="1053"/>
      <c r="M183" s="1053"/>
    </row>
    <row r="184" spans="1:13" ht="13" x14ac:dyDescent="0.15">
      <c r="A184" s="1054"/>
      <c r="B184" s="1054"/>
      <c r="C184" s="1054"/>
      <c r="D184" s="1054"/>
      <c r="E184" s="1054"/>
      <c r="F184" s="1054"/>
      <c r="G184" s="1054"/>
      <c r="H184" s="1053" t="s">
        <v>54</v>
      </c>
      <c r="I184" s="1053"/>
      <c r="J184" s="1053"/>
      <c r="K184" s="1053" t="s">
        <v>55</v>
      </c>
      <c r="L184" s="1053"/>
      <c r="M184" s="1053"/>
    </row>
    <row r="185" spans="1:13" ht="13" x14ac:dyDescent="0.15">
      <c r="A185" s="1054"/>
      <c r="B185" s="1054"/>
      <c r="C185" s="1054"/>
      <c r="D185" s="1054"/>
      <c r="E185" s="1054"/>
      <c r="F185" s="1054"/>
      <c r="G185" s="1054"/>
      <c r="H185" s="74" t="s">
        <v>56</v>
      </c>
      <c r="I185" s="74" t="s">
        <v>57</v>
      </c>
      <c r="J185" s="74" t="s">
        <v>58</v>
      </c>
      <c r="K185" s="74" t="s">
        <v>56</v>
      </c>
      <c r="L185" s="74" t="s">
        <v>57</v>
      </c>
      <c r="M185" s="74" t="s">
        <v>58</v>
      </c>
    </row>
    <row r="186" spans="1:13" ht="13" x14ac:dyDescent="0.15">
      <c r="A186" s="74">
        <v>1</v>
      </c>
      <c r="B186" s="1053">
        <v>2</v>
      </c>
      <c r="C186" s="1053"/>
      <c r="D186" s="1053"/>
      <c r="E186" s="1053"/>
      <c r="F186" s="1053"/>
      <c r="G186" s="1053"/>
      <c r="H186" s="74">
        <v>3</v>
      </c>
      <c r="I186" s="74">
        <v>4</v>
      </c>
      <c r="J186" s="74">
        <v>5</v>
      </c>
      <c r="K186" s="74">
        <v>6</v>
      </c>
      <c r="L186" s="74">
        <v>7</v>
      </c>
      <c r="M186" s="74">
        <v>8</v>
      </c>
    </row>
    <row r="187" spans="1:13" s="2" customFormat="1" ht="25.5" customHeight="1" x14ac:dyDescent="0.2">
      <c r="A187" s="107" t="s">
        <v>71</v>
      </c>
      <c r="B187" s="1000" t="s">
        <v>202</v>
      </c>
      <c r="C187" s="1001"/>
      <c r="D187" s="1001"/>
      <c r="E187" s="1001"/>
      <c r="F187" s="1001"/>
      <c r="G187" s="1002"/>
      <c r="H187" s="171">
        <f>PAK!F27</f>
        <v>56</v>
      </c>
      <c r="I187" s="109">
        <f>(I188+I191+I198+I207+I209+I212+I219+I228+I237+I241+I243)</f>
        <v>39</v>
      </c>
      <c r="J187" s="172">
        <f>I187+H187</f>
        <v>95</v>
      </c>
      <c r="K187" s="173"/>
      <c r="L187" s="173"/>
      <c r="M187" s="173"/>
    </row>
    <row r="188" spans="1:13" ht="33.75" customHeight="1" x14ac:dyDescent="0.15">
      <c r="A188" s="124"/>
      <c r="B188" s="165" t="s">
        <v>10</v>
      </c>
      <c r="C188" s="994" t="s">
        <v>157</v>
      </c>
      <c r="D188" s="995"/>
      <c r="E188" s="995"/>
      <c r="F188" s="995"/>
      <c r="G188" s="996"/>
      <c r="H188" s="135"/>
      <c r="I188" s="106">
        <f>PENUNJANG!L23</f>
        <v>39</v>
      </c>
      <c r="J188" s="97"/>
      <c r="K188" s="98"/>
      <c r="L188" s="98"/>
      <c r="M188" s="98"/>
    </row>
    <row r="189" spans="1:13" ht="20" customHeight="1" x14ac:dyDescent="0.15">
      <c r="A189" s="124"/>
      <c r="B189" s="162"/>
      <c r="C189" s="169">
        <v>1</v>
      </c>
      <c r="D189" s="999" t="s">
        <v>158</v>
      </c>
      <c r="E189" s="999"/>
      <c r="F189" s="999"/>
      <c r="G189" s="999"/>
      <c r="H189" s="135"/>
      <c r="I189" s="106"/>
      <c r="J189" s="97"/>
      <c r="K189" s="98"/>
      <c r="L189" s="98"/>
      <c r="M189" s="98"/>
    </row>
    <row r="190" spans="1:13" ht="20" customHeight="1" x14ac:dyDescent="0.15">
      <c r="A190" s="124"/>
      <c r="B190" s="167"/>
      <c r="C190" s="169">
        <v>2</v>
      </c>
      <c r="D190" s="997" t="s">
        <v>159</v>
      </c>
      <c r="E190" s="997"/>
      <c r="F190" s="997"/>
      <c r="G190" s="997"/>
      <c r="H190" s="135"/>
      <c r="I190" s="106"/>
      <c r="J190" s="97"/>
      <c r="K190" s="98"/>
      <c r="L190" s="98"/>
      <c r="M190" s="98"/>
    </row>
    <row r="191" spans="1:13" ht="18" customHeight="1" x14ac:dyDescent="0.15">
      <c r="A191" s="124"/>
      <c r="B191" s="165" t="s">
        <v>9</v>
      </c>
      <c r="C191" s="998" t="s">
        <v>160</v>
      </c>
      <c r="D191" s="998"/>
      <c r="E191" s="998"/>
      <c r="F191" s="998"/>
      <c r="G191" s="998"/>
      <c r="H191" s="135"/>
      <c r="I191" s="106">
        <f>PENUNJANG!L47</f>
        <v>0</v>
      </c>
      <c r="J191" s="97"/>
      <c r="K191" s="98"/>
      <c r="L191" s="98"/>
      <c r="M191" s="98"/>
    </row>
    <row r="192" spans="1:13" ht="20" customHeight="1" x14ac:dyDescent="0.15">
      <c r="A192" s="124"/>
      <c r="B192" s="162"/>
      <c r="C192" s="160">
        <v>1</v>
      </c>
      <c r="D192" s="997" t="s">
        <v>161</v>
      </c>
      <c r="E192" s="997"/>
      <c r="F192" s="997"/>
      <c r="G192" s="997"/>
      <c r="H192" s="135"/>
      <c r="I192" s="106"/>
      <c r="J192" s="97"/>
      <c r="K192" s="98"/>
      <c r="L192" s="98"/>
      <c r="M192" s="98"/>
    </row>
    <row r="193" spans="1:13" ht="20" customHeight="1" x14ac:dyDescent="0.15">
      <c r="A193" s="128"/>
      <c r="B193" s="162"/>
      <c r="C193" s="125"/>
      <c r="D193" s="127" t="s">
        <v>0</v>
      </c>
      <c r="E193" s="997" t="s">
        <v>27</v>
      </c>
      <c r="F193" s="997"/>
      <c r="G193" s="997"/>
      <c r="H193" s="130"/>
      <c r="I193" s="131"/>
      <c r="J193" s="131"/>
      <c r="K193" s="131"/>
      <c r="L193" s="131"/>
      <c r="M193" s="131"/>
    </row>
    <row r="194" spans="1:13" ht="20" customHeight="1" x14ac:dyDescent="0.15">
      <c r="A194" s="128"/>
      <c r="B194" s="162"/>
      <c r="C194" s="167"/>
      <c r="D194" s="127" t="s">
        <v>21</v>
      </c>
      <c r="E194" s="999" t="s">
        <v>24</v>
      </c>
      <c r="F194" s="999"/>
      <c r="G194" s="999"/>
      <c r="H194" s="132"/>
      <c r="I194" s="133"/>
      <c r="J194" s="133"/>
      <c r="K194" s="133"/>
      <c r="L194" s="133"/>
      <c r="M194" s="133"/>
    </row>
    <row r="195" spans="1:13" ht="20" customHeight="1" x14ac:dyDescent="0.15">
      <c r="A195" s="128"/>
      <c r="B195" s="162"/>
      <c r="C195" s="160">
        <v>2</v>
      </c>
      <c r="D195" s="997" t="s">
        <v>162</v>
      </c>
      <c r="E195" s="997"/>
      <c r="F195" s="997"/>
      <c r="G195" s="997"/>
      <c r="H195" s="132"/>
      <c r="I195" s="133"/>
      <c r="J195" s="133"/>
      <c r="K195" s="133"/>
      <c r="L195" s="133"/>
      <c r="M195" s="133"/>
    </row>
    <row r="196" spans="1:13" ht="20" customHeight="1" x14ac:dyDescent="0.15">
      <c r="A196" s="128"/>
      <c r="B196" s="125"/>
      <c r="C196" s="162"/>
      <c r="D196" s="127" t="s">
        <v>0</v>
      </c>
      <c r="E196" s="997" t="s">
        <v>27</v>
      </c>
      <c r="F196" s="997"/>
      <c r="G196" s="997"/>
      <c r="H196" s="76"/>
      <c r="I196" s="74"/>
      <c r="J196" s="74"/>
      <c r="K196" s="74"/>
      <c r="L196" s="74"/>
      <c r="M196" s="74"/>
    </row>
    <row r="197" spans="1:13" s="73" customFormat="1" ht="20" customHeight="1" x14ac:dyDescent="0.2">
      <c r="A197" s="89"/>
      <c r="B197" s="119"/>
      <c r="C197" s="167"/>
      <c r="D197" s="127" t="s">
        <v>21</v>
      </c>
      <c r="E197" s="999" t="s">
        <v>24</v>
      </c>
      <c r="F197" s="999"/>
      <c r="G197" s="999"/>
      <c r="H197" s="76"/>
      <c r="I197" s="74"/>
      <c r="J197" s="74"/>
      <c r="K197" s="74"/>
      <c r="L197" s="74"/>
      <c r="M197" s="74"/>
    </row>
    <row r="198" spans="1:13" ht="20" customHeight="1" x14ac:dyDescent="0.15">
      <c r="A198" s="124"/>
      <c r="B198" s="118" t="s">
        <v>11</v>
      </c>
      <c r="C198" s="997" t="s">
        <v>163</v>
      </c>
      <c r="D198" s="997"/>
      <c r="E198" s="997"/>
      <c r="F198" s="997"/>
      <c r="G198" s="997"/>
      <c r="H198" s="135"/>
      <c r="I198" s="106">
        <f>PENUNJANG!L54</f>
        <v>0</v>
      </c>
      <c r="J198" s="97"/>
      <c r="K198" s="98"/>
      <c r="L198" s="98"/>
      <c r="M198" s="98"/>
    </row>
    <row r="199" spans="1:13" ht="20" customHeight="1" x14ac:dyDescent="0.15">
      <c r="A199" s="124"/>
      <c r="B199" s="125"/>
      <c r="C199" s="160">
        <v>1</v>
      </c>
      <c r="D199" s="997" t="s">
        <v>140</v>
      </c>
      <c r="E199" s="997"/>
      <c r="F199" s="997"/>
      <c r="G199" s="997"/>
      <c r="H199" s="135"/>
      <c r="I199" s="106"/>
      <c r="J199" s="97"/>
      <c r="K199" s="98"/>
      <c r="L199" s="98"/>
      <c r="M199" s="98"/>
    </row>
    <row r="200" spans="1:13" ht="20" customHeight="1" x14ac:dyDescent="0.15">
      <c r="A200" s="124"/>
      <c r="B200" s="125"/>
      <c r="C200" s="162"/>
      <c r="D200" s="127" t="s">
        <v>0</v>
      </c>
      <c r="E200" s="999" t="s">
        <v>164</v>
      </c>
      <c r="F200" s="999"/>
      <c r="G200" s="999"/>
      <c r="H200" s="135"/>
      <c r="I200" s="106"/>
      <c r="J200" s="97"/>
      <c r="K200" s="98"/>
      <c r="L200" s="98"/>
      <c r="M200" s="98"/>
    </row>
    <row r="201" spans="1:13" ht="20" customHeight="1" x14ac:dyDescent="0.15">
      <c r="A201" s="124"/>
      <c r="B201" s="125"/>
      <c r="C201" s="162"/>
      <c r="D201" s="127" t="s">
        <v>21</v>
      </c>
      <c r="E201" s="999" t="s">
        <v>165</v>
      </c>
      <c r="F201" s="999"/>
      <c r="G201" s="999"/>
      <c r="H201" s="135"/>
      <c r="I201" s="106"/>
      <c r="J201" s="97"/>
      <c r="K201" s="98"/>
      <c r="L201" s="98"/>
      <c r="M201" s="98"/>
    </row>
    <row r="202" spans="1:13" ht="20" customHeight="1" x14ac:dyDescent="0.15">
      <c r="A202" s="124"/>
      <c r="B202" s="125"/>
      <c r="C202" s="167"/>
      <c r="D202" s="127" t="s">
        <v>25</v>
      </c>
      <c r="E202" s="999" t="s">
        <v>24</v>
      </c>
      <c r="F202" s="999"/>
      <c r="G202" s="999"/>
      <c r="H202" s="135"/>
      <c r="I202" s="106"/>
      <c r="J202" s="97"/>
      <c r="K202" s="98"/>
      <c r="L202" s="98"/>
      <c r="M202" s="98"/>
    </row>
    <row r="203" spans="1:13" ht="20" customHeight="1" x14ac:dyDescent="0.15">
      <c r="A203" s="124"/>
      <c r="B203" s="125"/>
      <c r="C203" s="160">
        <v>2</v>
      </c>
      <c r="D203" s="997" t="s">
        <v>141</v>
      </c>
      <c r="E203" s="997"/>
      <c r="F203" s="997"/>
      <c r="G203" s="997"/>
      <c r="H203" s="135"/>
      <c r="I203" s="106"/>
      <c r="J203" s="97"/>
      <c r="K203" s="98"/>
      <c r="L203" s="98"/>
      <c r="M203" s="98"/>
    </row>
    <row r="204" spans="1:13" ht="20" customHeight="1" x14ac:dyDescent="0.15">
      <c r="A204" s="124"/>
      <c r="B204" s="125"/>
      <c r="C204" s="162"/>
      <c r="D204" s="127" t="s">
        <v>0</v>
      </c>
      <c r="E204" s="999" t="s">
        <v>164</v>
      </c>
      <c r="F204" s="999"/>
      <c r="G204" s="999"/>
      <c r="H204" s="135"/>
      <c r="I204" s="106"/>
      <c r="J204" s="97"/>
      <c r="K204" s="98"/>
      <c r="L204" s="98"/>
      <c r="M204" s="98"/>
    </row>
    <row r="205" spans="1:13" ht="20" customHeight="1" x14ac:dyDescent="0.15">
      <c r="A205" s="124"/>
      <c r="B205" s="125"/>
      <c r="C205" s="162"/>
      <c r="D205" s="127" t="s">
        <v>21</v>
      </c>
      <c r="E205" s="999" t="s">
        <v>165</v>
      </c>
      <c r="F205" s="999"/>
      <c r="G205" s="999"/>
      <c r="H205" s="135"/>
      <c r="I205" s="106"/>
      <c r="J205" s="97"/>
      <c r="K205" s="98"/>
      <c r="L205" s="98"/>
      <c r="M205" s="98"/>
    </row>
    <row r="206" spans="1:13" ht="20" customHeight="1" x14ac:dyDescent="0.15">
      <c r="A206" s="124"/>
      <c r="B206" s="119"/>
      <c r="C206" s="167"/>
      <c r="D206" s="127" t="s">
        <v>25</v>
      </c>
      <c r="E206" s="999" t="s">
        <v>24</v>
      </c>
      <c r="F206" s="999"/>
      <c r="G206" s="999"/>
      <c r="H206" s="135"/>
      <c r="I206" s="106"/>
      <c r="J206" s="97"/>
      <c r="K206" s="98"/>
      <c r="L206" s="98"/>
      <c r="M206" s="98"/>
    </row>
    <row r="207" spans="1:13" ht="20" customHeight="1" x14ac:dyDescent="0.15">
      <c r="A207" s="124"/>
      <c r="B207" s="118" t="s">
        <v>13</v>
      </c>
      <c r="C207" s="997" t="s">
        <v>166</v>
      </c>
      <c r="D207" s="997"/>
      <c r="E207" s="997"/>
      <c r="F207" s="997"/>
      <c r="G207" s="997"/>
      <c r="H207" s="135"/>
      <c r="I207" s="106">
        <f>PENUNJANG!L63</f>
        <v>0</v>
      </c>
      <c r="J207" s="97"/>
      <c r="K207" s="98"/>
      <c r="L207" s="98"/>
      <c r="M207" s="98"/>
    </row>
    <row r="208" spans="1:13" ht="33.75" customHeight="1" x14ac:dyDescent="0.15">
      <c r="A208" s="175"/>
      <c r="B208" s="119"/>
      <c r="C208" s="120"/>
      <c r="D208" s="997" t="s">
        <v>167</v>
      </c>
      <c r="E208" s="997"/>
      <c r="F208" s="997"/>
      <c r="G208" s="997"/>
      <c r="H208" s="135"/>
      <c r="I208" s="106"/>
      <c r="J208" s="97"/>
      <c r="K208" s="98"/>
      <c r="L208" s="98"/>
      <c r="M208" s="98"/>
    </row>
    <row r="209" spans="1:13" ht="21.5" customHeight="1" x14ac:dyDescent="0.15">
      <c r="A209" s="124"/>
      <c r="B209" s="112" t="s">
        <v>94</v>
      </c>
      <c r="C209" s="998" t="s">
        <v>168</v>
      </c>
      <c r="D209" s="998"/>
      <c r="E209" s="998"/>
      <c r="F209" s="998"/>
      <c r="G209" s="998"/>
      <c r="H209" s="135"/>
      <c r="I209" s="106">
        <f>DUPAK!J210</f>
        <v>0</v>
      </c>
      <c r="J209" s="97"/>
      <c r="K209" s="98"/>
      <c r="L209" s="98"/>
      <c r="M209" s="98"/>
    </row>
    <row r="210" spans="1:13" ht="20" customHeight="1" x14ac:dyDescent="0.15">
      <c r="A210" s="124"/>
      <c r="B210" s="125"/>
      <c r="C210" s="160">
        <v>1</v>
      </c>
      <c r="D210" s="1064" t="s">
        <v>169</v>
      </c>
      <c r="E210" s="1064"/>
      <c r="F210" s="1064"/>
      <c r="G210" s="1064"/>
      <c r="H210" s="174"/>
      <c r="I210" s="106"/>
      <c r="J210" s="90"/>
      <c r="K210" s="145"/>
      <c r="L210" s="145"/>
      <c r="M210" s="145"/>
    </row>
    <row r="211" spans="1:13" ht="20" customHeight="1" x14ac:dyDescent="0.15">
      <c r="A211" s="142"/>
      <c r="B211" s="119"/>
      <c r="C211" s="169">
        <v>2</v>
      </c>
      <c r="D211" s="997" t="s">
        <v>170</v>
      </c>
      <c r="E211" s="997"/>
      <c r="F211" s="997"/>
      <c r="G211" s="997"/>
      <c r="H211" s="135"/>
      <c r="I211" s="106"/>
      <c r="J211" s="97"/>
      <c r="K211" s="98"/>
      <c r="L211" s="98"/>
      <c r="M211" s="98"/>
    </row>
    <row r="212" spans="1:13" ht="20" customHeight="1" x14ac:dyDescent="0.15">
      <c r="A212" s="142"/>
      <c r="B212" s="118" t="s">
        <v>98</v>
      </c>
      <c r="C212" s="997" t="s">
        <v>171</v>
      </c>
      <c r="D212" s="997"/>
      <c r="E212" s="997"/>
      <c r="F212" s="997"/>
      <c r="G212" s="997"/>
      <c r="H212" s="135"/>
      <c r="I212" s="106">
        <f>PENUNJANG!L68</f>
        <v>0</v>
      </c>
      <c r="J212" s="97"/>
      <c r="K212" s="98"/>
      <c r="L212" s="98"/>
      <c r="M212" s="98"/>
    </row>
    <row r="213" spans="1:13" ht="20" customHeight="1" x14ac:dyDescent="0.15">
      <c r="A213" s="142"/>
      <c r="B213" s="125"/>
      <c r="C213" s="160">
        <v>1</v>
      </c>
      <c r="D213" s="997" t="s">
        <v>172</v>
      </c>
      <c r="E213" s="997"/>
      <c r="F213" s="997"/>
      <c r="G213" s="997"/>
      <c r="H213" s="135"/>
      <c r="I213" s="106"/>
      <c r="J213" s="97"/>
      <c r="K213" s="98"/>
      <c r="L213" s="98"/>
      <c r="M213" s="98"/>
    </row>
    <row r="214" spans="1:13" ht="20" customHeight="1" x14ac:dyDescent="0.15">
      <c r="A214" s="124"/>
      <c r="B214" s="125"/>
      <c r="C214" s="162"/>
      <c r="D214" s="127" t="s">
        <v>0</v>
      </c>
      <c r="E214" s="990" t="s">
        <v>23</v>
      </c>
      <c r="F214" s="991"/>
      <c r="G214" s="992"/>
      <c r="H214" s="135"/>
      <c r="I214" s="106"/>
      <c r="J214" s="97"/>
      <c r="K214" s="98"/>
      <c r="L214" s="98"/>
      <c r="M214" s="98"/>
    </row>
    <row r="215" spans="1:13" ht="20" customHeight="1" x14ac:dyDescent="0.15">
      <c r="A215" s="124"/>
      <c r="B215" s="125"/>
      <c r="C215" s="167"/>
      <c r="D215" s="127" t="s">
        <v>21</v>
      </c>
      <c r="E215" s="999" t="s">
        <v>24</v>
      </c>
      <c r="F215" s="999"/>
      <c r="G215" s="999"/>
      <c r="H215" s="135"/>
      <c r="I215" s="106"/>
      <c r="J215" s="97"/>
      <c r="K215" s="98"/>
      <c r="L215" s="98"/>
      <c r="M215" s="98"/>
    </row>
    <row r="216" spans="1:13" ht="20" customHeight="1" x14ac:dyDescent="0.15">
      <c r="A216" s="134"/>
      <c r="B216" s="125"/>
      <c r="C216" s="160">
        <v>2</v>
      </c>
      <c r="D216" s="997" t="s">
        <v>173</v>
      </c>
      <c r="E216" s="997"/>
      <c r="F216" s="997"/>
      <c r="G216" s="997"/>
      <c r="H216" s="135"/>
      <c r="I216" s="106"/>
      <c r="J216" s="97"/>
      <c r="K216" s="98"/>
      <c r="L216" s="98"/>
      <c r="M216" s="98"/>
    </row>
    <row r="217" spans="1:13" ht="20" customHeight="1" x14ac:dyDescent="0.15">
      <c r="A217" s="134"/>
      <c r="B217" s="125"/>
      <c r="C217" s="162"/>
      <c r="D217" s="127" t="s">
        <v>0</v>
      </c>
      <c r="E217" s="990" t="s">
        <v>23</v>
      </c>
      <c r="F217" s="991"/>
      <c r="G217" s="992"/>
      <c r="H217" s="135"/>
      <c r="I217" s="106"/>
      <c r="J217" s="97"/>
      <c r="K217" s="98"/>
      <c r="L217" s="98"/>
      <c r="M217" s="98"/>
    </row>
    <row r="218" spans="1:13" ht="20" customHeight="1" x14ac:dyDescent="0.15">
      <c r="A218" s="134"/>
      <c r="B218" s="119"/>
      <c r="C218" s="167"/>
      <c r="D218" s="127" t="s">
        <v>21</v>
      </c>
      <c r="E218" s="990" t="s">
        <v>24</v>
      </c>
      <c r="F218" s="991"/>
      <c r="G218" s="992"/>
      <c r="H218" s="135"/>
      <c r="I218" s="106"/>
      <c r="J218" s="97"/>
      <c r="K218" s="98"/>
      <c r="L218" s="98"/>
      <c r="M218" s="98"/>
    </row>
    <row r="219" spans="1:13" ht="20" customHeight="1" x14ac:dyDescent="0.15">
      <c r="A219" s="124"/>
      <c r="B219" s="162" t="s">
        <v>16</v>
      </c>
      <c r="C219" s="997" t="s">
        <v>174</v>
      </c>
      <c r="D219" s="997"/>
      <c r="E219" s="997"/>
      <c r="F219" s="997"/>
      <c r="G219" s="997"/>
      <c r="H219" s="135"/>
      <c r="I219" s="106">
        <f>PENUNJANG!L75</f>
        <v>0</v>
      </c>
      <c r="J219" s="97"/>
      <c r="K219" s="98"/>
      <c r="L219" s="98"/>
      <c r="M219" s="98"/>
    </row>
    <row r="220" spans="1:13" ht="20" customHeight="1" x14ac:dyDescent="0.15">
      <c r="A220" s="124"/>
      <c r="B220" s="162"/>
      <c r="C220" s="165">
        <v>1</v>
      </c>
      <c r="D220" s="998" t="s">
        <v>175</v>
      </c>
      <c r="E220" s="998"/>
      <c r="F220" s="998"/>
      <c r="G220" s="998"/>
      <c r="H220" s="135"/>
      <c r="I220" s="106"/>
      <c r="J220" s="97"/>
      <c r="K220" s="98"/>
      <c r="L220" s="98"/>
      <c r="M220" s="98"/>
    </row>
    <row r="221" spans="1:13" ht="20" customHeight="1" x14ac:dyDescent="0.15">
      <c r="A221" s="124"/>
      <c r="B221" s="125"/>
      <c r="C221" s="162"/>
      <c r="D221" s="127" t="s">
        <v>0</v>
      </c>
      <c r="E221" s="997" t="s">
        <v>26</v>
      </c>
      <c r="F221" s="997"/>
      <c r="G221" s="997"/>
      <c r="H221" s="135"/>
      <c r="I221" s="106"/>
      <c r="J221" s="97"/>
      <c r="K221" s="98"/>
      <c r="L221" s="98"/>
      <c r="M221" s="98"/>
    </row>
    <row r="222" spans="1:13" ht="20" customHeight="1" x14ac:dyDescent="0.15">
      <c r="A222" s="124"/>
      <c r="B222" s="162"/>
      <c r="C222" s="162"/>
      <c r="D222" s="127" t="s">
        <v>21</v>
      </c>
      <c r="E222" s="997" t="s">
        <v>14</v>
      </c>
      <c r="F222" s="997"/>
      <c r="G222" s="997"/>
      <c r="H222" s="135"/>
      <c r="I222" s="106"/>
      <c r="J222" s="97"/>
      <c r="K222" s="98"/>
      <c r="L222" s="98"/>
      <c r="M222" s="98"/>
    </row>
    <row r="223" spans="1:13" ht="20" customHeight="1" x14ac:dyDescent="0.15">
      <c r="A223" s="124"/>
      <c r="B223" s="162"/>
      <c r="C223" s="167"/>
      <c r="D223" s="127" t="s">
        <v>25</v>
      </c>
      <c r="E223" s="997" t="s">
        <v>15</v>
      </c>
      <c r="F223" s="997"/>
      <c r="G223" s="997"/>
      <c r="H223" s="135"/>
      <c r="I223" s="106"/>
      <c r="J223" s="97"/>
      <c r="K223" s="98"/>
      <c r="L223" s="98"/>
      <c r="M223" s="98"/>
    </row>
    <row r="224" spans="1:13" ht="20" customHeight="1" x14ac:dyDescent="0.15">
      <c r="A224" s="124"/>
      <c r="B224" s="162"/>
      <c r="C224" s="160">
        <v>2</v>
      </c>
      <c r="D224" s="997" t="s">
        <v>176</v>
      </c>
      <c r="E224" s="997"/>
      <c r="F224" s="997"/>
      <c r="G224" s="997"/>
      <c r="H224" s="135"/>
      <c r="I224" s="106"/>
      <c r="J224" s="97"/>
      <c r="K224" s="98"/>
      <c r="L224" s="98"/>
      <c r="M224" s="98"/>
    </row>
    <row r="225" spans="1:13" ht="20" customHeight="1" x14ac:dyDescent="0.15">
      <c r="A225" s="124"/>
      <c r="B225" s="162"/>
      <c r="C225" s="162"/>
      <c r="D225" s="127" t="s">
        <v>0</v>
      </c>
      <c r="E225" s="999" t="s">
        <v>140</v>
      </c>
      <c r="F225" s="999"/>
      <c r="G225" s="999"/>
      <c r="H225" s="135"/>
      <c r="I225" s="106"/>
      <c r="J225" s="97"/>
      <c r="K225" s="98"/>
      <c r="L225" s="98"/>
      <c r="M225" s="98"/>
    </row>
    <row r="226" spans="1:13" ht="20" customHeight="1" x14ac:dyDescent="0.15">
      <c r="A226" s="124"/>
      <c r="B226" s="162"/>
      <c r="C226" s="162"/>
      <c r="D226" s="127" t="s">
        <v>21</v>
      </c>
      <c r="E226" s="999" t="s">
        <v>141</v>
      </c>
      <c r="F226" s="999"/>
      <c r="G226" s="999"/>
      <c r="H226" s="135"/>
      <c r="I226" s="106"/>
      <c r="J226" s="97"/>
      <c r="K226" s="98"/>
      <c r="L226" s="98"/>
      <c r="M226" s="98"/>
    </row>
    <row r="227" spans="1:13" ht="20" customHeight="1" x14ac:dyDescent="0.15">
      <c r="A227" s="124"/>
      <c r="B227" s="167"/>
      <c r="C227" s="167"/>
      <c r="D227" s="127" t="s">
        <v>25</v>
      </c>
      <c r="E227" s="999" t="s">
        <v>177</v>
      </c>
      <c r="F227" s="999"/>
      <c r="G227" s="999"/>
      <c r="H227" s="135"/>
      <c r="I227" s="106"/>
      <c r="J227" s="97"/>
      <c r="K227" s="98"/>
      <c r="L227" s="98"/>
      <c r="M227" s="98"/>
    </row>
    <row r="228" spans="1:13" ht="30" customHeight="1" x14ac:dyDescent="0.15">
      <c r="A228" s="124"/>
      <c r="B228" s="112" t="s">
        <v>103</v>
      </c>
      <c r="C228" s="998" t="s">
        <v>195</v>
      </c>
      <c r="D228" s="998"/>
      <c r="E228" s="998"/>
      <c r="F228" s="998"/>
      <c r="G228" s="998"/>
      <c r="H228" s="183"/>
      <c r="I228" s="106">
        <f>PENUNJANG!L84</f>
        <v>0</v>
      </c>
      <c r="J228" s="97"/>
      <c r="K228" s="98"/>
      <c r="L228" s="98"/>
      <c r="M228" s="98"/>
    </row>
    <row r="229" spans="1:13" ht="20" customHeight="1" x14ac:dyDescent="0.15">
      <c r="A229" s="124"/>
      <c r="B229" s="125"/>
      <c r="C229" s="169">
        <v>1</v>
      </c>
      <c r="D229" s="997" t="s">
        <v>196</v>
      </c>
      <c r="E229" s="997"/>
      <c r="F229" s="997"/>
      <c r="G229" s="997"/>
      <c r="H229" s="183"/>
      <c r="I229" s="106"/>
      <c r="J229" s="97"/>
      <c r="K229" s="98"/>
      <c r="L229" s="98"/>
      <c r="M229" s="98"/>
    </row>
    <row r="230" spans="1:13" ht="20" customHeight="1" x14ac:dyDescent="0.15">
      <c r="A230" s="124"/>
      <c r="B230" s="125"/>
      <c r="C230" s="169">
        <v>2</v>
      </c>
      <c r="D230" s="997" t="s">
        <v>197</v>
      </c>
      <c r="E230" s="997"/>
      <c r="F230" s="997"/>
      <c r="G230" s="997"/>
      <c r="H230" s="135"/>
      <c r="I230" s="106"/>
      <c r="J230" s="97"/>
      <c r="K230" s="98"/>
      <c r="L230" s="98"/>
      <c r="M230" s="98"/>
    </row>
    <row r="231" spans="1:13" ht="20" customHeight="1" x14ac:dyDescent="0.15">
      <c r="A231" s="124"/>
      <c r="B231" s="167"/>
      <c r="C231" s="169">
        <v>3</v>
      </c>
      <c r="D231" s="997" t="s">
        <v>178</v>
      </c>
      <c r="E231" s="997"/>
      <c r="F231" s="997"/>
      <c r="G231" s="997"/>
      <c r="H231" s="135"/>
      <c r="I231" s="106"/>
      <c r="J231" s="97"/>
      <c r="K231" s="98"/>
      <c r="L231" s="98"/>
      <c r="M231" s="98"/>
    </row>
    <row r="232" spans="1:13" ht="13" x14ac:dyDescent="0.15">
      <c r="A232" s="1054" t="s">
        <v>1</v>
      </c>
      <c r="B232" s="1053" t="s">
        <v>51</v>
      </c>
      <c r="C232" s="1053"/>
      <c r="D232" s="1053"/>
      <c r="E232" s="1053"/>
      <c r="F232" s="1053"/>
      <c r="G232" s="1053"/>
      <c r="H232" s="1053"/>
      <c r="I232" s="1053"/>
      <c r="J232" s="1053"/>
      <c r="K232" s="1053"/>
      <c r="L232" s="1053"/>
      <c r="M232" s="1053"/>
    </row>
    <row r="233" spans="1:13" ht="13" x14ac:dyDescent="0.15">
      <c r="A233" s="1054"/>
      <c r="B233" s="1054" t="s">
        <v>52</v>
      </c>
      <c r="C233" s="1054"/>
      <c r="D233" s="1054"/>
      <c r="E233" s="1054"/>
      <c r="F233" s="1054"/>
      <c r="G233" s="1054"/>
      <c r="H233" s="1053" t="s">
        <v>53</v>
      </c>
      <c r="I233" s="1053"/>
      <c r="J233" s="1053"/>
      <c r="K233" s="1053"/>
      <c r="L233" s="1053"/>
      <c r="M233" s="1053"/>
    </row>
    <row r="234" spans="1:13" ht="13" x14ac:dyDescent="0.15">
      <c r="A234" s="1054"/>
      <c r="B234" s="1054"/>
      <c r="C234" s="1054"/>
      <c r="D234" s="1054"/>
      <c r="E234" s="1054"/>
      <c r="F234" s="1054"/>
      <c r="G234" s="1054"/>
      <c r="H234" s="1053" t="s">
        <v>54</v>
      </c>
      <c r="I234" s="1053"/>
      <c r="J234" s="1053"/>
      <c r="K234" s="1053" t="s">
        <v>55</v>
      </c>
      <c r="L234" s="1053"/>
      <c r="M234" s="1053"/>
    </row>
    <row r="235" spans="1:13" ht="13" x14ac:dyDescent="0.15">
      <c r="A235" s="1054"/>
      <c r="B235" s="1054"/>
      <c r="C235" s="1054"/>
      <c r="D235" s="1054"/>
      <c r="E235" s="1054"/>
      <c r="F235" s="1054"/>
      <c r="G235" s="1054"/>
      <c r="H235" s="136" t="s">
        <v>56</v>
      </c>
      <c r="I235" s="136" t="s">
        <v>57</v>
      </c>
      <c r="J235" s="136" t="s">
        <v>58</v>
      </c>
      <c r="K235" s="136" t="s">
        <v>56</v>
      </c>
      <c r="L235" s="136" t="s">
        <v>57</v>
      </c>
      <c r="M235" s="136" t="s">
        <v>58</v>
      </c>
    </row>
    <row r="236" spans="1:13" ht="13" x14ac:dyDescent="0.15">
      <c r="A236" s="136">
        <v>1</v>
      </c>
      <c r="B236" s="1053">
        <v>2</v>
      </c>
      <c r="C236" s="1053"/>
      <c r="D236" s="1053"/>
      <c r="E236" s="1053"/>
      <c r="F236" s="1053"/>
      <c r="G236" s="1053"/>
      <c r="H236" s="136">
        <v>3</v>
      </c>
      <c r="I236" s="136">
        <v>4</v>
      </c>
      <c r="J236" s="136">
        <v>5</v>
      </c>
      <c r="K236" s="136">
        <v>6</v>
      </c>
      <c r="L236" s="136">
        <v>7</v>
      </c>
      <c r="M236" s="136">
        <v>8</v>
      </c>
    </row>
    <row r="237" spans="1:13" ht="20" customHeight="1" x14ac:dyDescent="0.15">
      <c r="A237" s="124"/>
      <c r="B237" s="160" t="s">
        <v>5</v>
      </c>
      <c r="C237" s="997" t="s">
        <v>179</v>
      </c>
      <c r="D237" s="997"/>
      <c r="E237" s="997"/>
      <c r="F237" s="997"/>
      <c r="G237" s="997"/>
      <c r="H237" s="135"/>
      <c r="I237" s="106">
        <f>PENUNJANG!L88</f>
        <v>0</v>
      </c>
      <c r="J237" s="97"/>
      <c r="K237" s="98"/>
      <c r="L237" s="98"/>
      <c r="M237" s="98"/>
    </row>
    <row r="238" spans="1:13" ht="24" customHeight="1" x14ac:dyDescent="0.15">
      <c r="A238" s="124"/>
      <c r="B238" s="162"/>
      <c r="C238" s="169">
        <v>1</v>
      </c>
      <c r="D238" s="177" t="s">
        <v>140</v>
      </c>
      <c r="E238" s="177"/>
      <c r="F238" s="177"/>
      <c r="G238" s="177"/>
      <c r="H238" s="135"/>
      <c r="I238" s="106"/>
      <c r="J238" s="97"/>
      <c r="K238" s="98"/>
      <c r="L238" s="98"/>
      <c r="M238" s="98"/>
    </row>
    <row r="239" spans="1:13" ht="24" customHeight="1" x14ac:dyDescent="0.15">
      <c r="A239" s="124"/>
      <c r="B239" s="162"/>
      <c r="C239" s="169">
        <v>2</v>
      </c>
      <c r="D239" s="177" t="s">
        <v>141</v>
      </c>
      <c r="E239" s="177"/>
      <c r="F239" s="177"/>
      <c r="G239" s="98"/>
      <c r="H239" s="135"/>
      <c r="I239" s="106"/>
      <c r="J239" s="97"/>
      <c r="K239" s="98"/>
      <c r="L239" s="98"/>
      <c r="M239" s="98"/>
    </row>
    <row r="240" spans="1:13" ht="24" customHeight="1" x14ac:dyDescent="0.15">
      <c r="A240" s="124"/>
      <c r="B240" s="167"/>
      <c r="C240" s="169">
        <v>3</v>
      </c>
      <c r="D240" s="177" t="s">
        <v>180</v>
      </c>
      <c r="E240" s="177"/>
      <c r="F240" s="177"/>
      <c r="G240" s="98"/>
      <c r="H240" s="135"/>
      <c r="I240" s="106"/>
      <c r="J240" s="97"/>
      <c r="K240" s="98"/>
      <c r="L240" s="98"/>
      <c r="M240" s="98"/>
    </row>
    <row r="241" spans="1:16" ht="20" customHeight="1" x14ac:dyDescent="0.15">
      <c r="A241" s="128"/>
      <c r="B241" s="160" t="s">
        <v>108</v>
      </c>
      <c r="C241" s="997" t="s">
        <v>181</v>
      </c>
      <c r="D241" s="997"/>
      <c r="E241" s="997"/>
      <c r="F241" s="997"/>
      <c r="G241" s="997"/>
      <c r="H241" s="76"/>
      <c r="I241" s="106">
        <f>PENUNJANG!L92</f>
        <v>0</v>
      </c>
      <c r="J241" s="74"/>
      <c r="K241" s="74"/>
      <c r="L241" s="74"/>
      <c r="M241" s="74"/>
    </row>
    <row r="242" spans="1:16" ht="32.25" customHeight="1" x14ac:dyDescent="0.15">
      <c r="A242" s="128"/>
      <c r="B242" s="167"/>
      <c r="C242" s="184"/>
      <c r="D242" s="997" t="s">
        <v>182</v>
      </c>
      <c r="E242" s="997"/>
      <c r="F242" s="997"/>
      <c r="G242" s="997"/>
      <c r="H242" s="75"/>
      <c r="I242" s="106"/>
      <c r="J242" s="74"/>
      <c r="K242" s="74"/>
      <c r="L242" s="74"/>
      <c r="M242" s="74"/>
    </row>
    <row r="243" spans="1:16" s="187" customFormat="1" ht="20" customHeight="1" x14ac:dyDescent="0.15">
      <c r="A243" s="185"/>
      <c r="B243" s="83" t="s">
        <v>117</v>
      </c>
      <c r="C243" s="993" t="str">
        <f>PENUNJANG!C94</f>
        <v>Menjadi Asesor</v>
      </c>
      <c r="D243" s="993"/>
      <c r="E243" s="993"/>
      <c r="F243" s="993"/>
      <c r="G243" s="993"/>
      <c r="H243" s="76"/>
      <c r="I243" s="186">
        <f>PENUNJANG!L94</f>
        <v>0</v>
      </c>
      <c r="J243" s="74"/>
      <c r="K243" s="74"/>
      <c r="L243" s="74"/>
      <c r="M243" s="74"/>
    </row>
    <row r="244" spans="1:16" s="187" customFormat="1" ht="32.25" customHeight="1" x14ac:dyDescent="0.15">
      <c r="A244" s="185"/>
      <c r="B244" s="188"/>
      <c r="C244" s="189"/>
      <c r="D244" s="993" t="str">
        <f>PENUNJANG!D95</f>
        <v>Menjadi Asesor kegiatan seperti PAK, BKD, Hibah Penelitian dan Pengabdian (tiap kegiatan)</v>
      </c>
      <c r="E244" s="993"/>
      <c r="F244" s="993"/>
      <c r="G244" s="993"/>
      <c r="H244" s="75"/>
      <c r="I244" s="186"/>
      <c r="J244" s="74"/>
      <c r="K244" s="74"/>
      <c r="L244" s="74"/>
      <c r="M244" s="74"/>
    </row>
    <row r="245" spans="1:16" s="73" customFormat="1" ht="25" customHeight="1" x14ac:dyDescent="0.2">
      <c r="A245" s="188"/>
      <c r="B245" s="1050" t="s">
        <v>59</v>
      </c>
      <c r="C245" s="1004"/>
      <c r="D245" s="1004"/>
      <c r="E245" s="1004"/>
      <c r="F245" s="1004"/>
      <c r="G245" s="1005"/>
      <c r="H245" s="190">
        <f>H187</f>
        <v>56</v>
      </c>
      <c r="I245" s="190">
        <f>I187</f>
        <v>39</v>
      </c>
      <c r="J245" s="190">
        <f>J187</f>
        <v>95</v>
      </c>
      <c r="K245" s="191"/>
      <c r="L245" s="191"/>
      <c r="M245" s="191"/>
    </row>
    <row r="246" spans="1:16" s="73" customFormat="1" ht="25" customHeight="1" x14ac:dyDescent="0.2">
      <c r="A246" s="62"/>
      <c r="B246" s="192"/>
      <c r="C246" s="192"/>
      <c r="D246" s="192"/>
      <c r="E246" s="192"/>
      <c r="F246" s="192"/>
      <c r="G246" s="192"/>
      <c r="H246" s="62"/>
      <c r="I246" s="62"/>
      <c r="J246" s="62"/>
      <c r="K246" s="62"/>
      <c r="L246" s="62"/>
      <c r="M246" s="62"/>
    </row>
    <row r="247" spans="1:16" ht="1.25" customHeight="1" x14ac:dyDescent="0.15">
      <c r="A247" s="193"/>
      <c r="B247" s="194"/>
      <c r="C247" s="195"/>
      <c r="D247" s="195"/>
      <c r="E247" s="195"/>
      <c r="F247" s="195"/>
      <c r="G247" s="195"/>
      <c r="H247" s="196"/>
      <c r="I247" s="197"/>
      <c r="J247" s="198"/>
      <c r="K247" s="199"/>
      <c r="L247" s="199"/>
      <c r="M247" s="199"/>
    </row>
    <row r="248" spans="1:16" s="64" customFormat="1" ht="32.5" customHeight="1" x14ac:dyDescent="0.15">
      <c r="A248" s="200" t="s">
        <v>8</v>
      </c>
      <c r="B248" s="201" t="s">
        <v>60</v>
      </c>
      <c r="C248" s="202"/>
      <c r="D248" s="203"/>
      <c r="E248" s="203"/>
      <c r="F248" s="203"/>
      <c r="G248" s="204"/>
      <c r="H248" s="204"/>
      <c r="I248" s="205"/>
      <c r="J248" s="79"/>
      <c r="K248" s="81"/>
      <c r="L248" s="81"/>
      <c r="M248" s="82"/>
      <c r="N248" s="72"/>
      <c r="O248" s="72"/>
      <c r="P248" s="67"/>
    </row>
    <row r="249" spans="1:16" s="64" customFormat="1" ht="21" customHeight="1" x14ac:dyDescent="0.15">
      <c r="A249" s="206"/>
      <c r="B249" s="207" t="s">
        <v>20</v>
      </c>
      <c r="C249" s="1048" t="s">
        <v>188</v>
      </c>
      <c r="D249" s="1048"/>
      <c r="E249" s="1048"/>
      <c r="F249" s="1048"/>
      <c r="G249" s="1049"/>
      <c r="H249" s="208"/>
      <c r="I249" s="209"/>
      <c r="J249" s="210"/>
      <c r="K249" s="210"/>
      <c r="L249" s="210"/>
      <c r="M249" s="211"/>
      <c r="N249" s="210"/>
      <c r="O249" s="212"/>
      <c r="P249" s="67"/>
    </row>
    <row r="250" spans="1:16" s="64" customFormat="1" ht="21" customHeight="1" x14ac:dyDescent="0.15">
      <c r="A250" s="206"/>
      <c r="B250" s="213" t="s">
        <v>22</v>
      </c>
      <c r="C250" s="1051" t="s">
        <v>189</v>
      </c>
      <c r="D250" s="1051"/>
      <c r="E250" s="1051"/>
      <c r="F250" s="1051"/>
      <c r="G250" s="1052"/>
      <c r="H250" s="214"/>
      <c r="I250" s="214"/>
      <c r="J250" s="215"/>
      <c r="K250" s="212"/>
      <c r="L250" s="212"/>
      <c r="M250" s="216"/>
      <c r="N250" s="212"/>
      <c r="O250" s="212"/>
      <c r="P250" s="67"/>
    </row>
    <row r="251" spans="1:16" s="64" customFormat="1" ht="29.5" customHeight="1" x14ac:dyDescent="0.15">
      <c r="A251" s="206"/>
      <c r="B251" s="207" t="s">
        <v>28</v>
      </c>
      <c r="C251" s="1048" t="s">
        <v>190</v>
      </c>
      <c r="D251" s="1048"/>
      <c r="E251" s="1048"/>
      <c r="F251" s="1048"/>
      <c r="G251" s="1049"/>
      <c r="H251" s="214"/>
      <c r="I251" s="214"/>
      <c r="J251" s="215"/>
      <c r="K251" s="212"/>
      <c r="L251" s="212"/>
      <c r="M251" s="216"/>
      <c r="N251" s="212"/>
      <c r="O251" s="212"/>
      <c r="P251" s="67"/>
    </row>
    <row r="252" spans="1:16" s="64" customFormat="1" ht="21" customHeight="1" x14ac:dyDescent="0.15">
      <c r="A252" s="206"/>
      <c r="B252" s="213" t="s">
        <v>38</v>
      </c>
      <c r="C252" s="72" t="s">
        <v>76</v>
      </c>
      <c r="D252" s="217"/>
      <c r="E252" s="217"/>
      <c r="F252" s="217"/>
      <c r="G252" s="218"/>
      <c r="H252" s="219"/>
      <c r="I252" s="220"/>
      <c r="J252" s="215"/>
      <c r="K252" s="212"/>
      <c r="L252" s="212"/>
      <c r="M252" s="216"/>
      <c r="N252" s="212"/>
      <c r="O252" s="212"/>
      <c r="P252" s="67"/>
    </row>
    <row r="253" spans="1:16" s="64" customFormat="1" ht="13" x14ac:dyDescent="0.15">
      <c r="A253" s="206"/>
      <c r="B253" s="207"/>
      <c r="C253" s="67"/>
      <c r="D253" s="221"/>
      <c r="E253" s="221"/>
      <c r="F253" s="221"/>
      <c r="G253" s="214"/>
      <c r="H253" s="222"/>
      <c r="I253" s="1045" t="s">
        <v>1906</v>
      </c>
      <c r="J253" s="1045"/>
      <c r="K253" s="1045"/>
      <c r="L253" s="1045"/>
      <c r="M253" s="223"/>
      <c r="N253" s="67"/>
      <c r="O253" s="212"/>
      <c r="P253" s="67"/>
    </row>
    <row r="254" spans="1:16" s="64" customFormat="1" ht="13" x14ac:dyDescent="0.15">
      <c r="A254" s="206"/>
      <c r="B254" s="207"/>
      <c r="C254" s="67"/>
      <c r="D254" s="221"/>
      <c r="E254" s="221"/>
      <c r="F254" s="221"/>
      <c r="G254" s="214"/>
      <c r="H254" s="222"/>
      <c r="I254" s="373" t="s">
        <v>531</v>
      </c>
      <c r="J254" s="370"/>
      <c r="K254" s="370"/>
      <c r="L254" s="370"/>
      <c r="M254" s="224"/>
      <c r="N254" s="225"/>
      <c r="O254" s="212"/>
      <c r="P254" s="67"/>
    </row>
    <row r="255" spans="1:16" s="64" customFormat="1" ht="13" x14ac:dyDescent="0.15">
      <c r="A255" s="206"/>
      <c r="B255" s="207"/>
      <c r="C255" s="67"/>
      <c r="D255" s="221"/>
      <c r="E255" s="221"/>
      <c r="F255" s="221"/>
      <c r="G255" s="214"/>
      <c r="H255" s="222"/>
      <c r="I255" s="379" t="s">
        <v>491</v>
      </c>
      <c r="J255" s="62"/>
      <c r="K255" s="370"/>
      <c r="L255" s="72"/>
      <c r="M255" s="224"/>
      <c r="N255" s="225"/>
      <c r="O255" s="212"/>
      <c r="P255" s="67"/>
    </row>
    <row r="256" spans="1:16" s="64" customFormat="1" ht="20" customHeight="1" x14ac:dyDescent="0.15">
      <c r="A256" s="206"/>
      <c r="B256" s="207"/>
      <c r="C256" s="67"/>
      <c r="D256" s="221"/>
      <c r="E256" s="221"/>
      <c r="F256" s="221"/>
      <c r="G256" s="214"/>
      <c r="H256" s="222"/>
      <c r="I256" s="370"/>
      <c r="J256" s="62"/>
      <c r="K256" s="370"/>
      <c r="L256" s="72"/>
      <c r="M256" s="224"/>
      <c r="N256" s="225"/>
      <c r="O256" s="212"/>
      <c r="P256" s="67"/>
    </row>
    <row r="257" spans="1:16" s="64" customFormat="1" ht="20" customHeight="1" x14ac:dyDescent="0.15">
      <c r="A257" s="206"/>
      <c r="B257" s="207"/>
      <c r="C257" s="67"/>
      <c r="D257" s="221"/>
      <c r="E257" s="221"/>
      <c r="F257" s="221"/>
      <c r="G257" s="214"/>
      <c r="H257" s="222"/>
      <c r="I257" s="370"/>
      <c r="J257" s="62"/>
      <c r="K257" s="370"/>
      <c r="L257" s="72"/>
      <c r="M257" s="224"/>
      <c r="N257" s="225"/>
      <c r="O257" s="212"/>
      <c r="P257" s="67"/>
    </row>
    <row r="258" spans="1:16" s="64" customFormat="1" ht="20" customHeight="1" x14ac:dyDescent="0.15">
      <c r="A258" s="206"/>
      <c r="B258" s="226"/>
      <c r="C258" s="214"/>
      <c r="D258" s="221"/>
      <c r="E258" s="221"/>
      <c r="F258" s="221"/>
      <c r="G258" s="214"/>
      <c r="H258" s="222"/>
      <c r="I258" s="72"/>
      <c r="J258" s="62"/>
      <c r="K258" s="370"/>
      <c r="L258" s="72"/>
      <c r="M258" s="216"/>
      <c r="N258" s="212"/>
      <c r="O258" s="212"/>
      <c r="P258" s="67"/>
    </row>
    <row r="259" spans="1:16" s="64" customFormat="1" ht="13" x14ac:dyDescent="0.15">
      <c r="A259" s="206"/>
      <c r="B259" s="226"/>
      <c r="C259" s="214"/>
      <c r="D259" s="221"/>
      <c r="E259" s="221"/>
      <c r="F259" s="221"/>
      <c r="G259" s="214"/>
      <c r="H259" s="222"/>
      <c r="I259" s="373" t="s">
        <v>648</v>
      </c>
      <c r="J259" s="62"/>
      <c r="K259" s="370"/>
      <c r="L259" s="72"/>
      <c r="M259" s="216"/>
      <c r="N259" s="212"/>
      <c r="O259" s="212"/>
      <c r="P259" s="67"/>
    </row>
    <row r="260" spans="1:16" s="64" customFormat="1" ht="13" x14ac:dyDescent="0.15">
      <c r="A260" s="206"/>
      <c r="B260" s="226"/>
      <c r="C260" s="214"/>
      <c r="D260" s="221"/>
      <c r="E260" s="221"/>
      <c r="F260" s="221"/>
      <c r="G260" s="214"/>
      <c r="H260" s="222"/>
      <c r="I260" s="72" t="s">
        <v>658</v>
      </c>
      <c r="J260" s="62"/>
      <c r="K260" s="72"/>
      <c r="L260" s="72"/>
      <c r="M260" s="216"/>
      <c r="N260" s="212"/>
      <c r="O260" s="212"/>
      <c r="P260" s="67"/>
    </row>
    <row r="261" spans="1:16" s="64" customFormat="1" ht="20" customHeight="1" x14ac:dyDescent="0.15">
      <c r="A261" s="227"/>
      <c r="B261" s="228"/>
      <c r="C261" s="229"/>
      <c r="D261" s="230"/>
      <c r="E261" s="230"/>
      <c r="F261" s="230"/>
      <c r="G261" s="229"/>
      <c r="H261" s="231"/>
      <c r="I261" s="232"/>
      <c r="J261" s="233"/>
      <c r="K261" s="234"/>
      <c r="L261" s="234"/>
      <c r="M261" s="235"/>
      <c r="N261" s="212"/>
      <c r="O261" s="212"/>
      <c r="P261" s="67"/>
    </row>
    <row r="262" spans="1:16" s="247" customFormat="1" ht="30" customHeight="1" x14ac:dyDescent="0.15">
      <c r="A262" s="236" t="s">
        <v>12</v>
      </c>
      <c r="B262" s="237" t="s">
        <v>64</v>
      </c>
      <c r="C262" s="238"/>
      <c r="D262" s="239"/>
      <c r="E262" s="239"/>
      <c r="F262" s="239"/>
      <c r="G262" s="240"/>
      <c r="H262" s="240"/>
      <c r="I262" s="241"/>
      <c r="J262" s="242"/>
      <c r="K262" s="243"/>
      <c r="L262" s="243"/>
      <c r="M262" s="244"/>
      <c r="N262" s="245"/>
      <c r="O262" s="245"/>
      <c r="P262" s="246"/>
    </row>
    <row r="263" spans="1:16" s="64" customFormat="1" ht="20" customHeight="1" x14ac:dyDescent="0.15">
      <c r="A263" s="206"/>
      <c r="B263" s="213" t="s">
        <v>20</v>
      </c>
      <c r="C263" s="248" t="s">
        <v>65</v>
      </c>
      <c r="D263" s="221"/>
      <c r="E263" s="221"/>
      <c r="F263" s="221"/>
      <c r="G263" s="214"/>
      <c r="H263" s="222"/>
      <c r="I263" s="249"/>
      <c r="J263" s="366"/>
      <c r="K263" s="212"/>
      <c r="L263" s="212"/>
      <c r="M263" s="216"/>
      <c r="N263" s="212"/>
      <c r="O263" s="212"/>
      <c r="P263" s="67"/>
    </row>
    <row r="264" spans="1:16" s="64" customFormat="1" ht="20" customHeight="1" x14ac:dyDescent="0.15">
      <c r="A264" s="206"/>
      <c r="B264" s="213" t="s">
        <v>22</v>
      </c>
      <c r="C264" s="248" t="s">
        <v>65</v>
      </c>
      <c r="D264" s="221"/>
      <c r="E264" s="221"/>
      <c r="F264" s="221"/>
      <c r="G264" s="214"/>
      <c r="H264" s="222"/>
      <c r="I264" s="249"/>
      <c r="J264" s="366"/>
      <c r="K264" s="212"/>
      <c r="L264" s="212"/>
      <c r="M264" s="216"/>
      <c r="N264" s="212"/>
      <c r="O264" s="212"/>
      <c r="P264" s="67"/>
    </row>
    <row r="265" spans="1:16" s="73" customFormat="1" ht="20" customHeight="1" x14ac:dyDescent="0.2">
      <c r="A265" s="206"/>
      <c r="B265" s="213" t="s">
        <v>28</v>
      </c>
      <c r="C265" s="248" t="s">
        <v>65</v>
      </c>
      <c r="D265" s="221"/>
      <c r="E265" s="221"/>
      <c r="F265" s="221"/>
      <c r="G265" s="214"/>
      <c r="H265" s="222"/>
      <c r="I265" s="249"/>
      <c r="J265" s="366"/>
      <c r="K265" s="212"/>
      <c r="L265" s="212"/>
      <c r="M265" s="216"/>
      <c r="N265" s="212"/>
      <c r="O265" s="212"/>
      <c r="P265" s="72"/>
    </row>
    <row r="266" spans="1:16" s="64" customFormat="1" ht="20" customHeight="1" x14ac:dyDescent="0.15">
      <c r="A266" s="206"/>
      <c r="B266" s="213" t="s">
        <v>38</v>
      </c>
      <c r="C266" s="217" t="s">
        <v>61</v>
      </c>
      <c r="D266" s="221"/>
      <c r="E266" s="221"/>
      <c r="F266" s="221"/>
      <c r="G266" s="214"/>
      <c r="H266" s="222"/>
      <c r="I266" s="249"/>
      <c r="J266" s="366"/>
      <c r="K266" s="212"/>
      <c r="L266" s="212"/>
      <c r="M266" s="216"/>
      <c r="N266" s="212"/>
      <c r="O266" s="212"/>
      <c r="P266" s="67"/>
    </row>
    <row r="267" spans="1:16" s="64" customFormat="1" ht="13" x14ac:dyDescent="0.15">
      <c r="A267" s="206"/>
      <c r="B267" s="226"/>
      <c r="C267" s="214"/>
      <c r="D267" s="221"/>
      <c r="E267" s="221"/>
      <c r="F267" s="221"/>
      <c r="G267" s="214"/>
      <c r="H267" s="372"/>
      <c r="I267" s="1045" t="str">
        <f>I253</f>
        <v>Padang, 1 Mei 2022</v>
      </c>
      <c r="J267" s="1045"/>
      <c r="K267" s="1045"/>
      <c r="L267" s="1045"/>
      <c r="M267" s="331"/>
      <c r="N267" s="212"/>
      <c r="O267" s="212"/>
      <c r="P267" s="67"/>
    </row>
    <row r="268" spans="1:16" s="64" customFormat="1" ht="13" x14ac:dyDescent="0.15">
      <c r="A268" s="206"/>
      <c r="B268" s="226"/>
      <c r="C268" s="214"/>
      <c r="D268" s="221"/>
      <c r="E268" s="221"/>
      <c r="F268" s="221"/>
      <c r="G268" s="214"/>
      <c r="H268" s="372"/>
      <c r="I268" s="373" t="s">
        <v>649</v>
      </c>
      <c r="J268" s="72"/>
      <c r="K268" s="72"/>
      <c r="L268" s="72"/>
      <c r="M268" s="216"/>
      <c r="N268" s="225"/>
      <c r="O268" s="225"/>
      <c r="P268" s="67"/>
    </row>
    <row r="269" spans="1:16" s="64" customFormat="1" ht="13" x14ac:dyDescent="0.15">
      <c r="A269" s="206"/>
      <c r="B269" s="226"/>
      <c r="C269" s="214"/>
      <c r="D269" s="221"/>
      <c r="E269" s="221"/>
      <c r="F269" s="221"/>
      <c r="G269" s="214"/>
      <c r="H269" s="372"/>
      <c r="I269" s="378" t="s">
        <v>255</v>
      </c>
      <c r="J269" s="218"/>
      <c r="K269" s="218"/>
      <c r="L269" s="218"/>
      <c r="M269" s="332"/>
      <c r="N269" s="225"/>
      <c r="O269" s="225"/>
      <c r="P269" s="67"/>
    </row>
    <row r="270" spans="1:16" s="64" customFormat="1" ht="20" customHeight="1" x14ac:dyDescent="0.15">
      <c r="A270" s="206"/>
      <c r="B270" s="226"/>
      <c r="C270" s="214"/>
      <c r="D270" s="221"/>
      <c r="E270" s="221"/>
      <c r="F270" s="221"/>
      <c r="G270" s="214"/>
      <c r="H270" s="372"/>
      <c r="I270" s="218"/>
      <c r="J270" s="218"/>
      <c r="K270" s="218"/>
      <c r="L270" s="218"/>
      <c r="M270" s="332"/>
      <c r="N270" s="225"/>
      <c r="O270" s="225"/>
      <c r="P270" s="67"/>
    </row>
    <row r="271" spans="1:16" s="64" customFormat="1" ht="20" customHeight="1" x14ac:dyDescent="0.15">
      <c r="A271" s="206"/>
      <c r="B271" s="226"/>
      <c r="C271" s="214"/>
      <c r="D271" s="221"/>
      <c r="E271" s="221"/>
      <c r="F271" s="221"/>
      <c r="G271" s="214"/>
      <c r="H271" s="372"/>
      <c r="I271" s="217"/>
      <c r="J271" s="371"/>
      <c r="K271" s="371"/>
      <c r="L271" s="371"/>
      <c r="M271" s="333"/>
      <c r="N271" s="225"/>
      <c r="O271" s="225"/>
      <c r="P271" s="67"/>
    </row>
    <row r="272" spans="1:16" s="64" customFormat="1" ht="20" customHeight="1" x14ac:dyDescent="0.15">
      <c r="A272" s="206"/>
      <c r="B272" s="226"/>
      <c r="C272" s="214"/>
      <c r="D272" s="221"/>
      <c r="E272" s="221"/>
      <c r="F272" s="221"/>
      <c r="G272" s="214"/>
      <c r="H272" s="372"/>
      <c r="I272" s="217"/>
      <c r="J272" s="367"/>
      <c r="K272" s="371"/>
      <c r="L272" s="367"/>
      <c r="M272" s="211"/>
      <c r="N272" s="212"/>
      <c r="O272" s="212"/>
      <c r="P272" s="67"/>
    </row>
    <row r="273" spans="1:16" s="64" customFormat="1" ht="13" x14ac:dyDescent="0.15">
      <c r="A273" s="206"/>
      <c r="B273" s="226"/>
      <c r="C273" s="214"/>
      <c r="D273" s="221"/>
      <c r="E273" s="221"/>
      <c r="F273" s="221"/>
      <c r="G273" s="214"/>
      <c r="H273" s="372"/>
      <c r="I273" s="368" t="s">
        <v>650</v>
      </c>
      <c r="J273" s="72"/>
      <c r="K273" s="72"/>
      <c r="L273" s="72"/>
      <c r="M273" s="216"/>
      <c r="N273" s="225"/>
      <c r="O273" s="225"/>
      <c r="P273" s="67"/>
    </row>
    <row r="274" spans="1:16" s="64" customFormat="1" ht="13" x14ac:dyDescent="0.15">
      <c r="A274" s="206"/>
      <c r="B274" s="226"/>
      <c r="C274" s="214"/>
      <c r="D274" s="221"/>
      <c r="E274" s="221"/>
      <c r="F274" s="221"/>
      <c r="G274" s="214"/>
      <c r="H274" s="372"/>
      <c r="I274" s="369" t="s">
        <v>651</v>
      </c>
      <c r="J274" s="72"/>
      <c r="K274" s="72"/>
      <c r="L274" s="72"/>
      <c r="M274" s="216"/>
      <c r="N274" s="212"/>
      <c r="O274" s="212"/>
      <c r="P274" s="67"/>
    </row>
    <row r="275" spans="1:16" s="64" customFormat="1" ht="20" customHeight="1" x14ac:dyDescent="0.15">
      <c r="A275" s="227"/>
      <c r="B275" s="228"/>
      <c r="C275" s="229"/>
      <c r="D275" s="230"/>
      <c r="E275" s="230"/>
      <c r="F275" s="230"/>
      <c r="G275" s="229"/>
      <c r="H275" s="231"/>
      <c r="I275" s="232"/>
      <c r="J275" s="233"/>
      <c r="K275" s="250"/>
      <c r="L275" s="234"/>
      <c r="M275" s="235"/>
      <c r="N275" s="212"/>
      <c r="O275" s="212"/>
      <c r="P275" s="67"/>
    </row>
    <row r="276" spans="1:16" s="247" customFormat="1" ht="30" customHeight="1" x14ac:dyDescent="0.15">
      <c r="A276" s="200" t="s">
        <v>67</v>
      </c>
      <c r="B276" s="201" t="s">
        <v>68</v>
      </c>
      <c r="C276" s="251"/>
      <c r="D276" s="252"/>
      <c r="E276" s="252"/>
      <c r="F276" s="252"/>
      <c r="G276" s="253"/>
      <c r="H276" s="253"/>
      <c r="I276" s="254"/>
      <c r="J276" s="255"/>
      <c r="K276" s="256"/>
      <c r="L276" s="256"/>
      <c r="M276" s="257"/>
      <c r="N276" s="245"/>
      <c r="O276" s="245"/>
      <c r="P276" s="246"/>
    </row>
    <row r="277" spans="1:16" s="64" customFormat="1" ht="20" customHeight="1" x14ac:dyDescent="0.15">
      <c r="A277" s="206"/>
      <c r="B277" s="213" t="s">
        <v>20</v>
      </c>
      <c r="C277" s="248" t="s">
        <v>65</v>
      </c>
      <c r="D277" s="221"/>
      <c r="E277" s="221"/>
      <c r="F277" s="221"/>
      <c r="G277" s="214"/>
      <c r="H277" s="222"/>
      <c r="I277" s="249"/>
      <c r="J277" s="215"/>
      <c r="K277" s="212"/>
      <c r="L277" s="212"/>
      <c r="M277" s="216"/>
      <c r="N277" s="212"/>
      <c r="O277" s="212"/>
      <c r="P277" s="67"/>
    </row>
    <row r="278" spans="1:16" s="64" customFormat="1" ht="20" customHeight="1" x14ac:dyDescent="0.15">
      <c r="A278" s="206"/>
      <c r="B278" s="213" t="s">
        <v>22</v>
      </c>
      <c r="C278" s="248" t="s">
        <v>65</v>
      </c>
      <c r="D278" s="221"/>
      <c r="E278" s="221"/>
      <c r="F278" s="221"/>
      <c r="G278" s="214"/>
      <c r="H278" s="222"/>
      <c r="I278" s="249"/>
      <c r="J278" s="215"/>
      <c r="K278" s="212"/>
      <c r="L278" s="212"/>
      <c r="M278" s="216"/>
      <c r="N278" s="212"/>
      <c r="O278" s="212"/>
      <c r="P278" s="67"/>
    </row>
    <row r="279" spans="1:16" s="64" customFormat="1" ht="20" customHeight="1" x14ac:dyDescent="0.15">
      <c r="A279" s="206"/>
      <c r="B279" s="213" t="s">
        <v>28</v>
      </c>
      <c r="C279" s="248" t="s">
        <v>65</v>
      </c>
      <c r="D279" s="221"/>
      <c r="E279" s="221"/>
      <c r="F279" s="221"/>
      <c r="G279" s="214"/>
      <c r="H279" s="222"/>
      <c r="I279" s="249"/>
      <c r="J279" s="215"/>
      <c r="K279" s="212"/>
      <c r="L279" s="212"/>
      <c r="M279" s="216"/>
      <c r="N279" s="212"/>
      <c r="O279" s="212"/>
      <c r="P279" s="67"/>
    </row>
    <row r="280" spans="1:16" s="64" customFormat="1" ht="20" customHeight="1" x14ac:dyDescent="0.15">
      <c r="A280" s="206"/>
      <c r="B280" s="213" t="s">
        <v>38</v>
      </c>
      <c r="C280" s="217" t="s">
        <v>61</v>
      </c>
      <c r="D280" s="212"/>
      <c r="E280" s="212"/>
      <c r="F280" s="212"/>
      <c r="G280" s="212"/>
      <c r="H280" s="258"/>
      <c r="I280" s="1046" t="s">
        <v>62</v>
      </c>
      <c r="J280" s="1046"/>
      <c r="K280" s="1046"/>
      <c r="L280" s="1046"/>
      <c r="M280" s="216"/>
      <c r="N280" s="212"/>
      <c r="O280" s="212"/>
      <c r="P280" s="67"/>
    </row>
    <row r="281" spans="1:16" s="64" customFormat="1" ht="20" customHeight="1" x14ac:dyDescent="0.15">
      <c r="A281" s="206"/>
      <c r="B281" s="212"/>
      <c r="C281" s="212"/>
      <c r="D281" s="212"/>
      <c r="E281" s="212"/>
      <c r="F281" s="212"/>
      <c r="G281" s="212"/>
      <c r="H281" s="258"/>
      <c r="I281" s="212"/>
      <c r="J281" s="215"/>
      <c r="K281" s="225"/>
      <c r="L281" s="67"/>
      <c r="M281" s="216"/>
      <c r="N281" s="212"/>
      <c r="O281" s="212"/>
      <c r="P281" s="67"/>
    </row>
    <row r="282" spans="1:16" s="64" customFormat="1" ht="20" customHeight="1" x14ac:dyDescent="0.15">
      <c r="A282" s="206"/>
      <c r="B282" s="226"/>
      <c r="C282" s="259"/>
      <c r="D282" s="221"/>
      <c r="E282" s="221"/>
      <c r="F282" s="221"/>
      <c r="G282" s="214"/>
      <c r="H282" s="222"/>
      <c r="I282" s="212"/>
      <c r="J282" s="215"/>
      <c r="K282" s="225"/>
      <c r="L282" s="67"/>
      <c r="M282" s="216"/>
      <c r="N282" s="212"/>
      <c r="O282" s="212"/>
      <c r="P282" s="67"/>
    </row>
    <row r="283" spans="1:16" s="64" customFormat="1" ht="20" customHeight="1" x14ac:dyDescent="0.15">
      <c r="A283" s="206"/>
      <c r="B283" s="226"/>
      <c r="C283" s="259"/>
      <c r="D283" s="221"/>
      <c r="E283" s="221"/>
      <c r="F283" s="221"/>
      <c r="G283" s="214"/>
      <c r="H283" s="222"/>
      <c r="I283" s="1044" t="s">
        <v>69</v>
      </c>
      <c r="J283" s="1044"/>
      <c r="K283" s="1044"/>
      <c r="L283" s="1044"/>
      <c r="M283" s="224"/>
      <c r="N283" s="225"/>
      <c r="O283" s="225"/>
      <c r="P283" s="67"/>
    </row>
    <row r="284" spans="1:16" s="64" customFormat="1" ht="20" customHeight="1" x14ac:dyDescent="0.15">
      <c r="A284" s="206"/>
      <c r="B284" s="226"/>
      <c r="C284" s="214"/>
      <c r="D284" s="221"/>
      <c r="E284" s="221"/>
      <c r="F284" s="221"/>
      <c r="G284" s="214"/>
      <c r="H284" s="222"/>
      <c r="I284" s="212" t="s">
        <v>63</v>
      </c>
      <c r="J284" s="215"/>
      <c r="K284" s="67"/>
      <c r="L284" s="67"/>
      <c r="M284" s="216"/>
      <c r="N284" s="212"/>
      <c r="O284" s="212"/>
      <c r="P284" s="67"/>
    </row>
    <row r="285" spans="1:16" s="64" customFormat="1" ht="20" customHeight="1" x14ac:dyDescent="0.15">
      <c r="A285" s="206"/>
      <c r="B285" s="226"/>
      <c r="C285" s="214"/>
      <c r="D285" s="221"/>
      <c r="E285" s="221"/>
      <c r="F285" s="221"/>
      <c r="G285" s="214"/>
      <c r="H285" s="222"/>
      <c r="I285" s="1046" t="s">
        <v>62</v>
      </c>
      <c r="J285" s="1046"/>
      <c r="K285" s="1046"/>
      <c r="L285" s="1046"/>
      <c r="M285" s="216"/>
      <c r="N285" s="212"/>
      <c r="O285" s="212"/>
      <c r="P285" s="67"/>
    </row>
    <row r="286" spans="1:16" s="64" customFormat="1" ht="20" customHeight="1" x14ac:dyDescent="0.15">
      <c r="A286" s="206"/>
      <c r="B286" s="226"/>
      <c r="C286" s="214"/>
      <c r="D286" s="221"/>
      <c r="E286" s="221"/>
      <c r="F286" s="221"/>
      <c r="G286" s="214"/>
      <c r="H286" s="222"/>
      <c r="I286" s="225"/>
      <c r="J286" s="215"/>
      <c r="K286" s="225"/>
      <c r="L286" s="67"/>
      <c r="M286" s="224"/>
      <c r="N286" s="225"/>
      <c r="O286" s="212"/>
      <c r="P286" s="67"/>
    </row>
    <row r="287" spans="1:16" s="64" customFormat="1" ht="13.5" customHeight="1" x14ac:dyDescent="0.15">
      <c r="A287" s="206"/>
      <c r="B287" s="226"/>
      <c r="C287" s="214"/>
      <c r="D287" s="221"/>
      <c r="E287" s="221"/>
      <c r="F287" s="221"/>
      <c r="G287" s="214"/>
      <c r="H287" s="222"/>
      <c r="I287" s="212"/>
      <c r="J287" s="215"/>
      <c r="K287" s="225"/>
      <c r="L287" s="67"/>
      <c r="M287" s="216"/>
      <c r="N287" s="212"/>
      <c r="O287" s="212"/>
      <c r="P287" s="67"/>
    </row>
    <row r="288" spans="1:16" s="64" customFormat="1" ht="20" customHeight="1" x14ac:dyDescent="0.15">
      <c r="A288" s="206"/>
      <c r="B288" s="226"/>
      <c r="C288" s="214"/>
      <c r="D288" s="221"/>
      <c r="E288" s="221"/>
      <c r="F288" s="221"/>
      <c r="G288" s="214"/>
      <c r="H288" s="222"/>
      <c r="I288" s="212"/>
      <c r="J288" s="215"/>
      <c r="K288" s="225"/>
      <c r="L288" s="67"/>
      <c r="M288" s="216"/>
      <c r="N288" s="212"/>
      <c r="O288" s="212"/>
      <c r="P288" s="67"/>
    </row>
    <row r="289" spans="1:16" s="64" customFormat="1" ht="19.5" customHeight="1" x14ac:dyDescent="0.15">
      <c r="A289" s="206"/>
      <c r="B289" s="226"/>
      <c r="C289" s="214"/>
      <c r="D289" s="221"/>
      <c r="E289" s="221"/>
      <c r="F289" s="221"/>
      <c r="G289" s="214"/>
      <c r="H289" s="222"/>
      <c r="I289" s="1044" t="s">
        <v>70</v>
      </c>
      <c r="J289" s="1044"/>
      <c r="K289" s="1044"/>
      <c r="L289" s="1044"/>
      <c r="M289" s="224"/>
      <c r="N289" s="225"/>
      <c r="O289" s="225"/>
      <c r="P289" s="67"/>
    </row>
    <row r="290" spans="1:16" s="64" customFormat="1" ht="20" customHeight="1" x14ac:dyDescent="0.15">
      <c r="A290" s="227"/>
      <c r="B290" s="228"/>
      <c r="C290" s="229"/>
      <c r="D290" s="230"/>
      <c r="E290" s="230"/>
      <c r="F290" s="230"/>
      <c r="G290" s="229"/>
      <c r="H290" s="231"/>
      <c r="I290" s="234" t="s">
        <v>66</v>
      </c>
      <c r="J290" s="233"/>
      <c r="K290" s="250"/>
      <c r="L290" s="250"/>
      <c r="M290" s="235"/>
      <c r="N290" s="212"/>
      <c r="O290" s="212"/>
      <c r="P290" s="67"/>
    </row>
    <row r="291" spans="1:16" s="247" customFormat="1" ht="30" customHeight="1" x14ac:dyDescent="0.15">
      <c r="A291" s="236" t="s">
        <v>71</v>
      </c>
      <c r="B291" s="237" t="s">
        <v>72</v>
      </c>
      <c r="C291" s="238"/>
      <c r="D291" s="239"/>
      <c r="E291" s="239"/>
      <c r="F291" s="239"/>
      <c r="G291" s="240"/>
      <c r="H291" s="240"/>
      <c r="I291" s="241"/>
      <c r="J291" s="242"/>
      <c r="K291" s="243"/>
      <c r="L291" s="243"/>
      <c r="M291" s="244"/>
      <c r="N291" s="245"/>
      <c r="O291" s="245"/>
      <c r="P291" s="246"/>
    </row>
    <row r="292" spans="1:16" s="64" customFormat="1" ht="18" customHeight="1" x14ac:dyDescent="0.15">
      <c r="A292" s="206"/>
      <c r="B292" s="213" t="s">
        <v>20</v>
      </c>
      <c r="C292" s="248" t="s">
        <v>65</v>
      </c>
      <c r="D292" s="221"/>
      <c r="E292" s="221"/>
      <c r="F292" s="221"/>
      <c r="G292" s="214"/>
      <c r="H292" s="222"/>
      <c r="I292" s="249"/>
      <c r="J292" s="215"/>
      <c r="K292" s="212"/>
      <c r="L292" s="212"/>
      <c r="M292" s="216"/>
      <c r="N292" s="212"/>
      <c r="O292" s="212"/>
      <c r="P292" s="67"/>
    </row>
    <row r="293" spans="1:16" s="64" customFormat="1" ht="18" customHeight="1" x14ac:dyDescent="0.15">
      <c r="A293" s="206"/>
      <c r="B293" s="213" t="s">
        <v>22</v>
      </c>
      <c r="C293" s="248" t="s">
        <v>65</v>
      </c>
      <c r="D293" s="221"/>
      <c r="E293" s="221"/>
      <c r="F293" s="221"/>
      <c r="G293" s="214"/>
      <c r="H293" s="222"/>
      <c r="I293" s="249"/>
      <c r="J293" s="215"/>
      <c r="K293" s="212"/>
      <c r="L293" s="212"/>
      <c r="M293" s="216"/>
      <c r="N293" s="212"/>
      <c r="O293" s="212"/>
      <c r="P293" s="67"/>
    </row>
    <row r="294" spans="1:16" s="64" customFormat="1" ht="18" customHeight="1" x14ac:dyDescent="0.15">
      <c r="A294" s="206"/>
      <c r="B294" s="213" t="s">
        <v>28</v>
      </c>
      <c r="C294" s="248" t="s">
        <v>65</v>
      </c>
      <c r="D294" s="221"/>
      <c r="E294" s="221"/>
      <c r="F294" s="221"/>
      <c r="G294" s="214"/>
      <c r="H294" s="222"/>
      <c r="I294" s="249"/>
      <c r="J294" s="215"/>
      <c r="K294" s="225"/>
      <c r="L294" s="212"/>
      <c r="M294" s="216"/>
      <c r="N294" s="212"/>
      <c r="O294" s="212"/>
      <c r="P294" s="67"/>
    </row>
    <row r="295" spans="1:16" s="64" customFormat="1" ht="18" customHeight="1" x14ac:dyDescent="0.15">
      <c r="A295" s="206"/>
      <c r="B295" s="213" t="s">
        <v>38</v>
      </c>
      <c r="C295" s="217" t="s">
        <v>61</v>
      </c>
      <c r="D295" s="221"/>
      <c r="E295" s="221"/>
      <c r="F295" s="221"/>
      <c r="G295" s="214"/>
      <c r="H295" s="222"/>
      <c r="I295" s="249"/>
      <c r="J295" s="215"/>
      <c r="K295" s="225"/>
      <c r="L295" s="212"/>
      <c r="M295" s="216"/>
      <c r="N295" s="212"/>
      <c r="O295" s="212"/>
      <c r="P295" s="67"/>
    </row>
    <row r="296" spans="1:16" s="64" customFormat="1" ht="18" customHeight="1" x14ac:dyDescent="0.15">
      <c r="A296" s="206"/>
      <c r="B296" s="226"/>
      <c r="C296" s="214"/>
      <c r="D296" s="221"/>
      <c r="E296" s="221"/>
      <c r="F296" s="221"/>
      <c r="G296" s="214"/>
      <c r="H296" s="222"/>
      <c r="I296" s="1047" t="s">
        <v>73</v>
      </c>
      <c r="J296" s="1047"/>
      <c r="K296" s="1047"/>
      <c r="L296" s="1047"/>
      <c r="M296" s="216"/>
      <c r="N296" s="212"/>
      <c r="O296" s="212"/>
      <c r="P296" s="67"/>
    </row>
    <row r="297" spans="1:16" s="64" customFormat="1" ht="18" customHeight="1" x14ac:dyDescent="0.15">
      <c r="A297" s="206"/>
      <c r="B297" s="226"/>
      <c r="C297" s="214"/>
      <c r="D297" s="221"/>
      <c r="E297" s="221"/>
      <c r="F297" s="221"/>
      <c r="G297" s="214"/>
      <c r="H297" s="222"/>
      <c r="I297" s="260"/>
      <c r="J297" s="215"/>
      <c r="K297" s="215"/>
      <c r="L297" s="67"/>
      <c r="M297" s="261"/>
      <c r="N297" s="260"/>
      <c r="O297" s="212"/>
      <c r="P297" s="67"/>
    </row>
    <row r="298" spans="1:16" s="64" customFormat="1" ht="18" customHeight="1" x14ac:dyDescent="0.15">
      <c r="A298" s="206"/>
      <c r="B298" s="226"/>
      <c r="C298" s="214"/>
      <c r="D298" s="221"/>
      <c r="E298" s="221"/>
      <c r="F298" s="221"/>
      <c r="G298" s="214"/>
      <c r="H298" s="222"/>
      <c r="I298" s="212"/>
      <c r="J298" s="215"/>
      <c r="K298" s="225"/>
      <c r="L298" s="67"/>
      <c r="M298" s="216"/>
      <c r="N298" s="212"/>
      <c r="O298" s="212"/>
      <c r="P298" s="67"/>
    </row>
    <row r="299" spans="1:16" s="64" customFormat="1" ht="18" customHeight="1" x14ac:dyDescent="0.15">
      <c r="A299" s="206"/>
      <c r="B299" s="226"/>
      <c r="C299" s="214"/>
      <c r="D299" s="221"/>
      <c r="E299" s="221"/>
      <c r="F299" s="221"/>
      <c r="G299" s="214"/>
      <c r="H299" s="222"/>
      <c r="I299" s="1044" t="s">
        <v>74</v>
      </c>
      <c r="J299" s="1044"/>
      <c r="K299" s="1044"/>
      <c r="L299" s="1044"/>
      <c r="M299" s="224"/>
      <c r="N299" s="225"/>
      <c r="O299" s="225"/>
      <c r="P299" s="67"/>
    </row>
    <row r="300" spans="1:16" s="64" customFormat="1" ht="18" customHeight="1" x14ac:dyDescent="0.15">
      <c r="A300" s="206"/>
      <c r="B300" s="226"/>
      <c r="C300" s="214"/>
      <c r="D300" s="221"/>
      <c r="E300" s="221"/>
      <c r="F300" s="221"/>
      <c r="G300" s="214"/>
      <c r="H300" s="222"/>
      <c r="I300" s="212" t="s">
        <v>75</v>
      </c>
      <c r="J300" s="215"/>
      <c r="K300" s="67"/>
      <c r="L300" s="67"/>
      <c r="M300" s="216"/>
      <c r="N300" s="212"/>
      <c r="O300" s="212"/>
      <c r="P300" s="67"/>
    </row>
    <row r="301" spans="1:16" s="64" customFormat="1" ht="18" customHeight="1" x14ac:dyDescent="0.15">
      <c r="A301" s="262"/>
      <c r="B301" s="214"/>
      <c r="C301" s="214"/>
      <c r="D301" s="221"/>
      <c r="E301" s="221"/>
      <c r="F301" s="221"/>
      <c r="G301" s="214"/>
      <c r="H301" s="222"/>
      <c r="I301" s="212"/>
      <c r="J301" s="215"/>
      <c r="K301" s="67"/>
      <c r="L301" s="67"/>
      <c r="M301" s="216"/>
      <c r="N301" s="212"/>
      <c r="O301" s="212"/>
      <c r="P301" s="67"/>
    </row>
    <row r="302" spans="1:16" s="64" customFormat="1" ht="20" customHeight="1" x14ac:dyDescent="0.15">
      <c r="A302" s="263"/>
      <c r="B302" s="231"/>
      <c r="C302" s="229"/>
      <c r="D302" s="230"/>
      <c r="E302" s="230"/>
      <c r="F302" s="230"/>
      <c r="G302" s="229"/>
      <c r="H302" s="231"/>
      <c r="I302" s="232"/>
      <c r="J302" s="233"/>
      <c r="K302" s="250"/>
      <c r="L302" s="234"/>
      <c r="M302" s="235"/>
      <c r="N302" s="212"/>
      <c r="O302" s="212"/>
      <c r="P302" s="67"/>
    </row>
    <row r="303" spans="1:16" ht="25" customHeight="1" x14ac:dyDescent="0.15">
      <c r="C303" s="58"/>
      <c r="D303" s="95"/>
      <c r="E303" s="95"/>
      <c r="F303" s="95"/>
    </row>
    <row r="304" spans="1:16" ht="25" customHeight="1" x14ac:dyDescent="0.15">
      <c r="C304" s="58"/>
      <c r="D304" s="95"/>
      <c r="E304" s="95"/>
      <c r="F304" s="95"/>
    </row>
    <row r="305" spans="3:6" ht="25" customHeight="1" x14ac:dyDescent="0.15">
      <c r="C305" s="58"/>
      <c r="D305" s="95"/>
      <c r="E305" s="95"/>
      <c r="F305" s="95"/>
    </row>
    <row r="306" spans="3:6" ht="25" customHeight="1" x14ac:dyDescent="0.15">
      <c r="C306" s="58"/>
      <c r="D306" s="95"/>
      <c r="E306" s="95"/>
      <c r="F306" s="95"/>
    </row>
    <row r="307" spans="3:6" ht="25" customHeight="1" x14ac:dyDescent="0.15">
      <c r="C307" s="58"/>
      <c r="D307" s="95"/>
      <c r="E307" s="95"/>
      <c r="F307" s="95"/>
    </row>
    <row r="308" spans="3:6" ht="25" customHeight="1" x14ac:dyDescent="0.15">
      <c r="C308" s="58"/>
      <c r="D308" s="95"/>
      <c r="E308" s="95"/>
      <c r="F308" s="95"/>
    </row>
    <row r="309" spans="3:6" ht="25" customHeight="1" x14ac:dyDescent="0.15">
      <c r="C309" s="58"/>
      <c r="D309" s="95"/>
      <c r="E309" s="95"/>
      <c r="F309" s="95"/>
    </row>
    <row r="310" spans="3:6" ht="25" customHeight="1" x14ac:dyDescent="0.15">
      <c r="C310" s="58"/>
      <c r="D310" s="95"/>
      <c r="E310" s="95"/>
      <c r="F310" s="95"/>
    </row>
    <row r="311" spans="3:6" ht="25" customHeight="1" x14ac:dyDescent="0.15">
      <c r="C311" s="58"/>
      <c r="D311" s="95"/>
      <c r="E311" s="95"/>
      <c r="F311" s="95"/>
    </row>
    <row r="312" spans="3:6" ht="25" customHeight="1" x14ac:dyDescent="0.15">
      <c r="C312" s="58"/>
      <c r="D312" s="95"/>
      <c r="E312" s="95"/>
      <c r="F312" s="95"/>
    </row>
    <row r="313" spans="3:6" ht="25" customHeight="1" x14ac:dyDescent="0.15">
      <c r="C313" s="58"/>
      <c r="D313" s="95"/>
      <c r="E313" s="95"/>
      <c r="F313" s="95"/>
    </row>
    <row r="314" spans="3:6" ht="25" customHeight="1" x14ac:dyDescent="0.15">
      <c r="C314" s="58"/>
      <c r="D314" s="95"/>
      <c r="E314" s="95"/>
      <c r="F314" s="95"/>
    </row>
    <row r="315" spans="3:6" ht="25" customHeight="1" x14ac:dyDescent="0.15">
      <c r="C315" s="58"/>
      <c r="D315" s="95"/>
      <c r="E315" s="95"/>
      <c r="F315" s="95"/>
    </row>
    <row r="316" spans="3:6" ht="25" customHeight="1" x14ac:dyDescent="0.15">
      <c r="C316" s="58"/>
      <c r="D316" s="95"/>
      <c r="E316" s="95"/>
      <c r="F316" s="95"/>
    </row>
    <row r="317" spans="3:6" ht="25" customHeight="1" x14ac:dyDescent="0.15">
      <c r="C317" s="58"/>
      <c r="D317" s="95"/>
      <c r="E317" s="95"/>
      <c r="F317" s="95"/>
    </row>
    <row r="318" spans="3:6" ht="25" customHeight="1" x14ac:dyDescent="0.15">
      <c r="C318" s="58"/>
      <c r="D318" s="95"/>
      <c r="E318" s="95"/>
      <c r="F318" s="95"/>
    </row>
    <row r="319" spans="3:6" ht="25" customHeight="1" x14ac:dyDescent="0.15">
      <c r="C319" s="58"/>
      <c r="D319" s="95"/>
      <c r="E319" s="95"/>
      <c r="F319" s="95"/>
    </row>
    <row r="320" spans="3:6" ht="25" customHeight="1" x14ac:dyDescent="0.15">
      <c r="C320" s="58"/>
      <c r="D320" s="95"/>
      <c r="E320" s="95"/>
      <c r="F320" s="95"/>
    </row>
    <row r="321" spans="3:6" ht="25" customHeight="1" x14ac:dyDescent="0.15">
      <c r="C321" s="58"/>
      <c r="D321" s="95"/>
      <c r="E321" s="95"/>
      <c r="F321" s="95"/>
    </row>
    <row r="322" spans="3:6" ht="25" customHeight="1" x14ac:dyDescent="0.15">
      <c r="C322" s="58"/>
      <c r="D322" s="95"/>
      <c r="E322" s="95"/>
      <c r="F322" s="95"/>
    </row>
    <row r="323" spans="3:6" ht="25" customHeight="1" x14ac:dyDescent="0.15">
      <c r="C323" s="58"/>
      <c r="D323" s="95"/>
      <c r="E323" s="95"/>
      <c r="F323" s="95"/>
    </row>
    <row r="324" spans="3:6" ht="25" customHeight="1" x14ac:dyDescent="0.15">
      <c r="C324" s="58"/>
      <c r="D324" s="95"/>
      <c r="E324" s="95"/>
      <c r="F324" s="95"/>
    </row>
    <row r="325" spans="3:6" ht="25" customHeight="1" x14ac:dyDescent="0.15">
      <c r="C325" s="58"/>
      <c r="D325" s="95"/>
      <c r="E325" s="95"/>
      <c r="F325" s="95"/>
    </row>
    <row r="326" spans="3:6" ht="25" customHeight="1" x14ac:dyDescent="0.15">
      <c r="C326" s="58"/>
      <c r="D326" s="95"/>
      <c r="E326" s="95"/>
      <c r="F326" s="95"/>
    </row>
    <row r="327" spans="3:6" ht="25" customHeight="1" x14ac:dyDescent="0.15">
      <c r="C327" s="58"/>
      <c r="D327" s="95"/>
      <c r="E327" s="95"/>
      <c r="F327" s="95"/>
    </row>
    <row r="328" spans="3:6" ht="25" customHeight="1" x14ac:dyDescent="0.15">
      <c r="C328" s="58"/>
      <c r="D328" s="95"/>
      <c r="E328" s="95"/>
      <c r="F328" s="95"/>
    </row>
    <row r="329" spans="3:6" ht="25" customHeight="1" x14ac:dyDescent="0.15">
      <c r="C329" s="58"/>
      <c r="D329" s="95"/>
      <c r="E329" s="95"/>
      <c r="F329" s="95"/>
    </row>
    <row r="330" spans="3:6" ht="25" customHeight="1" x14ac:dyDescent="0.15">
      <c r="C330" s="58"/>
      <c r="D330" s="95"/>
      <c r="E330" s="95"/>
      <c r="F330" s="95"/>
    </row>
    <row r="331" spans="3:6" ht="25" customHeight="1" x14ac:dyDescent="0.15">
      <c r="C331" s="58"/>
      <c r="D331" s="95"/>
      <c r="E331" s="95"/>
      <c r="F331" s="95"/>
    </row>
    <row r="332" spans="3:6" ht="25" customHeight="1" x14ac:dyDescent="0.15">
      <c r="C332" s="58"/>
      <c r="D332" s="95"/>
      <c r="E332" s="95"/>
      <c r="F332" s="95"/>
    </row>
    <row r="333" spans="3:6" ht="25" customHeight="1" x14ac:dyDescent="0.15">
      <c r="C333" s="58"/>
      <c r="D333" s="95"/>
      <c r="E333" s="95"/>
      <c r="F333" s="95"/>
    </row>
    <row r="334" spans="3:6" ht="25" customHeight="1" x14ac:dyDescent="0.15">
      <c r="C334" s="58"/>
      <c r="D334" s="95"/>
      <c r="E334" s="95"/>
      <c r="F334" s="95"/>
    </row>
    <row r="335" spans="3:6" ht="25" customHeight="1" x14ac:dyDescent="0.15">
      <c r="C335" s="58"/>
      <c r="D335" s="95"/>
      <c r="E335" s="95"/>
      <c r="F335" s="95"/>
    </row>
    <row r="336" spans="3:6" ht="25" customHeight="1" x14ac:dyDescent="0.15">
      <c r="C336" s="58"/>
      <c r="D336" s="95"/>
      <c r="E336" s="95"/>
      <c r="F336" s="95"/>
    </row>
    <row r="337" spans="3:6" ht="25" customHeight="1" x14ac:dyDescent="0.15">
      <c r="C337" s="58"/>
      <c r="D337" s="95"/>
      <c r="E337" s="95"/>
      <c r="F337" s="95"/>
    </row>
    <row r="338" spans="3:6" ht="25" customHeight="1" x14ac:dyDescent="0.15">
      <c r="C338" s="58"/>
      <c r="D338" s="95"/>
      <c r="E338" s="95"/>
      <c r="F338" s="95"/>
    </row>
    <row r="339" spans="3:6" ht="25" customHeight="1" x14ac:dyDescent="0.15">
      <c r="C339" s="58"/>
      <c r="D339" s="95"/>
      <c r="E339" s="95"/>
      <c r="F339" s="95"/>
    </row>
    <row r="340" spans="3:6" ht="25" customHeight="1" x14ac:dyDescent="0.15">
      <c r="C340" s="58"/>
      <c r="D340" s="95"/>
      <c r="E340" s="95"/>
      <c r="F340" s="95"/>
    </row>
    <row r="341" spans="3:6" ht="25" customHeight="1" x14ac:dyDescent="0.15">
      <c r="C341" s="58"/>
      <c r="D341" s="95"/>
      <c r="E341" s="95"/>
      <c r="F341" s="95"/>
    </row>
    <row r="342" spans="3:6" ht="25" customHeight="1" x14ac:dyDescent="0.15">
      <c r="C342" s="58"/>
      <c r="D342" s="95"/>
      <c r="E342" s="95"/>
      <c r="F342" s="95"/>
    </row>
    <row r="343" spans="3:6" ht="25" customHeight="1" x14ac:dyDescent="0.15">
      <c r="C343" s="58"/>
      <c r="D343" s="95"/>
      <c r="E343" s="95"/>
      <c r="F343" s="95"/>
    </row>
    <row r="344" spans="3:6" ht="25" customHeight="1" x14ac:dyDescent="0.15">
      <c r="C344" s="58"/>
      <c r="D344" s="95"/>
      <c r="E344" s="95"/>
      <c r="F344" s="95"/>
    </row>
    <row r="345" spans="3:6" ht="25" customHeight="1" x14ac:dyDescent="0.15">
      <c r="C345" s="58"/>
      <c r="D345" s="95"/>
      <c r="E345" s="95"/>
      <c r="F345" s="95"/>
    </row>
    <row r="346" spans="3:6" ht="25" customHeight="1" x14ac:dyDescent="0.15">
      <c r="C346" s="58"/>
      <c r="D346" s="95"/>
      <c r="E346" s="95"/>
      <c r="F346" s="95"/>
    </row>
    <row r="347" spans="3:6" ht="25" customHeight="1" x14ac:dyDescent="0.15">
      <c r="C347" s="58"/>
      <c r="D347" s="95"/>
      <c r="E347" s="95"/>
      <c r="F347" s="95"/>
    </row>
    <row r="348" spans="3:6" ht="25" customHeight="1" x14ac:dyDescent="0.15">
      <c r="C348" s="58"/>
      <c r="D348" s="95"/>
      <c r="E348" s="95"/>
      <c r="F348" s="95"/>
    </row>
    <row r="349" spans="3:6" ht="25" customHeight="1" x14ac:dyDescent="0.15">
      <c r="C349" s="58"/>
      <c r="D349" s="95"/>
      <c r="E349" s="95"/>
      <c r="F349" s="95"/>
    </row>
    <row r="350" spans="3:6" ht="25" customHeight="1" x14ac:dyDescent="0.15">
      <c r="C350" s="58"/>
      <c r="D350" s="95"/>
      <c r="E350" s="95"/>
      <c r="F350" s="95"/>
    </row>
    <row r="351" spans="3:6" ht="25" customHeight="1" x14ac:dyDescent="0.15">
      <c r="C351" s="58"/>
      <c r="D351" s="95"/>
      <c r="E351" s="95"/>
      <c r="F351" s="95"/>
    </row>
    <row r="352" spans="3:6" ht="25" customHeight="1" x14ac:dyDescent="0.15">
      <c r="C352" s="58"/>
      <c r="D352" s="95"/>
      <c r="E352" s="95"/>
      <c r="F352" s="95"/>
    </row>
    <row r="353" spans="3:6" ht="25" customHeight="1" x14ac:dyDescent="0.15">
      <c r="C353" s="58"/>
      <c r="D353" s="95"/>
      <c r="E353" s="95"/>
      <c r="F353" s="95"/>
    </row>
    <row r="354" spans="3:6" ht="25" customHeight="1" x14ac:dyDescent="0.15">
      <c r="C354" s="58"/>
      <c r="D354" s="95"/>
      <c r="E354" s="95"/>
      <c r="F354" s="95"/>
    </row>
    <row r="355" spans="3:6" ht="25" customHeight="1" x14ac:dyDescent="0.15">
      <c r="C355" s="58"/>
      <c r="D355" s="95"/>
      <c r="E355" s="95"/>
      <c r="F355" s="95"/>
    </row>
    <row r="356" spans="3:6" ht="25" customHeight="1" x14ac:dyDescent="0.15">
      <c r="C356" s="58"/>
      <c r="D356" s="95"/>
      <c r="E356" s="95"/>
      <c r="F356" s="95"/>
    </row>
    <row r="357" spans="3:6" ht="25" customHeight="1" x14ac:dyDescent="0.15">
      <c r="C357" s="58"/>
      <c r="D357" s="95"/>
      <c r="E357" s="95"/>
      <c r="F357" s="95"/>
    </row>
    <row r="358" spans="3:6" ht="25" customHeight="1" x14ac:dyDescent="0.15">
      <c r="C358" s="58"/>
      <c r="D358" s="95"/>
      <c r="E358" s="95"/>
      <c r="F358" s="95"/>
    </row>
    <row r="359" spans="3:6" ht="25" customHeight="1" x14ac:dyDescent="0.15">
      <c r="C359" s="58"/>
      <c r="D359" s="95"/>
      <c r="E359" s="95"/>
      <c r="F359" s="95"/>
    </row>
    <row r="360" spans="3:6" ht="25" customHeight="1" x14ac:dyDescent="0.15">
      <c r="C360" s="58"/>
      <c r="D360" s="95"/>
      <c r="E360" s="95"/>
      <c r="F360" s="95"/>
    </row>
    <row r="361" spans="3:6" ht="25" customHeight="1" x14ac:dyDescent="0.15">
      <c r="C361" s="58"/>
      <c r="D361" s="95"/>
      <c r="E361" s="95"/>
      <c r="F361" s="95"/>
    </row>
    <row r="362" spans="3:6" ht="25" customHeight="1" x14ac:dyDescent="0.15">
      <c r="C362" s="58"/>
      <c r="D362" s="95"/>
      <c r="E362" s="95"/>
      <c r="F362" s="95"/>
    </row>
    <row r="363" spans="3:6" ht="25" customHeight="1" x14ac:dyDescent="0.15">
      <c r="C363" s="58"/>
      <c r="D363" s="95"/>
      <c r="E363" s="95"/>
      <c r="F363" s="95"/>
    </row>
    <row r="364" spans="3:6" ht="25" customHeight="1" x14ac:dyDescent="0.15">
      <c r="C364" s="58"/>
      <c r="D364" s="95"/>
      <c r="E364" s="95"/>
      <c r="F364" s="95"/>
    </row>
    <row r="365" spans="3:6" ht="25" customHeight="1" x14ac:dyDescent="0.15">
      <c r="C365" s="58"/>
      <c r="D365" s="95"/>
      <c r="E365" s="95"/>
      <c r="F365" s="95"/>
    </row>
    <row r="366" spans="3:6" ht="25" customHeight="1" x14ac:dyDescent="0.15">
      <c r="C366" s="58"/>
      <c r="D366" s="95"/>
      <c r="E366" s="95"/>
      <c r="F366" s="95"/>
    </row>
    <row r="367" spans="3:6" ht="25" customHeight="1" x14ac:dyDescent="0.15">
      <c r="C367" s="58"/>
      <c r="D367" s="95"/>
      <c r="E367" s="95"/>
      <c r="F367" s="95"/>
    </row>
    <row r="368" spans="3:6" ht="25" customHeight="1" x14ac:dyDescent="0.15">
      <c r="C368" s="58"/>
      <c r="D368" s="95"/>
      <c r="E368" s="95"/>
      <c r="F368" s="95"/>
    </row>
    <row r="369" spans="3:6" ht="25" customHeight="1" x14ac:dyDescent="0.15">
      <c r="C369" s="58"/>
      <c r="D369" s="95"/>
      <c r="E369" s="95"/>
      <c r="F369" s="95"/>
    </row>
    <row r="370" spans="3:6" ht="25" customHeight="1" x14ac:dyDescent="0.15">
      <c r="C370" s="58"/>
      <c r="D370" s="95"/>
      <c r="E370" s="95"/>
      <c r="F370" s="95"/>
    </row>
    <row r="371" spans="3:6" ht="25" customHeight="1" x14ac:dyDescent="0.15">
      <c r="C371" s="58"/>
      <c r="D371" s="95"/>
      <c r="E371" s="95"/>
      <c r="F371" s="95"/>
    </row>
    <row r="372" spans="3:6" ht="25" customHeight="1" x14ac:dyDescent="0.15">
      <c r="C372" s="58"/>
      <c r="D372" s="95"/>
      <c r="E372" s="95"/>
      <c r="F372" s="95"/>
    </row>
    <row r="373" spans="3:6" ht="25" customHeight="1" x14ac:dyDescent="0.15">
      <c r="C373" s="58"/>
      <c r="D373" s="95"/>
      <c r="E373" s="95"/>
      <c r="F373" s="95"/>
    </row>
    <row r="374" spans="3:6" ht="25" customHeight="1" x14ac:dyDescent="0.15">
      <c r="C374" s="58"/>
      <c r="D374" s="95"/>
      <c r="E374" s="95"/>
      <c r="F374" s="95"/>
    </row>
    <row r="375" spans="3:6" ht="25" customHeight="1" x14ac:dyDescent="0.15">
      <c r="C375" s="58"/>
      <c r="D375" s="95"/>
      <c r="E375" s="95"/>
      <c r="F375" s="95"/>
    </row>
    <row r="376" spans="3:6" ht="25" customHeight="1" x14ac:dyDescent="0.15">
      <c r="C376" s="58"/>
      <c r="D376" s="95"/>
      <c r="E376" s="95"/>
      <c r="F376" s="95"/>
    </row>
    <row r="377" spans="3:6" ht="25" customHeight="1" x14ac:dyDescent="0.15">
      <c r="C377" s="58"/>
      <c r="D377" s="95"/>
      <c r="E377" s="95"/>
      <c r="F377" s="95"/>
    </row>
    <row r="378" spans="3:6" ht="25" customHeight="1" x14ac:dyDescent="0.15">
      <c r="C378" s="58"/>
      <c r="D378" s="95"/>
      <c r="E378" s="95"/>
      <c r="F378" s="95"/>
    </row>
    <row r="379" spans="3:6" ht="25" customHeight="1" x14ac:dyDescent="0.15">
      <c r="C379" s="58"/>
      <c r="D379" s="95"/>
      <c r="E379" s="95"/>
      <c r="F379" s="95"/>
    </row>
    <row r="380" spans="3:6" ht="25" customHeight="1" x14ac:dyDescent="0.15">
      <c r="C380" s="58"/>
      <c r="D380" s="95"/>
      <c r="E380" s="95"/>
      <c r="F380" s="95"/>
    </row>
    <row r="381" spans="3:6" ht="25" customHeight="1" x14ac:dyDescent="0.15">
      <c r="C381" s="58"/>
      <c r="D381" s="95"/>
      <c r="E381" s="95"/>
      <c r="F381" s="95"/>
    </row>
    <row r="382" spans="3:6" ht="25" customHeight="1" x14ac:dyDescent="0.15">
      <c r="C382" s="58"/>
      <c r="D382" s="95"/>
      <c r="E382" s="95"/>
      <c r="F382" s="95"/>
    </row>
    <row r="383" spans="3:6" ht="25" customHeight="1" x14ac:dyDescent="0.15">
      <c r="C383" s="58"/>
      <c r="D383" s="95"/>
      <c r="E383" s="95"/>
      <c r="F383" s="95"/>
    </row>
    <row r="384" spans="3:6" ht="25" customHeight="1" x14ac:dyDescent="0.15">
      <c r="C384" s="58"/>
      <c r="D384" s="95"/>
      <c r="E384" s="95"/>
      <c r="F384" s="95"/>
    </row>
    <row r="385" spans="3:6" ht="25" customHeight="1" x14ac:dyDescent="0.15">
      <c r="C385" s="58"/>
      <c r="D385" s="95"/>
      <c r="E385" s="95"/>
      <c r="F385" s="95"/>
    </row>
    <row r="386" spans="3:6" ht="25" customHeight="1" x14ac:dyDescent="0.15">
      <c r="C386" s="58"/>
      <c r="D386" s="95"/>
      <c r="E386" s="95"/>
      <c r="F386" s="95"/>
    </row>
    <row r="387" spans="3:6" ht="25" customHeight="1" x14ac:dyDescent="0.15">
      <c r="C387" s="58"/>
      <c r="D387" s="95"/>
      <c r="E387" s="95"/>
      <c r="F387" s="95"/>
    </row>
    <row r="388" spans="3:6" ht="25" customHeight="1" x14ac:dyDescent="0.15">
      <c r="C388" s="58"/>
      <c r="D388" s="95"/>
      <c r="E388" s="95"/>
      <c r="F388" s="95"/>
    </row>
    <row r="389" spans="3:6" ht="25" customHeight="1" x14ac:dyDescent="0.15">
      <c r="C389" s="58"/>
      <c r="D389" s="95"/>
      <c r="E389" s="95"/>
      <c r="F389" s="95"/>
    </row>
    <row r="390" spans="3:6" ht="25" customHeight="1" x14ac:dyDescent="0.15">
      <c r="C390" s="58"/>
      <c r="D390" s="95"/>
      <c r="E390" s="95"/>
      <c r="F390" s="95"/>
    </row>
    <row r="391" spans="3:6" ht="25" customHeight="1" x14ac:dyDescent="0.15">
      <c r="C391" s="58"/>
      <c r="D391" s="95"/>
      <c r="E391" s="95"/>
      <c r="F391" s="95"/>
    </row>
    <row r="392" spans="3:6" ht="25" customHeight="1" x14ac:dyDescent="0.15">
      <c r="C392" s="58"/>
      <c r="D392" s="95"/>
      <c r="E392" s="95"/>
      <c r="F392" s="95"/>
    </row>
    <row r="393" spans="3:6" ht="25" customHeight="1" x14ac:dyDescent="0.15">
      <c r="C393" s="58"/>
      <c r="D393" s="95"/>
      <c r="E393" s="95"/>
      <c r="F393" s="95"/>
    </row>
    <row r="394" spans="3:6" ht="25" customHeight="1" x14ac:dyDescent="0.15">
      <c r="C394" s="58"/>
      <c r="D394" s="95"/>
      <c r="E394" s="95"/>
      <c r="F394" s="95"/>
    </row>
    <row r="395" spans="3:6" ht="25" customHeight="1" x14ac:dyDescent="0.15">
      <c r="C395" s="58"/>
      <c r="D395" s="95"/>
      <c r="E395" s="95"/>
      <c r="F395" s="95"/>
    </row>
    <row r="396" spans="3:6" ht="25" customHeight="1" x14ac:dyDescent="0.15">
      <c r="C396" s="58"/>
      <c r="D396" s="95"/>
      <c r="E396" s="95"/>
      <c r="F396" s="95"/>
    </row>
    <row r="397" spans="3:6" ht="25" customHeight="1" x14ac:dyDescent="0.15">
      <c r="C397" s="58"/>
      <c r="D397" s="95"/>
      <c r="E397" s="95"/>
      <c r="F397" s="95"/>
    </row>
    <row r="398" spans="3:6" ht="25" customHeight="1" x14ac:dyDescent="0.15">
      <c r="C398" s="58"/>
      <c r="D398" s="95"/>
      <c r="E398" s="95"/>
      <c r="F398" s="95"/>
    </row>
    <row r="399" spans="3:6" ht="25" customHeight="1" x14ac:dyDescent="0.15">
      <c r="C399" s="58"/>
      <c r="D399" s="95"/>
      <c r="E399" s="95"/>
      <c r="F399" s="95"/>
    </row>
    <row r="400" spans="3:6" ht="25" customHeight="1" x14ac:dyDescent="0.15">
      <c r="C400" s="58"/>
      <c r="D400" s="95"/>
      <c r="E400" s="95"/>
      <c r="F400" s="95"/>
    </row>
    <row r="401" spans="3:6" ht="25" customHeight="1" x14ac:dyDescent="0.15">
      <c r="C401" s="58"/>
      <c r="D401" s="95"/>
      <c r="E401" s="95"/>
      <c r="F401" s="95"/>
    </row>
    <row r="402" spans="3:6" ht="25" customHeight="1" x14ac:dyDescent="0.15">
      <c r="C402" s="58"/>
      <c r="D402" s="95"/>
      <c r="E402" s="95"/>
      <c r="F402" s="95"/>
    </row>
    <row r="403" spans="3:6" ht="25" customHeight="1" x14ac:dyDescent="0.15">
      <c r="C403" s="58"/>
      <c r="D403" s="95"/>
      <c r="E403" s="95"/>
      <c r="F403" s="95"/>
    </row>
    <row r="404" spans="3:6" ht="25" customHeight="1" x14ac:dyDescent="0.15">
      <c r="C404" s="58"/>
      <c r="D404" s="95"/>
      <c r="E404" s="95"/>
      <c r="F404" s="95"/>
    </row>
    <row r="405" spans="3:6" ht="25" customHeight="1" x14ac:dyDescent="0.15">
      <c r="C405" s="58"/>
      <c r="D405" s="95"/>
      <c r="E405" s="95"/>
      <c r="F405" s="95"/>
    </row>
    <row r="406" spans="3:6" ht="25" customHeight="1" x14ac:dyDescent="0.15">
      <c r="C406" s="58"/>
      <c r="D406" s="95"/>
      <c r="E406" s="95"/>
      <c r="F406" s="95"/>
    </row>
    <row r="407" spans="3:6" ht="25" customHeight="1" x14ac:dyDescent="0.15">
      <c r="C407" s="58"/>
      <c r="D407" s="95"/>
      <c r="E407" s="95"/>
      <c r="F407" s="95"/>
    </row>
    <row r="408" spans="3:6" ht="25" customHeight="1" x14ac:dyDescent="0.15">
      <c r="C408" s="58"/>
      <c r="D408" s="95"/>
      <c r="E408" s="95"/>
      <c r="F408" s="95"/>
    </row>
    <row r="409" spans="3:6" ht="25" customHeight="1" x14ac:dyDescent="0.15">
      <c r="C409" s="58"/>
      <c r="D409" s="95"/>
      <c r="E409" s="95"/>
      <c r="F409" s="95"/>
    </row>
    <row r="410" spans="3:6" ht="25" customHeight="1" x14ac:dyDescent="0.15">
      <c r="C410" s="58"/>
      <c r="D410" s="95"/>
      <c r="E410" s="95"/>
      <c r="F410" s="95"/>
    </row>
    <row r="411" spans="3:6" ht="25" customHeight="1" x14ac:dyDescent="0.15">
      <c r="C411" s="58"/>
      <c r="D411" s="95"/>
      <c r="E411" s="95"/>
      <c r="F411" s="95"/>
    </row>
    <row r="412" spans="3:6" ht="25" customHeight="1" x14ac:dyDescent="0.15">
      <c r="C412" s="58"/>
      <c r="D412" s="95"/>
      <c r="E412" s="95"/>
      <c r="F412" s="95"/>
    </row>
    <row r="413" spans="3:6" ht="25" customHeight="1" x14ac:dyDescent="0.15">
      <c r="C413" s="58"/>
      <c r="D413" s="95"/>
      <c r="E413" s="95"/>
      <c r="F413" s="95"/>
    </row>
    <row r="414" spans="3:6" ht="25" customHeight="1" x14ac:dyDescent="0.15">
      <c r="C414" s="58"/>
      <c r="D414" s="95"/>
      <c r="E414" s="95"/>
      <c r="F414" s="95"/>
    </row>
    <row r="415" spans="3:6" ht="25" customHeight="1" x14ac:dyDescent="0.15">
      <c r="C415" s="58"/>
      <c r="D415" s="95"/>
      <c r="E415" s="95"/>
      <c r="F415" s="95"/>
    </row>
    <row r="416" spans="3:6" ht="25" customHeight="1" x14ac:dyDescent="0.15">
      <c r="C416" s="58"/>
      <c r="D416" s="95"/>
      <c r="E416" s="95"/>
      <c r="F416" s="95"/>
    </row>
    <row r="417" spans="3:6" ht="25" customHeight="1" x14ac:dyDescent="0.15">
      <c r="C417" s="58"/>
      <c r="D417" s="95"/>
      <c r="E417" s="95"/>
      <c r="F417" s="95"/>
    </row>
    <row r="418" spans="3:6" ht="25" customHeight="1" x14ac:dyDescent="0.15">
      <c r="C418" s="58"/>
      <c r="D418" s="95"/>
      <c r="E418" s="95"/>
      <c r="F418" s="95"/>
    </row>
    <row r="419" spans="3:6" ht="25" customHeight="1" x14ac:dyDescent="0.15">
      <c r="C419" s="58"/>
      <c r="D419" s="95"/>
      <c r="E419" s="95"/>
      <c r="F419" s="95"/>
    </row>
    <row r="420" spans="3:6" ht="25" customHeight="1" x14ac:dyDescent="0.15">
      <c r="C420" s="58"/>
      <c r="D420" s="95"/>
      <c r="E420" s="95"/>
      <c r="F420" s="95"/>
    </row>
    <row r="421" spans="3:6" ht="25" customHeight="1" x14ac:dyDescent="0.15">
      <c r="C421" s="58"/>
      <c r="D421" s="95"/>
      <c r="E421" s="95"/>
      <c r="F421" s="95"/>
    </row>
    <row r="422" spans="3:6" ht="25" customHeight="1" x14ac:dyDescent="0.15">
      <c r="C422" s="58"/>
      <c r="D422" s="95"/>
      <c r="E422" s="95"/>
      <c r="F422" s="95"/>
    </row>
    <row r="423" spans="3:6" ht="25" customHeight="1" x14ac:dyDescent="0.15">
      <c r="C423" s="58"/>
      <c r="D423" s="95"/>
      <c r="E423" s="95"/>
      <c r="F423" s="95"/>
    </row>
    <row r="424" spans="3:6" ht="25" customHeight="1" x14ac:dyDescent="0.15">
      <c r="C424" s="58"/>
      <c r="D424" s="95"/>
      <c r="E424" s="95"/>
      <c r="F424" s="95"/>
    </row>
    <row r="425" spans="3:6" ht="25" customHeight="1" x14ac:dyDescent="0.15">
      <c r="C425" s="58"/>
      <c r="D425" s="95"/>
      <c r="E425" s="95"/>
      <c r="F425" s="95"/>
    </row>
    <row r="426" spans="3:6" ht="25" customHeight="1" x14ac:dyDescent="0.15">
      <c r="C426" s="58"/>
      <c r="D426" s="95"/>
      <c r="E426" s="95"/>
      <c r="F426" s="95"/>
    </row>
    <row r="427" spans="3:6" ht="25" customHeight="1" x14ac:dyDescent="0.15">
      <c r="C427" s="58"/>
      <c r="D427" s="95"/>
      <c r="E427" s="95"/>
      <c r="F427" s="95"/>
    </row>
    <row r="428" spans="3:6" ht="25" customHeight="1" x14ac:dyDescent="0.15">
      <c r="C428" s="58"/>
      <c r="D428" s="95"/>
      <c r="E428" s="95"/>
      <c r="F428" s="95"/>
    </row>
    <row r="429" spans="3:6" ht="25" customHeight="1" x14ac:dyDescent="0.15">
      <c r="C429" s="58"/>
      <c r="D429" s="95"/>
      <c r="E429" s="95"/>
      <c r="F429" s="95"/>
    </row>
    <row r="430" spans="3:6" ht="25" customHeight="1" x14ac:dyDescent="0.15">
      <c r="C430" s="58"/>
      <c r="D430" s="95"/>
      <c r="E430" s="95"/>
      <c r="F430" s="95"/>
    </row>
    <row r="431" spans="3:6" ht="25" customHeight="1" x14ac:dyDescent="0.15">
      <c r="C431" s="58"/>
      <c r="D431" s="95"/>
      <c r="E431" s="95"/>
      <c r="F431" s="95"/>
    </row>
    <row r="432" spans="3:6" ht="25" customHeight="1" x14ac:dyDescent="0.15">
      <c r="C432" s="58"/>
      <c r="D432" s="95"/>
      <c r="E432" s="95"/>
      <c r="F432" s="95"/>
    </row>
    <row r="433" spans="3:6" ht="25" customHeight="1" x14ac:dyDescent="0.15">
      <c r="C433" s="58"/>
      <c r="D433" s="95"/>
      <c r="E433" s="95"/>
      <c r="F433" s="95"/>
    </row>
    <row r="434" spans="3:6" ht="25" customHeight="1" x14ac:dyDescent="0.15">
      <c r="C434" s="58"/>
      <c r="D434" s="95"/>
      <c r="E434" s="95"/>
      <c r="F434" s="95"/>
    </row>
    <row r="435" spans="3:6" ht="25" customHeight="1" x14ac:dyDescent="0.15">
      <c r="C435" s="58"/>
      <c r="D435" s="95"/>
      <c r="E435" s="95"/>
      <c r="F435" s="95"/>
    </row>
    <row r="436" spans="3:6" ht="25" customHeight="1" x14ac:dyDescent="0.15">
      <c r="C436" s="58"/>
      <c r="D436" s="95"/>
      <c r="E436" s="95"/>
      <c r="F436" s="95"/>
    </row>
    <row r="437" spans="3:6" ht="25" customHeight="1" x14ac:dyDescent="0.15">
      <c r="C437" s="58"/>
      <c r="D437" s="95"/>
      <c r="E437" s="95"/>
      <c r="F437" s="95"/>
    </row>
    <row r="438" spans="3:6" ht="25" customHeight="1" x14ac:dyDescent="0.15">
      <c r="C438" s="58"/>
      <c r="D438" s="95"/>
      <c r="E438" s="95"/>
      <c r="F438" s="95"/>
    </row>
    <row r="439" spans="3:6" ht="25" customHeight="1" x14ac:dyDescent="0.15">
      <c r="C439" s="58"/>
      <c r="D439" s="95"/>
      <c r="E439" s="95"/>
      <c r="F439" s="95"/>
    </row>
    <row r="440" spans="3:6" ht="25" customHeight="1" x14ac:dyDescent="0.15">
      <c r="C440" s="58"/>
      <c r="D440" s="95"/>
      <c r="E440" s="95"/>
      <c r="F440" s="95"/>
    </row>
    <row r="441" spans="3:6" ht="25" customHeight="1" x14ac:dyDescent="0.15">
      <c r="C441" s="58"/>
      <c r="D441" s="95"/>
      <c r="E441" s="95"/>
      <c r="F441" s="95"/>
    </row>
    <row r="442" spans="3:6" ht="25" customHeight="1" x14ac:dyDescent="0.15">
      <c r="C442" s="58"/>
      <c r="D442" s="95"/>
      <c r="E442" s="95"/>
      <c r="F442" s="95"/>
    </row>
    <row r="443" spans="3:6" ht="25" customHeight="1" x14ac:dyDescent="0.15">
      <c r="C443" s="58"/>
      <c r="D443" s="95"/>
      <c r="E443" s="95"/>
      <c r="F443" s="95"/>
    </row>
    <row r="444" spans="3:6" ht="25" customHeight="1" x14ac:dyDescent="0.15">
      <c r="C444" s="58"/>
      <c r="D444" s="95"/>
      <c r="E444" s="95"/>
      <c r="F444" s="95"/>
    </row>
    <row r="445" spans="3:6" ht="25" customHeight="1" x14ac:dyDescent="0.15">
      <c r="C445" s="58"/>
      <c r="D445" s="95"/>
      <c r="E445" s="95"/>
      <c r="F445" s="95"/>
    </row>
    <row r="446" spans="3:6" ht="25" customHeight="1" x14ac:dyDescent="0.15">
      <c r="C446" s="58"/>
      <c r="D446" s="95"/>
      <c r="E446" s="95"/>
      <c r="F446" s="95"/>
    </row>
    <row r="447" spans="3:6" ht="25" customHeight="1" x14ac:dyDescent="0.15">
      <c r="C447" s="58"/>
      <c r="D447" s="95"/>
      <c r="E447" s="95"/>
      <c r="F447" s="95"/>
    </row>
    <row r="448" spans="3:6" ht="25" customHeight="1" x14ac:dyDescent="0.15">
      <c r="C448" s="58"/>
      <c r="D448" s="95"/>
      <c r="E448" s="95"/>
      <c r="F448" s="95"/>
    </row>
    <row r="449" spans="3:6" ht="25" customHeight="1" x14ac:dyDescent="0.15">
      <c r="C449" s="58"/>
      <c r="D449" s="95"/>
      <c r="E449" s="95"/>
      <c r="F449" s="95"/>
    </row>
    <row r="450" spans="3:6" ht="25" customHeight="1" x14ac:dyDescent="0.15">
      <c r="C450" s="58"/>
      <c r="D450" s="95"/>
      <c r="E450" s="95"/>
      <c r="F450" s="95"/>
    </row>
    <row r="451" spans="3:6" ht="25" customHeight="1" x14ac:dyDescent="0.15">
      <c r="C451" s="58"/>
      <c r="D451" s="95"/>
      <c r="E451" s="95"/>
      <c r="F451" s="95"/>
    </row>
    <row r="452" spans="3:6" ht="25" customHeight="1" x14ac:dyDescent="0.15">
      <c r="C452" s="58"/>
      <c r="D452" s="95"/>
      <c r="E452" s="95"/>
      <c r="F452" s="95"/>
    </row>
    <row r="453" spans="3:6" ht="25" customHeight="1" x14ac:dyDescent="0.15">
      <c r="C453" s="58"/>
      <c r="D453" s="95"/>
      <c r="E453" s="95"/>
      <c r="F453" s="95"/>
    </row>
    <row r="454" spans="3:6" ht="25" customHeight="1" x14ac:dyDescent="0.15">
      <c r="C454" s="58"/>
      <c r="D454" s="95"/>
      <c r="E454" s="95"/>
      <c r="F454" s="95"/>
    </row>
    <row r="455" spans="3:6" ht="25" customHeight="1" x14ac:dyDescent="0.15">
      <c r="C455" s="58"/>
      <c r="D455" s="95"/>
      <c r="E455" s="95"/>
      <c r="F455" s="95"/>
    </row>
    <row r="456" spans="3:6" ht="25" customHeight="1" x14ac:dyDescent="0.15">
      <c r="C456" s="58"/>
      <c r="D456" s="95"/>
      <c r="E456" s="95"/>
      <c r="F456" s="95"/>
    </row>
    <row r="457" spans="3:6" ht="25" customHeight="1" x14ac:dyDescent="0.15">
      <c r="C457" s="58"/>
      <c r="D457" s="95"/>
      <c r="E457" s="95"/>
      <c r="F457" s="95"/>
    </row>
    <row r="458" spans="3:6" ht="25" customHeight="1" x14ac:dyDescent="0.15">
      <c r="C458" s="58"/>
      <c r="D458" s="95"/>
      <c r="E458" s="95"/>
      <c r="F458" s="95"/>
    </row>
    <row r="459" spans="3:6" ht="25" customHeight="1" x14ac:dyDescent="0.15">
      <c r="C459" s="58"/>
      <c r="D459" s="95"/>
      <c r="E459" s="95"/>
      <c r="F459" s="95"/>
    </row>
    <row r="460" spans="3:6" ht="25" customHeight="1" x14ac:dyDescent="0.15">
      <c r="C460" s="58"/>
      <c r="D460" s="95"/>
      <c r="E460" s="95"/>
      <c r="F460" s="95"/>
    </row>
    <row r="461" spans="3:6" ht="25" customHeight="1" x14ac:dyDescent="0.15">
      <c r="C461" s="58"/>
      <c r="D461" s="95"/>
      <c r="E461" s="95"/>
      <c r="F461" s="95"/>
    </row>
    <row r="462" spans="3:6" ht="25" customHeight="1" x14ac:dyDescent="0.15">
      <c r="C462" s="58"/>
      <c r="D462" s="95"/>
      <c r="E462" s="95"/>
      <c r="F462" s="95"/>
    </row>
    <row r="463" spans="3:6" ht="25" customHeight="1" x14ac:dyDescent="0.15">
      <c r="C463" s="58"/>
      <c r="D463" s="95"/>
      <c r="E463" s="95"/>
      <c r="F463" s="95"/>
    </row>
    <row r="464" spans="3:6" ht="25" customHeight="1" x14ac:dyDescent="0.15">
      <c r="C464" s="58"/>
      <c r="D464" s="95"/>
      <c r="E464" s="95"/>
      <c r="F464" s="95"/>
    </row>
    <row r="465" spans="3:6" ht="25" customHeight="1" x14ac:dyDescent="0.15">
      <c r="C465" s="58"/>
      <c r="D465" s="95"/>
      <c r="E465" s="95"/>
      <c r="F465" s="95"/>
    </row>
    <row r="466" spans="3:6" ht="25" customHeight="1" x14ac:dyDescent="0.15">
      <c r="C466" s="58"/>
      <c r="D466" s="95"/>
      <c r="E466" s="95"/>
      <c r="F466" s="95"/>
    </row>
    <row r="467" spans="3:6" ht="25" customHeight="1" x14ac:dyDescent="0.15">
      <c r="C467" s="58"/>
      <c r="D467" s="95"/>
      <c r="E467" s="95"/>
      <c r="F467" s="95"/>
    </row>
    <row r="468" spans="3:6" ht="25" customHeight="1" x14ac:dyDescent="0.15">
      <c r="C468" s="58"/>
      <c r="D468" s="95"/>
      <c r="E468" s="95"/>
      <c r="F468" s="95"/>
    </row>
    <row r="469" spans="3:6" ht="25" customHeight="1" x14ac:dyDescent="0.15">
      <c r="C469" s="58"/>
      <c r="D469" s="95"/>
      <c r="E469" s="95"/>
      <c r="F469" s="95"/>
    </row>
    <row r="470" spans="3:6" ht="25" customHeight="1" x14ac:dyDescent="0.15">
      <c r="C470" s="58"/>
      <c r="D470" s="95"/>
      <c r="E470" s="95"/>
      <c r="F470" s="95"/>
    </row>
    <row r="471" spans="3:6" ht="25" customHeight="1" x14ac:dyDescent="0.15">
      <c r="C471" s="58"/>
      <c r="D471" s="95"/>
      <c r="E471" s="95"/>
      <c r="F471" s="95"/>
    </row>
    <row r="472" spans="3:6" ht="25" customHeight="1" x14ac:dyDescent="0.15">
      <c r="C472" s="58"/>
      <c r="D472" s="95"/>
      <c r="E472" s="95"/>
      <c r="F472" s="95"/>
    </row>
    <row r="473" spans="3:6" ht="25" customHeight="1" x14ac:dyDescent="0.15">
      <c r="C473" s="58"/>
      <c r="D473" s="95"/>
      <c r="E473" s="95"/>
      <c r="F473" s="95"/>
    </row>
    <row r="474" spans="3:6" ht="25" customHeight="1" x14ac:dyDescent="0.15">
      <c r="C474" s="58"/>
      <c r="D474" s="95"/>
      <c r="E474" s="95"/>
      <c r="F474" s="95"/>
    </row>
    <row r="475" spans="3:6" ht="25" customHeight="1" x14ac:dyDescent="0.15">
      <c r="C475" s="58"/>
      <c r="D475" s="95"/>
      <c r="E475" s="95"/>
      <c r="F475" s="95"/>
    </row>
    <row r="476" spans="3:6" ht="25" customHeight="1" x14ac:dyDescent="0.15">
      <c r="C476" s="58"/>
      <c r="D476" s="95"/>
      <c r="E476" s="95"/>
      <c r="F476" s="95"/>
    </row>
    <row r="477" spans="3:6" ht="25" customHeight="1" x14ac:dyDescent="0.15">
      <c r="C477" s="58"/>
      <c r="D477" s="95"/>
      <c r="E477" s="95"/>
      <c r="F477" s="95"/>
    </row>
    <row r="478" spans="3:6" ht="25" customHeight="1" x14ac:dyDescent="0.15">
      <c r="C478" s="58"/>
      <c r="D478" s="95"/>
      <c r="E478" s="95"/>
      <c r="F478" s="95"/>
    </row>
    <row r="479" spans="3:6" ht="25" customHeight="1" x14ac:dyDescent="0.15">
      <c r="C479" s="58"/>
      <c r="D479" s="95"/>
      <c r="E479" s="95"/>
      <c r="F479" s="95"/>
    </row>
    <row r="480" spans="3:6" ht="25" customHeight="1" x14ac:dyDescent="0.15">
      <c r="C480" s="58"/>
      <c r="D480" s="95"/>
      <c r="E480" s="95"/>
      <c r="F480" s="95"/>
    </row>
    <row r="481" spans="3:6" ht="25" customHeight="1" x14ac:dyDescent="0.15">
      <c r="C481" s="58"/>
      <c r="D481" s="95"/>
      <c r="E481" s="95"/>
      <c r="F481" s="95"/>
    </row>
    <row r="482" spans="3:6" ht="25" customHeight="1" x14ac:dyDescent="0.15">
      <c r="C482" s="58"/>
      <c r="D482" s="95"/>
      <c r="E482" s="95"/>
      <c r="F482" s="95"/>
    </row>
    <row r="483" spans="3:6" ht="25" customHeight="1" x14ac:dyDescent="0.15">
      <c r="C483" s="58"/>
      <c r="D483" s="95"/>
      <c r="E483" s="95"/>
      <c r="F483" s="95"/>
    </row>
    <row r="484" spans="3:6" ht="25" customHeight="1" x14ac:dyDescent="0.15">
      <c r="C484" s="58"/>
      <c r="D484" s="95"/>
      <c r="E484" s="95"/>
      <c r="F484" s="95"/>
    </row>
    <row r="485" spans="3:6" ht="25" customHeight="1" x14ac:dyDescent="0.15">
      <c r="C485" s="58"/>
      <c r="D485" s="95"/>
      <c r="E485" s="95"/>
      <c r="F485" s="95"/>
    </row>
    <row r="486" spans="3:6" ht="25" customHeight="1" x14ac:dyDescent="0.15">
      <c r="C486" s="58"/>
      <c r="D486" s="95"/>
      <c r="E486" s="95"/>
      <c r="F486" s="95"/>
    </row>
    <row r="487" spans="3:6" ht="25" customHeight="1" x14ac:dyDescent="0.15">
      <c r="C487" s="58"/>
      <c r="D487" s="95"/>
      <c r="E487" s="95"/>
      <c r="F487" s="95"/>
    </row>
    <row r="488" spans="3:6" ht="25" customHeight="1" x14ac:dyDescent="0.15">
      <c r="C488" s="58"/>
      <c r="D488" s="95"/>
      <c r="E488" s="95"/>
      <c r="F488" s="95"/>
    </row>
    <row r="489" spans="3:6" ht="25" customHeight="1" x14ac:dyDescent="0.15">
      <c r="C489" s="58"/>
      <c r="D489" s="95"/>
      <c r="E489" s="95"/>
      <c r="F489" s="95"/>
    </row>
    <row r="490" spans="3:6" ht="25" customHeight="1" x14ac:dyDescent="0.15">
      <c r="C490" s="58"/>
      <c r="D490" s="95"/>
      <c r="E490" s="95"/>
      <c r="F490" s="95"/>
    </row>
    <row r="491" spans="3:6" ht="25" customHeight="1" x14ac:dyDescent="0.15">
      <c r="C491" s="58"/>
      <c r="D491" s="95"/>
      <c r="E491" s="95"/>
      <c r="F491" s="95"/>
    </row>
    <row r="492" spans="3:6" ht="25" customHeight="1" x14ac:dyDescent="0.15">
      <c r="C492" s="58"/>
      <c r="D492" s="95"/>
      <c r="E492" s="95"/>
      <c r="F492" s="95"/>
    </row>
    <row r="493" spans="3:6" ht="25" customHeight="1" x14ac:dyDescent="0.15">
      <c r="C493" s="58"/>
      <c r="D493" s="95"/>
      <c r="E493" s="95"/>
      <c r="F493" s="95"/>
    </row>
    <row r="494" spans="3:6" ht="25" customHeight="1" x14ac:dyDescent="0.15">
      <c r="C494" s="58"/>
      <c r="D494" s="95"/>
      <c r="E494" s="95"/>
      <c r="F494" s="95"/>
    </row>
    <row r="495" spans="3:6" ht="25" customHeight="1" x14ac:dyDescent="0.15">
      <c r="C495" s="58"/>
      <c r="D495" s="95"/>
      <c r="E495" s="95"/>
      <c r="F495" s="95"/>
    </row>
    <row r="496" spans="3:6" ht="25" customHeight="1" x14ac:dyDescent="0.15">
      <c r="C496" s="58"/>
      <c r="D496" s="95"/>
      <c r="E496" s="95"/>
      <c r="F496" s="95"/>
    </row>
    <row r="497" spans="3:6" ht="25" customHeight="1" x14ac:dyDescent="0.15">
      <c r="C497" s="58"/>
      <c r="D497" s="95"/>
      <c r="E497" s="95"/>
      <c r="F497" s="95"/>
    </row>
    <row r="498" spans="3:6" ht="25" customHeight="1" x14ac:dyDescent="0.15">
      <c r="C498" s="58"/>
      <c r="D498" s="95"/>
      <c r="E498" s="95"/>
      <c r="F498" s="95"/>
    </row>
    <row r="499" spans="3:6" ht="25" customHeight="1" x14ac:dyDescent="0.15">
      <c r="C499" s="58"/>
      <c r="D499" s="95"/>
      <c r="E499" s="95"/>
      <c r="F499" s="95"/>
    </row>
    <row r="500" spans="3:6" ht="25" customHeight="1" x14ac:dyDescent="0.15">
      <c r="C500" s="58"/>
      <c r="D500" s="95"/>
      <c r="E500" s="95"/>
      <c r="F500" s="95"/>
    </row>
    <row r="501" spans="3:6" ht="25" customHeight="1" x14ac:dyDescent="0.15">
      <c r="C501" s="58"/>
      <c r="D501" s="95"/>
      <c r="E501" s="95"/>
      <c r="F501" s="95"/>
    </row>
    <row r="502" spans="3:6" ht="25" customHeight="1" x14ac:dyDescent="0.15">
      <c r="C502" s="58"/>
      <c r="D502" s="95"/>
      <c r="E502" s="95"/>
      <c r="F502" s="95"/>
    </row>
    <row r="503" spans="3:6" ht="25" customHeight="1" x14ac:dyDescent="0.15">
      <c r="C503" s="58"/>
      <c r="D503" s="95"/>
      <c r="E503" s="95"/>
      <c r="F503" s="95"/>
    </row>
    <row r="504" spans="3:6" ht="25" customHeight="1" x14ac:dyDescent="0.15">
      <c r="C504" s="58"/>
      <c r="D504" s="95"/>
      <c r="E504" s="95"/>
      <c r="F504" s="95"/>
    </row>
    <row r="505" spans="3:6" ht="25" customHeight="1" x14ac:dyDescent="0.15">
      <c r="C505" s="58"/>
      <c r="D505" s="95"/>
      <c r="E505" s="95"/>
      <c r="F505" s="95"/>
    </row>
    <row r="506" spans="3:6" ht="25" customHeight="1" x14ac:dyDescent="0.15">
      <c r="C506" s="58"/>
      <c r="D506" s="95"/>
      <c r="E506" s="95"/>
      <c r="F506" s="95"/>
    </row>
    <row r="507" spans="3:6" ht="25" customHeight="1" x14ac:dyDescent="0.15">
      <c r="C507" s="58"/>
      <c r="D507" s="95"/>
      <c r="E507" s="95"/>
      <c r="F507" s="95"/>
    </row>
    <row r="508" spans="3:6" ht="25" customHeight="1" x14ac:dyDescent="0.15">
      <c r="C508" s="58"/>
      <c r="D508" s="95"/>
      <c r="E508" s="95"/>
      <c r="F508" s="95"/>
    </row>
    <row r="509" spans="3:6" ht="25" customHeight="1" x14ac:dyDescent="0.15">
      <c r="C509" s="58"/>
      <c r="D509" s="95"/>
      <c r="E509" s="95"/>
      <c r="F509" s="95"/>
    </row>
    <row r="510" spans="3:6" ht="25" customHeight="1" x14ac:dyDescent="0.15">
      <c r="C510" s="58"/>
      <c r="D510" s="95"/>
      <c r="E510" s="95"/>
      <c r="F510" s="95"/>
    </row>
    <row r="511" spans="3:6" ht="25" customHeight="1" x14ac:dyDescent="0.15">
      <c r="C511" s="58"/>
      <c r="D511" s="95"/>
      <c r="E511" s="95"/>
      <c r="F511" s="95"/>
    </row>
    <row r="512" spans="3:6" ht="25" customHeight="1" x14ac:dyDescent="0.15">
      <c r="C512" s="58"/>
      <c r="D512" s="95"/>
      <c r="E512" s="95"/>
      <c r="F512" s="95"/>
    </row>
    <row r="513" spans="3:6" ht="25" customHeight="1" x14ac:dyDescent="0.15">
      <c r="C513" s="58"/>
      <c r="D513" s="95"/>
      <c r="E513" s="95"/>
      <c r="F513" s="95"/>
    </row>
    <row r="514" spans="3:6" ht="25" customHeight="1" x14ac:dyDescent="0.15">
      <c r="C514" s="58"/>
      <c r="D514" s="95"/>
      <c r="E514" s="95"/>
      <c r="F514" s="95"/>
    </row>
    <row r="515" spans="3:6" ht="25" customHeight="1" x14ac:dyDescent="0.15">
      <c r="C515" s="58"/>
      <c r="D515" s="95"/>
      <c r="E515" s="95"/>
      <c r="F515" s="95"/>
    </row>
    <row r="516" spans="3:6" ht="25" customHeight="1" x14ac:dyDescent="0.15">
      <c r="C516" s="58"/>
      <c r="D516" s="95"/>
      <c r="E516" s="95"/>
      <c r="F516" s="95"/>
    </row>
    <row r="517" spans="3:6" ht="25" customHeight="1" x14ac:dyDescent="0.15">
      <c r="C517" s="58"/>
      <c r="D517" s="95"/>
      <c r="E517" s="95"/>
      <c r="F517" s="95"/>
    </row>
    <row r="518" spans="3:6" ht="25" customHeight="1" x14ac:dyDescent="0.15">
      <c r="C518" s="58"/>
      <c r="D518" s="95"/>
      <c r="E518" s="95"/>
      <c r="F518" s="95"/>
    </row>
    <row r="519" spans="3:6" ht="25" customHeight="1" x14ac:dyDescent="0.15">
      <c r="C519" s="58"/>
      <c r="D519" s="95"/>
      <c r="E519" s="95"/>
      <c r="F519" s="95"/>
    </row>
    <row r="520" spans="3:6" ht="25" customHeight="1" x14ac:dyDescent="0.15">
      <c r="C520" s="58"/>
      <c r="D520" s="95"/>
      <c r="E520" s="95"/>
      <c r="F520" s="95"/>
    </row>
    <row r="521" spans="3:6" ht="25" customHeight="1" x14ac:dyDescent="0.15">
      <c r="C521" s="58"/>
      <c r="D521" s="95"/>
      <c r="E521" s="95"/>
      <c r="F521" s="95"/>
    </row>
    <row r="522" spans="3:6" ht="25" customHeight="1" x14ac:dyDescent="0.15">
      <c r="C522" s="58"/>
      <c r="D522" s="95"/>
      <c r="E522" s="95"/>
      <c r="F522" s="95"/>
    </row>
    <row r="523" spans="3:6" ht="25" customHeight="1" x14ac:dyDescent="0.15">
      <c r="C523" s="58"/>
      <c r="D523" s="95"/>
      <c r="E523" s="95"/>
      <c r="F523" s="95"/>
    </row>
    <row r="524" spans="3:6" ht="25" customHeight="1" x14ac:dyDescent="0.15">
      <c r="C524" s="58"/>
      <c r="D524" s="95"/>
      <c r="E524" s="95"/>
      <c r="F524" s="95"/>
    </row>
    <row r="525" spans="3:6" ht="25" customHeight="1" x14ac:dyDescent="0.15">
      <c r="C525" s="58"/>
      <c r="D525" s="95"/>
      <c r="E525" s="95"/>
      <c r="F525" s="95"/>
    </row>
    <row r="526" spans="3:6" ht="25" customHeight="1" x14ac:dyDescent="0.15">
      <c r="C526" s="58"/>
      <c r="D526" s="95"/>
      <c r="E526" s="95"/>
      <c r="F526" s="95"/>
    </row>
    <row r="527" spans="3:6" ht="25" customHeight="1" x14ac:dyDescent="0.15">
      <c r="C527" s="58"/>
      <c r="D527" s="95"/>
      <c r="E527" s="95"/>
      <c r="F527" s="95"/>
    </row>
    <row r="528" spans="3:6" ht="25" customHeight="1" x14ac:dyDescent="0.15">
      <c r="C528" s="58"/>
      <c r="D528" s="95"/>
      <c r="E528" s="95"/>
      <c r="F528" s="95"/>
    </row>
    <row r="529" spans="3:6" ht="25" customHeight="1" x14ac:dyDescent="0.15">
      <c r="C529" s="58"/>
      <c r="D529" s="95"/>
      <c r="E529" s="95"/>
      <c r="F529" s="95"/>
    </row>
    <row r="530" spans="3:6" ht="25" customHeight="1" x14ac:dyDescent="0.15">
      <c r="C530" s="58"/>
      <c r="D530" s="95"/>
      <c r="E530" s="95"/>
      <c r="F530" s="95"/>
    </row>
    <row r="531" spans="3:6" ht="25" customHeight="1" x14ac:dyDescent="0.15">
      <c r="C531" s="58"/>
      <c r="D531" s="95"/>
      <c r="E531" s="95"/>
      <c r="F531" s="95"/>
    </row>
    <row r="532" spans="3:6" ht="25" customHeight="1" x14ac:dyDescent="0.15">
      <c r="C532" s="58"/>
      <c r="D532" s="95"/>
      <c r="E532" s="95"/>
      <c r="F532" s="95"/>
    </row>
    <row r="533" spans="3:6" ht="25" customHeight="1" x14ac:dyDescent="0.15">
      <c r="C533" s="58"/>
      <c r="D533" s="95"/>
      <c r="E533" s="95"/>
      <c r="F533" s="95"/>
    </row>
    <row r="534" spans="3:6" ht="25" customHeight="1" x14ac:dyDescent="0.15">
      <c r="C534" s="58"/>
      <c r="D534" s="95"/>
      <c r="E534" s="95"/>
      <c r="F534" s="95"/>
    </row>
    <row r="535" spans="3:6" ht="25" customHeight="1" x14ac:dyDescent="0.15">
      <c r="C535" s="58"/>
      <c r="D535" s="95"/>
      <c r="E535" s="95"/>
      <c r="F535" s="95"/>
    </row>
    <row r="536" spans="3:6" ht="25" customHeight="1" x14ac:dyDescent="0.15">
      <c r="C536" s="58"/>
      <c r="D536" s="95"/>
      <c r="E536" s="95"/>
      <c r="F536" s="95"/>
    </row>
    <row r="537" spans="3:6" ht="25" customHeight="1" x14ac:dyDescent="0.15">
      <c r="C537" s="58"/>
      <c r="D537" s="95"/>
      <c r="E537" s="95"/>
      <c r="F537" s="95"/>
    </row>
    <row r="538" spans="3:6" ht="25" customHeight="1" x14ac:dyDescent="0.15">
      <c r="C538" s="58"/>
      <c r="D538" s="95"/>
      <c r="E538" s="95"/>
      <c r="F538" s="95"/>
    </row>
    <row r="539" spans="3:6" ht="25" customHeight="1" x14ac:dyDescent="0.15">
      <c r="C539" s="58"/>
      <c r="D539" s="95"/>
      <c r="E539" s="95"/>
      <c r="F539" s="95"/>
    </row>
    <row r="540" spans="3:6" ht="25" customHeight="1" x14ac:dyDescent="0.15">
      <c r="C540" s="58"/>
      <c r="D540" s="95"/>
      <c r="E540" s="95"/>
      <c r="F540" s="95"/>
    </row>
    <row r="541" spans="3:6" ht="25" customHeight="1" x14ac:dyDescent="0.15">
      <c r="C541" s="58"/>
      <c r="D541" s="95"/>
      <c r="E541" s="95"/>
      <c r="F541" s="95"/>
    </row>
    <row r="542" spans="3:6" ht="25" customHeight="1" x14ac:dyDescent="0.15">
      <c r="C542" s="58"/>
      <c r="D542" s="95"/>
      <c r="E542" s="95"/>
      <c r="F542" s="95"/>
    </row>
    <row r="543" spans="3:6" ht="25" customHeight="1" x14ac:dyDescent="0.15">
      <c r="C543" s="58"/>
      <c r="D543" s="95"/>
      <c r="E543" s="95"/>
      <c r="F543" s="95"/>
    </row>
    <row r="544" spans="3:6" ht="25" customHeight="1" x14ac:dyDescent="0.15">
      <c r="C544" s="58"/>
      <c r="D544" s="95"/>
      <c r="E544" s="95"/>
      <c r="F544" s="95"/>
    </row>
    <row r="545" spans="3:6" ht="25" customHeight="1" x14ac:dyDescent="0.15">
      <c r="C545" s="58"/>
      <c r="D545" s="95"/>
      <c r="E545" s="95"/>
      <c r="F545" s="95"/>
    </row>
    <row r="546" spans="3:6" ht="25" customHeight="1" x14ac:dyDescent="0.15">
      <c r="C546" s="58"/>
      <c r="D546" s="95"/>
      <c r="E546" s="95"/>
      <c r="F546" s="95"/>
    </row>
    <row r="547" spans="3:6" ht="25" customHeight="1" x14ac:dyDescent="0.15">
      <c r="C547" s="58"/>
      <c r="D547" s="95"/>
      <c r="E547" s="95"/>
      <c r="F547" s="95"/>
    </row>
    <row r="548" spans="3:6" ht="25" customHeight="1" x14ac:dyDescent="0.15">
      <c r="C548" s="58"/>
      <c r="D548" s="95"/>
      <c r="E548" s="95"/>
      <c r="F548" s="95"/>
    </row>
    <row r="549" spans="3:6" ht="25" customHeight="1" x14ac:dyDescent="0.15">
      <c r="C549" s="58"/>
      <c r="D549" s="95"/>
      <c r="E549" s="95"/>
      <c r="F549" s="95"/>
    </row>
    <row r="550" spans="3:6" ht="25" customHeight="1" x14ac:dyDescent="0.15">
      <c r="C550" s="58"/>
      <c r="D550" s="95"/>
      <c r="E550" s="95"/>
      <c r="F550" s="95"/>
    </row>
    <row r="551" spans="3:6" ht="25" customHeight="1" x14ac:dyDescent="0.15">
      <c r="C551" s="58"/>
      <c r="D551" s="95"/>
      <c r="E551" s="95"/>
      <c r="F551" s="95"/>
    </row>
    <row r="552" spans="3:6" ht="25" customHeight="1" x14ac:dyDescent="0.15">
      <c r="C552" s="58"/>
      <c r="D552" s="95"/>
      <c r="E552" s="95"/>
      <c r="F552" s="95"/>
    </row>
    <row r="553" spans="3:6" ht="25" customHeight="1" x14ac:dyDescent="0.15">
      <c r="C553" s="58"/>
      <c r="D553" s="95"/>
      <c r="E553" s="95"/>
      <c r="F553" s="95"/>
    </row>
    <row r="554" spans="3:6" ht="25" customHeight="1" x14ac:dyDescent="0.15">
      <c r="C554" s="58"/>
      <c r="D554" s="95"/>
      <c r="E554" s="95"/>
      <c r="F554" s="95"/>
    </row>
    <row r="555" spans="3:6" ht="25" customHeight="1" x14ac:dyDescent="0.15">
      <c r="C555" s="58"/>
      <c r="D555" s="95"/>
      <c r="E555" s="95"/>
      <c r="F555" s="95"/>
    </row>
    <row r="556" spans="3:6" ht="25" customHeight="1" x14ac:dyDescent="0.15">
      <c r="C556" s="58"/>
      <c r="D556" s="95"/>
      <c r="E556" s="95"/>
      <c r="F556" s="95"/>
    </row>
    <row r="557" spans="3:6" ht="25" customHeight="1" x14ac:dyDescent="0.15">
      <c r="C557" s="58"/>
      <c r="D557" s="95"/>
      <c r="E557" s="95"/>
      <c r="F557" s="95"/>
    </row>
    <row r="558" spans="3:6" ht="25" customHeight="1" x14ac:dyDescent="0.15">
      <c r="C558" s="58"/>
      <c r="D558" s="95"/>
      <c r="E558" s="95"/>
      <c r="F558" s="95"/>
    </row>
    <row r="559" spans="3:6" ht="25" customHeight="1" x14ac:dyDescent="0.15">
      <c r="C559" s="58"/>
      <c r="D559" s="95"/>
      <c r="E559" s="95"/>
      <c r="F559" s="95"/>
    </row>
    <row r="560" spans="3:6" ht="25" customHeight="1" x14ac:dyDescent="0.15">
      <c r="C560" s="58"/>
      <c r="D560" s="95"/>
      <c r="E560" s="95"/>
      <c r="F560" s="95"/>
    </row>
    <row r="561" spans="3:6" ht="25" customHeight="1" x14ac:dyDescent="0.15">
      <c r="C561" s="58"/>
      <c r="D561" s="95"/>
      <c r="E561" s="95"/>
      <c r="F561" s="95"/>
    </row>
    <row r="562" spans="3:6" ht="25" customHeight="1" x14ac:dyDescent="0.15">
      <c r="C562" s="58"/>
      <c r="D562" s="95"/>
      <c r="E562" s="95"/>
      <c r="F562" s="95"/>
    </row>
    <row r="563" spans="3:6" ht="25" customHeight="1" x14ac:dyDescent="0.15">
      <c r="C563" s="58"/>
      <c r="D563" s="95"/>
      <c r="E563" s="95"/>
      <c r="F563" s="95"/>
    </row>
    <row r="564" spans="3:6" ht="25" customHeight="1" x14ac:dyDescent="0.15">
      <c r="C564" s="58"/>
      <c r="D564" s="95"/>
      <c r="E564" s="95"/>
      <c r="F564" s="95"/>
    </row>
    <row r="565" spans="3:6" ht="25" customHeight="1" x14ac:dyDescent="0.15">
      <c r="C565" s="58"/>
      <c r="D565" s="95"/>
      <c r="E565" s="95"/>
      <c r="F565" s="95"/>
    </row>
    <row r="566" spans="3:6" ht="25" customHeight="1" x14ac:dyDescent="0.15">
      <c r="C566" s="58"/>
      <c r="D566" s="95"/>
      <c r="E566" s="95"/>
      <c r="F566" s="95"/>
    </row>
    <row r="567" spans="3:6" ht="25" customHeight="1" x14ac:dyDescent="0.15">
      <c r="C567" s="58"/>
      <c r="D567" s="95"/>
      <c r="E567" s="95"/>
      <c r="F567" s="95"/>
    </row>
    <row r="568" spans="3:6" ht="25" customHeight="1" x14ac:dyDescent="0.15">
      <c r="C568" s="58"/>
      <c r="D568" s="95"/>
      <c r="E568" s="95"/>
      <c r="F568" s="95"/>
    </row>
    <row r="569" spans="3:6" ht="25" customHeight="1" x14ac:dyDescent="0.15">
      <c r="C569" s="58"/>
      <c r="D569" s="95"/>
      <c r="E569" s="95"/>
      <c r="F569" s="95"/>
    </row>
    <row r="570" spans="3:6" ht="25" customHeight="1" x14ac:dyDescent="0.15">
      <c r="C570" s="58"/>
      <c r="D570" s="95"/>
      <c r="E570" s="95"/>
      <c r="F570" s="95"/>
    </row>
    <row r="571" spans="3:6" ht="25" customHeight="1" x14ac:dyDescent="0.15">
      <c r="C571" s="58"/>
      <c r="D571" s="95"/>
      <c r="E571" s="95"/>
      <c r="F571" s="95"/>
    </row>
    <row r="572" spans="3:6" ht="25" customHeight="1" x14ac:dyDescent="0.15">
      <c r="C572" s="58"/>
      <c r="D572" s="95"/>
      <c r="E572" s="95"/>
      <c r="F572" s="95"/>
    </row>
    <row r="573" spans="3:6" ht="25" customHeight="1" x14ac:dyDescent="0.15">
      <c r="C573" s="58"/>
      <c r="D573" s="95"/>
      <c r="E573" s="95"/>
      <c r="F573" s="95"/>
    </row>
    <row r="574" spans="3:6" ht="25" customHeight="1" x14ac:dyDescent="0.15">
      <c r="C574" s="58"/>
      <c r="D574" s="95"/>
      <c r="E574" s="95"/>
      <c r="F574" s="95"/>
    </row>
    <row r="575" spans="3:6" ht="25" customHeight="1" x14ac:dyDescent="0.15">
      <c r="C575" s="58"/>
      <c r="D575" s="95"/>
      <c r="E575" s="95"/>
      <c r="F575" s="95"/>
    </row>
    <row r="576" spans="3:6" ht="25" customHeight="1" x14ac:dyDescent="0.15">
      <c r="C576" s="58"/>
      <c r="D576" s="95"/>
      <c r="E576" s="95"/>
      <c r="F576" s="95"/>
    </row>
    <row r="577" spans="3:6" ht="25" customHeight="1" x14ac:dyDescent="0.15">
      <c r="C577" s="58"/>
      <c r="D577" s="95"/>
      <c r="E577" s="95"/>
      <c r="F577" s="95"/>
    </row>
    <row r="578" spans="3:6" ht="25" customHeight="1" x14ac:dyDescent="0.15">
      <c r="C578" s="58"/>
      <c r="D578" s="95"/>
      <c r="E578" s="95"/>
      <c r="F578" s="95"/>
    </row>
    <row r="579" spans="3:6" ht="25" customHeight="1" x14ac:dyDescent="0.15">
      <c r="C579" s="58"/>
      <c r="D579" s="95"/>
      <c r="E579" s="95"/>
      <c r="F579" s="95"/>
    </row>
    <row r="580" spans="3:6" ht="25" customHeight="1" x14ac:dyDescent="0.15">
      <c r="C580" s="58"/>
      <c r="D580" s="95"/>
      <c r="E580" s="95"/>
      <c r="F580" s="95"/>
    </row>
    <row r="581" spans="3:6" ht="25" customHeight="1" x14ac:dyDescent="0.15">
      <c r="C581" s="58"/>
      <c r="D581" s="95"/>
      <c r="E581" s="95"/>
      <c r="F581" s="95"/>
    </row>
    <row r="582" spans="3:6" ht="25" customHeight="1" x14ac:dyDescent="0.15">
      <c r="C582" s="58"/>
      <c r="D582" s="95"/>
      <c r="E582" s="95"/>
      <c r="F582" s="95"/>
    </row>
    <row r="583" spans="3:6" ht="25" customHeight="1" x14ac:dyDescent="0.15">
      <c r="C583" s="58"/>
      <c r="D583" s="95"/>
      <c r="E583" s="95"/>
      <c r="F583" s="95"/>
    </row>
    <row r="584" spans="3:6" ht="25" customHeight="1" x14ac:dyDescent="0.15">
      <c r="C584" s="58"/>
      <c r="D584" s="95"/>
      <c r="E584" s="95"/>
      <c r="F584" s="95"/>
    </row>
    <row r="585" spans="3:6" ht="25" customHeight="1" x14ac:dyDescent="0.15">
      <c r="C585" s="58"/>
      <c r="D585" s="95"/>
      <c r="E585" s="95"/>
      <c r="F585" s="95"/>
    </row>
    <row r="586" spans="3:6" ht="25" customHeight="1" x14ac:dyDescent="0.15">
      <c r="C586" s="58"/>
      <c r="D586" s="95"/>
      <c r="E586" s="95"/>
      <c r="F586" s="95"/>
    </row>
    <row r="587" spans="3:6" ht="25" customHeight="1" x14ac:dyDescent="0.15">
      <c r="C587" s="58"/>
      <c r="D587" s="95"/>
      <c r="E587" s="95"/>
      <c r="F587" s="95"/>
    </row>
    <row r="588" spans="3:6" ht="25" customHeight="1" x14ac:dyDescent="0.15">
      <c r="C588" s="58"/>
      <c r="D588" s="95"/>
      <c r="E588" s="95"/>
      <c r="F588" s="95"/>
    </row>
    <row r="589" spans="3:6" ht="25" customHeight="1" x14ac:dyDescent="0.15">
      <c r="C589" s="58"/>
      <c r="D589" s="95"/>
      <c r="E589" s="95"/>
      <c r="F589" s="95"/>
    </row>
    <row r="590" spans="3:6" ht="25" customHeight="1" x14ac:dyDescent="0.15">
      <c r="C590" s="58"/>
      <c r="D590" s="95"/>
      <c r="E590" s="95"/>
      <c r="F590" s="95"/>
    </row>
    <row r="591" spans="3:6" ht="25" customHeight="1" x14ac:dyDescent="0.15">
      <c r="C591" s="58"/>
      <c r="D591" s="95"/>
      <c r="E591" s="95"/>
      <c r="F591" s="95"/>
    </row>
    <row r="592" spans="3:6" ht="25" customHeight="1" x14ac:dyDescent="0.15">
      <c r="C592" s="58"/>
      <c r="D592" s="95"/>
      <c r="E592" s="95"/>
      <c r="F592" s="95"/>
    </row>
    <row r="593" spans="3:6" ht="25" customHeight="1" x14ac:dyDescent="0.15">
      <c r="C593" s="58"/>
      <c r="D593" s="95"/>
      <c r="E593" s="95"/>
      <c r="F593" s="95"/>
    </row>
    <row r="594" spans="3:6" ht="25" customHeight="1" x14ac:dyDescent="0.15">
      <c r="C594" s="58"/>
      <c r="D594" s="95"/>
      <c r="E594" s="95"/>
      <c r="F594" s="95"/>
    </row>
    <row r="595" spans="3:6" ht="25" customHeight="1" x14ac:dyDescent="0.15">
      <c r="C595" s="58"/>
      <c r="D595" s="95"/>
      <c r="E595" s="95"/>
      <c r="F595" s="95"/>
    </row>
    <row r="596" spans="3:6" ht="25" customHeight="1" x14ac:dyDescent="0.15">
      <c r="C596" s="58"/>
      <c r="D596" s="95"/>
      <c r="E596" s="95"/>
      <c r="F596" s="95"/>
    </row>
    <row r="597" spans="3:6" ht="25" customHeight="1" x14ac:dyDescent="0.15">
      <c r="C597" s="58"/>
      <c r="D597" s="95"/>
      <c r="E597" s="95"/>
      <c r="F597" s="95"/>
    </row>
    <row r="598" spans="3:6" ht="25" customHeight="1" x14ac:dyDescent="0.15">
      <c r="C598" s="58"/>
      <c r="D598" s="95"/>
      <c r="E598" s="95"/>
      <c r="F598" s="95"/>
    </row>
    <row r="599" spans="3:6" ht="25" customHeight="1" x14ac:dyDescent="0.15">
      <c r="C599" s="58"/>
      <c r="D599" s="95"/>
      <c r="E599" s="95"/>
      <c r="F599" s="95"/>
    </row>
    <row r="600" spans="3:6" ht="25" customHeight="1" x14ac:dyDescent="0.15">
      <c r="C600" s="58"/>
      <c r="D600" s="95"/>
      <c r="E600" s="95"/>
      <c r="F600" s="95"/>
    </row>
    <row r="601" spans="3:6" ht="25" customHeight="1" x14ac:dyDescent="0.15">
      <c r="C601" s="58"/>
      <c r="D601" s="95"/>
      <c r="E601" s="95"/>
      <c r="F601" s="95"/>
    </row>
    <row r="602" spans="3:6" ht="25" customHeight="1" x14ac:dyDescent="0.15">
      <c r="C602" s="58"/>
      <c r="D602" s="95"/>
      <c r="E602" s="95"/>
      <c r="F602" s="95"/>
    </row>
    <row r="603" spans="3:6" ht="25" customHeight="1" x14ac:dyDescent="0.15">
      <c r="C603" s="58"/>
      <c r="D603" s="95"/>
      <c r="E603" s="95"/>
      <c r="F603" s="95"/>
    </row>
    <row r="604" spans="3:6" ht="25" customHeight="1" x14ac:dyDescent="0.15">
      <c r="C604" s="58"/>
      <c r="D604" s="95"/>
      <c r="E604" s="95"/>
      <c r="F604" s="95"/>
    </row>
    <row r="605" spans="3:6" ht="25" customHeight="1" x14ac:dyDescent="0.15">
      <c r="C605" s="58"/>
      <c r="D605" s="95"/>
      <c r="E605" s="95"/>
      <c r="F605" s="95"/>
    </row>
    <row r="606" spans="3:6" ht="25" customHeight="1" x14ac:dyDescent="0.15">
      <c r="C606" s="58"/>
      <c r="D606" s="95"/>
      <c r="E606" s="95"/>
      <c r="F606" s="95"/>
    </row>
    <row r="607" spans="3:6" ht="25" customHeight="1" x14ac:dyDescent="0.15">
      <c r="C607" s="58"/>
      <c r="D607" s="95"/>
      <c r="E607" s="95"/>
      <c r="F607" s="95"/>
    </row>
    <row r="608" spans="3:6" ht="25" customHeight="1" x14ac:dyDescent="0.15">
      <c r="C608" s="58"/>
      <c r="D608" s="95"/>
      <c r="E608" s="95"/>
      <c r="F608" s="95"/>
    </row>
    <row r="609" spans="3:6" ht="25" customHeight="1" x14ac:dyDescent="0.15">
      <c r="C609" s="58"/>
      <c r="D609" s="95"/>
      <c r="E609" s="95"/>
      <c r="F609" s="95"/>
    </row>
    <row r="610" spans="3:6" ht="25" customHeight="1" x14ac:dyDescent="0.15">
      <c r="C610" s="58"/>
      <c r="D610" s="95"/>
      <c r="E610" s="95"/>
      <c r="F610" s="95"/>
    </row>
    <row r="611" spans="3:6" ht="25" customHeight="1" x14ac:dyDescent="0.15">
      <c r="C611" s="58"/>
      <c r="D611" s="95"/>
      <c r="E611" s="95"/>
      <c r="F611" s="95"/>
    </row>
    <row r="612" spans="3:6" ht="25" customHeight="1" x14ac:dyDescent="0.15">
      <c r="C612" s="58"/>
      <c r="D612" s="95"/>
      <c r="E612" s="95"/>
      <c r="F612" s="95"/>
    </row>
    <row r="613" spans="3:6" ht="25" customHeight="1" x14ac:dyDescent="0.15">
      <c r="C613" s="58"/>
      <c r="D613" s="95"/>
      <c r="E613" s="95"/>
      <c r="F613" s="95"/>
    </row>
    <row r="614" spans="3:6" ht="25" customHeight="1" x14ac:dyDescent="0.15">
      <c r="C614" s="58"/>
      <c r="D614" s="95"/>
      <c r="E614" s="95"/>
      <c r="F614" s="95"/>
    </row>
    <row r="615" spans="3:6" ht="25" customHeight="1" x14ac:dyDescent="0.15">
      <c r="C615" s="58"/>
      <c r="D615" s="95"/>
      <c r="E615" s="95"/>
      <c r="F615" s="95"/>
    </row>
    <row r="616" spans="3:6" ht="25" customHeight="1" x14ac:dyDescent="0.15">
      <c r="C616" s="58"/>
      <c r="D616" s="95"/>
      <c r="E616" s="95"/>
      <c r="F616" s="95"/>
    </row>
    <row r="617" spans="3:6" ht="25" customHeight="1" x14ac:dyDescent="0.15">
      <c r="C617" s="58"/>
      <c r="D617" s="95"/>
      <c r="E617" s="95"/>
      <c r="F617" s="95"/>
    </row>
    <row r="618" spans="3:6" ht="25" customHeight="1" x14ac:dyDescent="0.15">
      <c r="C618" s="58"/>
      <c r="D618" s="95"/>
      <c r="E618" s="95"/>
      <c r="F618" s="95"/>
    </row>
    <row r="619" spans="3:6" ht="25" customHeight="1" x14ac:dyDescent="0.15">
      <c r="C619" s="58"/>
      <c r="D619" s="95"/>
      <c r="E619" s="95"/>
      <c r="F619" s="95"/>
    </row>
    <row r="620" spans="3:6" ht="25" customHeight="1" x14ac:dyDescent="0.15">
      <c r="C620" s="58"/>
      <c r="D620" s="95"/>
      <c r="E620" s="95"/>
      <c r="F620" s="95"/>
    </row>
    <row r="621" spans="3:6" ht="25" customHeight="1" x14ac:dyDescent="0.15">
      <c r="C621" s="58"/>
      <c r="D621" s="95"/>
      <c r="E621" s="95"/>
      <c r="F621" s="95"/>
    </row>
    <row r="622" spans="3:6" ht="25" customHeight="1" x14ac:dyDescent="0.15">
      <c r="C622" s="58"/>
      <c r="D622" s="95"/>
      <c r="E622" s="95"/>
      <c r="F622" s="95"/>
    </row>
    <row r="623" spans="3:6" ht="25" customHeight="1" x14ac:dyDescent="0.15">
      <c r="C623" s="58"/>
      <c r="D623" s="95"/>
      <c r="E623" s="95"/>
      <c r="F623" s="95"/>
    </row>
    <row r="624" spans="3:6" ht="25" customHeight="1" x14ac:dyDescent="0.15">
      <c r="C624" s="58"/>
      <c r="D624" s="95"/>
      <c r="E624" s="95"/>
      <c r="F624" s="95"/>
    </row>
    <row r="625" spans="3:6" ht="25" customHeight="1" x14ac:dyDescent="0.15">
      <c r="C625" s="58"/>
      <c r="D625" s="95"/>
      <c r="E625" s="95"/>
      <c r="F625" s="95"/>
    </row>
    <row r="626" spans="3:6" ht="25" customHeight="1" x14ac:dyDescent="0.15">
      <c r="C626" s="58"/>
      <c r="D626" s="95"/>
      <c r="E626" s="95"/>
      <c r="F626" s="95"/>
    </row>
    <row r="627" spans="3:6" ht="25" customHeight="1" x14ac:dyDescent="0.15">
      <c r="C627" s="58"/>
      <c r="D627" s="95"/>
      <c r="E627" s="95"/>
      <c r="F627" s="95"/>
    </row>
    <row r="628" spans="3:6" ht="25" customHeight="1" x14ac:dyDescent="0.15">
      <c r="C628" s="58"/>
      <c r="D628" s="95"/>
      <c r="E628" s="95"/>
      <c r="F628" s="95"/>
    </row>
    <row r="629" spans="3:6" ht="25" customHeight="1" x14ac:dyDescent="0.15">
      <c r="C629" s="58"/>
      <c r="D629" s="95"/>
      <c r="E629" s="95"/>
      <c r="F629" s="95"/>
    </row>
    <row r="630" spans="3:6" ht="25" customHeight="1" x14ac:dyDescent="0.15">
      <c r="C630" s="58"/>
      <c r="D630" s="95"/>
      <c r="E630" s="95"/>
      <c r="F630" s="95"/>
    </row>
    <row r="631" spans="3:6" ht="25" customHeight="1" x14ac:dyDescent="0.15">
      <c r="C631" s="58"/>
      <c r="D631" s="95"/>
      <c r="E631" s="95"/>
      <c r="F631" s="95"/>
    </row>
    <row r="632" spans="3:6" ht="25" customHeight="1" x14ac:dyDescent="0.15">
      <c r="C632" s="58"/>
      <c r="D632" s="95"/>
      <c r="E632" s="95"/>
      <c r="F632" s="95"/>
    </row>
    <row r="633" spans="3:6" ht="25" customHeight="1" x14ac:dyDescent="0.15">
      <c r="C633" s="58"/>
      <c r="D633" s="95"/>
      <c r="E633" s="95"/>
      <c r="F633" s="95"/>
    </row>
    <row r="634" spans="3:6" ht="25" customHeight="1" x14ac:dyDescent="0.15">
      <c r="C634" s="58"/>
      <c r="D634" s="95"/>
      <c r="E634" s="95"/>
      <c r="F634" s="95"/>
    </row>
    <row r="635" spans="3:6" ht="25" customHeight="1" x14ac:dyDescent="0.15">
      <c r="C635" s="58"/>
      <c r="D635" s="95"/>
      <c r="E635" s="95"/>
      <c r="F635" s="95"/>
    </row>
    <row r="636" spans="3:6" ht="25" customHeight="1" x14ac:dyDescent="0.15">
      <c r="C636" s="58"/>
      <c r="D636" s="95"/>
      <c r="E636" s="95"/>
      <c r="F636" s="95"/>
    </row>
    <row r="637" spans="3:6" ht="25" customHeight="1" x14ac:dyDescent="0.15">
      <c r="C637" s="58"/>
      <c r="D637" s="95"/>
      <c r="E637" s="95"/>
      <c r="F637" s="95"/>
    </row>
    <row r="638" spans="3:6" ht="25" customHeight="1" x14ac:dyDescent="0.15">
      <c r="C638" s="58"/>
      <c r="D638" s="95"/>
      <c r="E638" s="95"/>
      <c r="F638" s="95"/>
    </row>
    <row r="639" spans="3:6" ht="25" customHeight="1" x14ac:dyDescent="0.15">
      <c r="C639" s="58"/>
      <c r="D639" s="95"/>
      <c r="E639" s="95"/>
      <c r="F639" s="95"/>
    </row>
    <row r="640" spans="3:6" ht="25" customHeight="1" x14ac:dyDescent="0.15">
      <c r="C640" s="58"/>
      <c r="D640" s="95"/>
      <c r="E640" s="95"/>
      <c r="F640" s="95"/>
    </row>
    <row r="641" spans="3:6" ht="25" customHeight="1" x14ac:dyDescent="0.15">
      <c r="C641" s="58"/>
      <c r="D641" s="95"/>
      <c r="E641" s="95"/>
      <c r="F641" s="95"/>
    </row>
    <row r="642" spans="3:6" ht="25" customHeight="1" x14ac:dyDescent="0.15">
      <c r="C642" s="58"/>
      <c r="D642" s="95"/>
      <c r="E642" s="95"/>
      <c r="F642" s="95"/>
    </row>
    <row r="643" spans="3:6" ht="25" customHeight="1" x14ac:dyDescent="0.15">
      <c r="C643" s="58"/>
      <c r="D643" s="95"/>
      <c r="E643" s="95"/>
      <c r="F643" s="95"/>
    </row>
    <row r="644" spans="3:6" ht="25" customHeight="1" x14ac:dyDescent="0.15">
      <c r="C644" s="58"/>
      <c r="D644" s="95"/>
      <c r="E644" s="95"/>
      <c r="F644" s="95"/>
    </row>
    <row r="645" spans="3:6" ht="25" customHeight="1" x14ac:dyDescent="0.15">
      <c r="C645" s="58"/>
      <c r="D645" s="95"/>
      <c r="E645" s="95"/>
      <c r="F645" s="95"/>
    </row>
    <row r="646" spans="3:6" ht="25" customHeight="1" x14ac:dyDescent="0.15">
      <c r="C646" s="58"/>
      <c r="D646" s="95"/>
      <c r="E646" s="95"/>
      <c r="F646" s="95"/>
    </row>
    <row r="647" spans="3:6" ht="25" customHeight="1" x14ac:dyDescent="0.15">
      <c r="C647" s="58"/>
      <c r="D647" s="95"/>
      <c r="E647" s="95"/>
      <c r="F647" s="95"/>
    </row>
    <row r="648" spans="3:6" ht="25" customHeight="1" x14ac:dyDescent="0.15">
      <c r="C648" s="58"/>
      <c r="D648" s="95"/>
      <c r="E648" s="95"/>
      <c r="F648" s="95"/>
    </row>
    <row r="649" spans="3:6" ht="25" customHeight="1" x14ac:dyDescent="0.15">
      <c r="C649" s="58"/>
      <c r="D649" s="95"/>
      <c r="E649" s="95"/>
      <c r="F649" s="95"/>
    </row>
    <row r="650" spans="3:6" ht="25" customHeight="1" x14ac:dyDescent="0.15">
      <c r="C650" s="58"/>
      <c r="D650" s="95"/>
      <c r="E650" s="95"/>
      <c r="F650" s="95"/>
    </row>
    <row r="651" spans="3:6" ht="25" customHeight="1" x14ac:dyDescent="0.15">
      <c r="C651" s="58"/>
      <c r="D651" s="95"/>
      <c r="E651" s="95"/>
      <c r="F651" s="95"/>
    </row>
    <row r="652" spans="3:6" ht="25" customHeight="1" x14ac:dyDescent="0.15">
      <c r="C652" s="58"/>
      <c r="D652" s="95"/>
      <c r="E652" s="95"/>
      <c r="F652" s="95"/>
    </row>
    <row r="653" spans="3:6" ht="25" customHeight="1" x14ac:dyDescent="0.15">
      <c r="C653" s="58"/>
      <c r="D653" s="95"/>
      <c r="E653" s="95"/>
      <c r="F653" s="95"/>
    </row>
    <row r="654" spans="3:6" ht="25" customHeight="1" x14ac:dyDescent="0.15">
      <c r="C654" s="58"/>
      <c r="D654" s="95"/>
      <c r="E654" s="95"/>
      <c r="F654" s="95"/>
    </row>
    <row r="655" spans="3:6" ht="25" customHeight="1" x14ac:dyDescent="0.15">
      <c r="C655" s="58"/>
      <c r="D655" s="95"/>
      <c r="E655" s="95"/>
      <c r="F655" s="95"/>
    </row>
    <row r="656" spans="3:6" ht="25" customHeight="1" x14ac:dyDescent="0.15">
      <c r="C656" s="58"/>
      <c r="D656" s="95"/>
      <c r="E656" s="95"/>
      <c r="F656" s="95"/>
    </row>
    <row r="657" spans="3:6" ht="25" customHeight="1" x14ac:dyDescent="0.15">
      <c r="C657" s="58"/>
      <c r="D657" s="95"/>
      <c r="E657" s="95"/>
      <c r="F657" s="95"/>
    </row>
    <row r="658" spans="3:6" ht="25" customHeight="1" x14ac:dyDescent="0.15">
      <c r="C658" s="58"/>
      <c r="D658" s="95"/>
      <c r="E658" s="95"/>
      <c r="F658" s="95"/>
    </row>
    <row r="659" spans="3:6" ht="25" customHeight="1" x14ac:dyDescent="0.15">
      <c r="C659" s="58"/>
      <c r="D659" s="95"/>
      <c r="E659" s="95"/>
      <c r="F659" s="95"/>
    </row>
    <row r="660" spans="3:6" ht="25" customHeight="1" x14ac:dyDescent="0.15">
      <c r="C660" s="58"/>
      <c r="D660" s="95"/>
      <c r="E660" s="95"/>
      <c r="F660" s="95"/>
    </row>
    <row r="661" spans="3:6" ht="25" customHeight="1" x14ac:dyDescent="0.15">
      <c r="C661" s="58"/>
      <c r="D661" s="95"/>
      <c r="E661" s="95"/>
      <c r="F661" s="95"/>
    </row>
    <row r="662" spans="3:6" ht="25" customHeight="1" x14ac:dyDescent="0.15">
      <c r="C662" s="58"/>
      <c r="D662" s="95"/>
      <c r="E662" s="95"/>
      <c r="F662" s="95"/>
    </row>
    <row r="663" spans="3:6" ht="25" customHeight="1" x14ac:dyDescent="0.15">
      <c r="C663" s="58"/>
      <c r="D663" s="95"/>
      <c r="E663" s="95"/>
      <c r="F663" s="95"/>
    </row>
    <row r="664" spans="3:6" ht="25" customHeight="1" x14ac:dyDescent="0.15">
      <c r="C664" s="58"/>
      <c r="D664" s="95"/>
      <c r="E664" s="95"/>
      <c r="F664" s="95"/>
    </row>
    <row r="665" spans="3:6" ht="25" customHeight="1" x14ac:dyDescent="0.15">
      <c r="C665" s="58"/>
      <c r="D665" s="95"/>
      <c r="E665" s="95"/>
      <c r="F665" s="95"/>
    </row>
    <row r="666" spans="3:6" ht="25" customHeight="1" x14ac:dyDescent="0.15">
      <c r="C666" s="58"/>
      <c r="D666" s="95"/>
      <c r="E666" s="95"/>
      <c r="F666" s="95"/>
    </row>
    <row r="667" spans="3:6" ht="25" customHeight="1" x14ac:dyDescent="0.15">
      <c r="C667" s="58"/>
      <c r="D667" s="95"/>
      <c r="E667" s="95"/>
      <c r="F667" s="95"/>
    </row>
    <row r="668" spans="3:6" ht="25" customHeight="1" x14ac:dyDescent="0.15">
      <c r="C668" s="58"/>
      <c r="D668" s="95"/>
      <c r="E668" s="95"/>
      <c r="F668" s="95"/>
    </row>
    <row r="669" spans="3:6" ht="25" customHeight="1" x14ac:dyDescent="0.15">
      <c r="C669" s="58"/>
      <c r="D669" s="95"/>
      <c r="E669" s="95"/>
      <c r="F669" s="95"/>
    </row>
    <row r="670" spans="3:6" ht="25" customHeight="1" x14ac:dyDescent="0.15">
      <c r="C670" s="58"/>
      <c r="D670" s="95"/>
      <c r="E670" s="95"/>
      <c r="F670" s="95"/>
    </row>
    <row r="671" spans="3:6" ht="25" customHeight="1" x14ac:dyDescent="0.15">
      <c r="C671" s="58"/>
      <c r="D671" s="95"/>
      <c r="E671" s="95"/>
      <c r="F671" s="95"/>
    </row>
    <row r="672" spans="3:6" ht="25" customHeight="1" x14ac:dyDescent="0.15">
      <c r="C672" s="58"/>
      <c r="D672" s="95"/>
      <c r="E672" s="95"/>
      <c r="F672" s="95"/>
    </row>
    <row r="673" spans="3:6" ht="25" customHeight="1" x14ac:dyDescent="0.15">
      <c r="C673" s="58"/>
      <c r="D673" s="95"/>
      <c r="E673" s="95"/>
      <c r="F673" s="95"/>
    </row>
    <row r="674" spans="3:6" ht="25" customHeight="1" x14ac:dyDescent="0.15">
      <c r="C674" s="58"/>
      <c r="D674" s="95"/>
      <c r="E674" s="95"/>
      <c r="F674" s="95"/>
    </row>
    <row r="675" spans="3:6" ht="25" customHeight="1" x14ac:dyDescent="0.15">
      <c r="C675" s="58"/>
      <c r="D675" s="95"/>
      <c r="E675" s="95"/>
      <c r="F675" s="95"/>
    </row>
    <row r="676" spans="3:6" ht="25" customHeight="1" x14ac:dyDescent="0.15">
      <c r="C676" s="58"/>
      <c r="D676" s="95"/>
      <c r="E676" s="95"/>
      <c r="F676" s="95"/>
    </row>
    <row r="677" spans="3:6" ht="25" customHeight="1" x14ac:dyDescent="0.15">
      <c r="C677" s="58"/>
      <c r="D677" s="95"/>
      <c r="E677" s="95"/>
      <c r="F677" s="95"/>
    </row>
    <row r="678" spans="3:6" ht="25" customHeight="1" x14ac:dyDescent="0.15">
      <c r="C678" s="58"/>
      <c r="D678" s="95"/>
      <c r="E678" s="95"/>
      <c r="F678" s="95"/>
    </row>
    <row r="679" spans="3:6" ht="25" customHeight="1" x14ac:dyDescent="0.15">
      <c r="C679" s="58"/>
      <c r="D679" s="95"/>
      <c r="E679" s="95"/>
      <c r="F679" s="95"/>
    </row>
    <row r="680" spans="3:6" ht="25" customHeight="1" x14ac:dyDescent="0.15">
      <c r="C680" s="58"/>
      <c r="D680" s="95"/>
      <c r="E680" s="95"/>
      <c r="F680" s="95"/>
    </row>
    <row r="681" spans="3:6" ht="25" customHeight="1" x14ac:dyDescent="0.15">
      <c r="C681" s="58"/>
      <c r="D681" s="95"/>
      <c r="E681" s="95"/>
      <c r="F681" s="95"/>
    </row>
    <row r="682" spans="3:6" ht="25" customHeight="1" x14ac:dyDescent="0.15">
      <c r="C682" s="58"/>
      <c r="D682" s="95"/>
      <c r="E682" s="95"/>
      <c r="F682" s="95"/>
    </row>
    <row r="683" spans="3:6" ht="25" customHeight="1" x14ac:dyDescent="0.15">
      <c r="C683" s="58"/>
      <c r="D683" s="95"/>
      <c r="E683" s="95"/>
      <c r="F683" s="95"/>
    </row>
    <row r="684" spans="3:6" ht="25" customHeight="1" x14ac:dyDescent="0.15">
      <c r="C684" s="58"/>
      <c r="D684" s="95"/>
      <c r="E684" s="95"/>
      <c r="F684" s="95"/>
    </row>
    <row r="685" spans="3:6" ht="25" customHeight="1" x14ac:dyDescent="0.15">
      <c r="C685" s="58"/>
      <c r="D685" s="95"/>
      <c r="E685" s="95"/>
      <c r="F685" s="95"/>
    </row>
    <row r="686" spans="3:6" ht="25" customHeight="1" x14ac:dyDescent="0.15">
      <c r="C686" s="58"/>
      <c r="D686" s="95"/>
      <c r="E686" s="95"/>
      <c r="F686" s="95"/>
    </row>
    <row r="687" spans="3:6" ht="25" customHeight="1" x14ac:dyDescent="0.15">
      <c r="C687" s="58"/>
      <c r="D687" s="95"/>
      <c r="E687" s="95"/>
      <c r="F687" s="95"/>
    </row>
    <row r="688" spans="3:6" ht="25" customHeight="1" x14ac:dyDescent="0.15">
      <c r="C688" s="58"/>
      <c r="D688" s="95"/>
      <c r="E688" s="95"/>
      <c r="F688" s="95"/>
    </row>
    <row r="689" spans="3:6" ht="25" customHeight="1" x14ac:dyDescent="0.15">
      <c r="C689" s="58"/>
      <c r="D689" s="95"/>
      <c r="E689" s="95"/>
      <c r="F689" s="95"/>
    </row>
    <row r="690" spans="3:6" ht="25" customHeight="1" x14ac:dyDescent="0.15">
      <c r="C690" s="58"/>
      <c r="D690" s="95"/>
      <c r="E690" s="95"/>
      <c r="F690" s="95"/>
    </row>
    <row r="691" spans="3:6" ht="25" customHeight="1" x14ac:dyDescent="0.15">
      <c r="C691" s="58"/>
      <c r="D691" s="95"/>
      <c r="E691" s="95"/>
      <c r="F691" s="95"/>
    </row>
    <row r="692" spans="3:6" ht="25" customHeight="1" x14ac:dyDescent="0.15">
      <c r="C692" s="58"/>
      <c r="D692" s="95"/>
      <c r="E692" s="95"/>
      <c r="F692" s="95"/>
    </row>
    <row r="693" spans="3:6" ht="25" customHeight="1" x14ac:dyDescent="0.15">
      <c r="C693" s="58"/>
      <c r="D693" s="95"/>
      <c r="E693" s="95"/>
      <c r="F693" s="95"/>
    </row>
    <row r="694" spans="3:6" ht="25" customHeight="1" x14ac:dyDescent="0.15">
      <c r="C694" s="58"/>
      <c r="D694" s="95"/>
      <c r="E694" s="95"/>
      <c r="F694" s="95"/>
    </row>
    <row r="695" spans="3:6" ht="25" customHeight="1" x14ac:dyDescent="0.15">
      <c r="C695" s="58"/>
      <c r="D695" s="95"/>
      <c r="E695" s="95"/>
      <c r="F695" s="95"/>
    </row>
    <row r="696" spans="3:6" ht="25" customHeight="1" x14ac:dyDescent="0.15">
      <c r="C696" s="58"/>
      <c r="D696" s="95"/>
      <c r="E696" s="95"/>
      <c r="F696" s="95"/>
    </row>
    <row r="697" spans="3:6" ht="25" customHeight="1" x14ac:dyDescent="0.15">
      <c r="C697" s="58"/>
      <c r="D697" s="95"/>
      <c r="E697" s="95"/>
      <c r="F697" s="95"/>
    </row>
    <row r="698" spans="3:6" ht="25" customHeight="1" x14ac:dyDescent="0.15">
      <c r="C698" s="58"/>
      <c r="D698" s="95"/>
      <c r="E698" s="95"/>
      <c r="F698" s="95"/>
    </row>
    <row r="699" spans="3:6" ht="25" customHeight="1" x14ac:dyDescent="0.15">
      <c r="C699" s="58"/>
      <c r="D699" s="95"/>
      <c r="E699" s="95"/>
      <c r="F699" s="95"/>
    </row>
    <row r="700" spans="3:6" ht="25" customHeight="1" x14ac:dyDescent="0.15">
      <c r="C700" s="58"/>
      <c r="D700" s="95"/>
      <c r="E700" s="95"/>
      <c r="F700" s="95"/>
    </row>
    <row r="701" spans="3:6" ht="25" customHeight="1" x14ac:dyDescent="0.15">
      <c r="C701" s="58"/>
      <c r="D701" s="95"/>
      <c r="E701" s="95"/>
      <c r="F701" s="95"/>
    </row>
    <row r="702" spans="3:6" ht="25" customHeight="1" x14ac:dyDescent="0.15">
      <c r="C702" s="58"/>
      <c r="D702" s="95"/>
      <c r="E702" s="95"/>
      <c r="F702" s="95"/>
    </row>
    <row r="703" spans="3:6" ht="25" customHeight="1" x14ac:dyDescent="0.15">
      <c r="C703" s="58"/>
      <c r="D703" s="95"/>
      <c r="E703" s="95"/>
      <c r="F703" s="95"/>
    </row>
    <row r="704" spans="3:6" ht="25" customHeight="1" x14ac:dyDescent="0.15">
      <c r="C704" s="58"/>
      <c r="D704" s="95"/>
      <c r="E704" s="95"/>
      <c r="F704" s="95"/>
    </row>
    <row r="705" spans="3:6" ht="25" customHeight="1" x14ac:dyDescent="0.15">
      <c r="C705" s="58"/>
      <c r="D705" s="95"/>
      <c r="E705" s="95"/>
      <c r="F705" s="95"/>
    </row>
    <row r="706" spans="3:6" ht="25" customHeight="1" x14ac:dyDescent="0.15">
      <c r="C706" s="58"/>
      <c r="D706" s="95"/>
      <c r="E706" s="95"/>
      <c r="F706" s="95"/>
    </row>
    <row r="707" spans="3:6" ht="25" customHeight="1" x14ac:dyDescent="0.15">
      <c r="C707" s="58"/>
      <c r="D707" s="95"/>
      <c r="E707" s="95"/>
      <c r="F707" s="95"/>
    </row>
    <row r="708" spans="3:6" ht="25" customHeight="1" x14ac:dyDescent="0.15">
      <c r="C708" s="58"/>
      <c r="D708" s="95"/>
      <c r="E708" s="95"/>
      <c r="F708" s="95"/>
    </row>
    <row r="709" spans="3:6" ht="25" customHeight="1" x14ac:dyDescent="0.15">
      <c r="C709" s="58"/>
      <c r="D709" s="95"/>
      <c r="E709" s="95"/>
      <c r="F709" s="95"/>
    </row>
    <row r="710" spans="3:6" ht="25" customHeight="1" x14ac:dyDescent="0.15">
      <c r="C710" s="58"/>
      <c r="D710" s="95"/>
      <c r="E710" s="95"/>
      <c r="F710" s="95"/>
    </row>
    <row r="711" spans="3:6" ht="25" customHeight="1" x14ac:dyDescent="0.15">
      <c r="C711" s="58"/>
      <c r="D711" s="95"/>
      <c r="E711" s="95"/>
      <c r="F711" s="95"/>
    </row>
    <row r="712" spans="3:6" ht="25" customHeight="1" x14ac:dyDescent="0.15">
      <c r="C712" s="58"/>
      <c r="D712" s="95"/>
      <c r="E712" s="95"/>
      <c r="F712" s="95"/>
    </row>
    <row r="713" spans="3:6" ht="25" customHeight="1" x14ac:dyDescent="0.15">
      <c r="C713" s="58"/>
      <c r="D713" s="95"/>
      <c r="E713" s="95"/>
      <c r="F713" s="95"/>
    </row>
    <row r="714" spans="3:6" ht="25" customHeight="1" x14ac:dyDescent="0.15">
      <c r="C714" s="58"/>
      <c r="D714" s="95"/>
      <c r="E714" s="95"/>
      <c r="F714" s="95"/>
    </row>
    <row r="715" spans="3:6" ht="25" customHeight="1" x14ac:dyDescent="0.15">
      <c r="C715" s="58"/>
      <c r="D715" s="95"/>
      <c r="E715" s="95"/>
      <c r="F715" s="95"/>
    </row>
    <row r="716" spans="3:6" ht="25" customHeight="1" x14ac:dyDescent="0.15">
      <c r="C716" s="58"/>
      <c r="D716" s="95"/>
      <c r="E716" s="95"/>
      <c r="F716" s="95"/>
    </row>
    <row r="717" spans="3:6" ht="25" customHeight="1" x14ac:dyDescent="0.15">
      <c r="C717" s="58"/>
      <c r="D717" s="95"/>
      <c r="E717" s="95"/>
      <c r="F717" s="95"/>
    </row>
    <row r="718" spans="3:6" ht="25" customHeight="1" x14ac:dyDescent="0.15">
      <c r="C718" s="58"/>
      <c r="D718" s="95"/>
      <c r="E718" s="95"/>
      <c r="F718" s="95"/>
    </row>
    <row r="719" spans="3:6" ht="25" customHeight="1" x14ac:dyDescent="0.15">
      <c r="C719" s="58"/>
      <c r="D719" s="95"/>
      <c r="E719" s="95"/>
      <c r="F719" s="95"/>
    </row>
    <row r="720" spans="3:6" ht="25" customHeight="1" x14ac:dyDescent="0.15">
      <c r="C720" s="58"/>
      <c r="D720" s="95"/>
      <c r="E720" s="95"/>
      <c r="F720" s="95"/>
    </row>
    <row r="721" spans="3:6" ht="25" customHeight="1" x14ac:dyDescent="0.15">
      <c r="C721" s="58"/>
      <c r="D721" s="95"/>
      <c r="E721" s="95"/>
      <c r="F721" s="95"/>
    </row>
    <row r="722" spans="3:6" ht="25" customHeight="1" x14ac:dyDescent="0.15">
      <c r="C722" s="58"/>
      <c r="D722" s="95"/>
      <c r="E722" s="95"/>
      <c r="F722" s="95"/>
    </row>
    <row r="723" spans="3:6" ht="25" customHeight="1" x14ac:dyDescent="0.15">
      <c r="C723" s="58"/>
      <c r="D723" s="95"/>
      <c r="E723" s="95"/>
      <c r="F723" s="95"/>
    </row>
    <row r="724" spans="3:6" ht="25" customHeight="1" x14ac:dyDescent="0.15">
      <c r="C724" s="58"/>
      <c r="D724" s="95"/>
      <c r="E724" s="95"/>
      <c r="F724" s="95"/>
    </row>
    <row r="725" spans="3:6" ht="25" customHeight="1" x14ac:dyDescent="0.15">
      <c r="C725" s="58"/>
      <c r="D725" s="95"/>
      <c r="E725" s="95"/>
      <c r="F725" s="95"/>
    </row>
    <row r="726" spans="3:6" ht="25" customHeight="1" x14ac:dyDescent="0.15">
      <c r="C726" s="58"/>
      <c r="D726" s="95"/>
      <c r="E726" s="95"/>
      <c r="F726" s="95"/>
    </row>
    <row r="727" spans="3:6" ht="25" customHeight="1" x14ac:dyDescent="0.15">
      <c r="C727" s="58"/>
      <c r="D727" s="95"/>
      <c r="E727" s="95"/>
      <c r="F727" s="95"/>
    </row>
    <row r="728" spans="3:6" ht="25" customHeight="1" x14ac:dyDescent="0.15">
      <c r="C728" s="58"/>
      <c r="D728" s="95"/>
      <c r="E728" s="95"/>
      <c r="F728" s="95"/>
    </row>
    <row r="729" spans="3:6" ht="25" customHeight="1" x14ac:dyDescent="0.15">
      <c r="C729" s="58"/>
      <c r="D729" s="95"/>
      <c r="E729" s="95"/>
      <c r="F729" s="95"/>
    </row>
    <row r="730" spans="3:6" ht="25" customHeight="1" x14ac:dyDescent="0.15">
      <c r="C730" s="58"/>
      <c r="D730" s="95"/>
      <c r="E730" s="95"/>
      <c r="F730" s="95"/>
    </row>
    <row r="731" spans="3:6" ht="25" customHeight="1" x14ac:dyDescent="0.15">
      <c r="C731" s="58"/>
      <c r="D731" s="95"/>
      <c r="E731" s="95"/>
      <c r="F731" s="95"/>
    </row>
    <row r="732" spans="3:6" ht="25" customHeight="1" x14ac:dyDescent="0.15">
      <c r="C732" s="58"/>
      <c r="D732" s="95"/>
      <c r="E732" s="95"/>
      <c r="F732" s="95"/>
    </row>
    <row r="733" spans="3:6" ht="25" customHeight="1" x14ac:dyDescent="0.15">
      <c r="C733" s="58"/>
      <c r="D733" s="95"/>
      <c r="E733" s="95"/>
      <c r="F733" s="95"/>
    </row>
    <row r="734" spans="3:6" ht="25" customHeight="1" x14ac:dyDescent="0.15">
      <c r="C734" s="58"/>
      <c r="D734" s="95"/>
      <c r="E734" s="95"/>
      <c r="F734" s="95"/>
    </row>
    <row r="735" spans="3:6" ht="25" customHeight="1" x14ac:dyDescent="0.15">
      <c r="C735" s="58"/>
      <c r="D735" s="95"/>
      <c r="E735" s="95"/>
      <c r="F735" s="95"/>
    </row>
    <row r="736" spans="3:6" ht="25" customHeight="1" x14ac:dyDescent="0.15">
      <c r="C736" s="58"/>
      <c r="D736" s="95"/>
      <c r="E736" s="95"/>
      <c r="F736" s="95"/>
    </row>
    <row r="737" spans="3:6" ht="25" customHeight="1" x14ac:dyDescent="0.15">
      <c r="C737" s="58"/>
      <c r="D737" s="95"/>
      <c r="E737" s="95"/>
      <c r="F737" s="95"/>
    </row>
    <row r="738" spans="3:6" ht="25" customHeight="1" x14ac:dyDescent="0.15">
      <c r="C738" s="58"/>
      <c r="D738" s="95"/>
      <c r="E738" s="95"/>
      <c r="F738" s="95"/>
    </row>
    <row r="739" spans="3:6" ht="25" customHeight="1" x14ac:dyDescent="0.15">
      <c r="C739" s="58"/>
      <c r="D739" s="95"/>
      <c r="E739" s="95"/>
      <c r="F739" s="95"/>
    </row>
    <row r="740" spans="3:6" ht="25" customHeight="1" x14ac:dyDescent="0.15">
      <c r="C740" s="58"/>
      <c r="D740" s="95"/>
      <c r="E740" s="95"/>
      <c r="F740" s="95"/>
    </row>
    <row r="741" spans="3:6" ht="25" customHeight="1" x14ac:dyDescent="0.15">
      <c r="C741" s="58"/>
      <c r="D741" s="95"/>
      <c r="E741" s="95"/>
      <c r="F741" s="95"/>
    </row>
    <row r="742" spans="3:6" ht="25" customHeight="1" x14ac:dyDescent="0.15">
      <c r="C742" s="58"/>
      <c r="D742" s="95"/>
      <c r="E742" s="95"/>
      <c r="F742" s="95"/>
    </row>
    <row r="743" spans="3:6" ht="25" customHeight="1" x14ac:dyDescent="0.15">
      <c r="C743" s="58"/>
      <c r="D743" s="95"/>
      <c r="E743" s="95"/>
      <c r="F743" s="95"/>
    </row>
    <row r="744" spans="3:6" ht="25" customHeight="1" x14ac:dyDescent="0.15">
      <c r="C744" s="58"/>
      <c r="D744" s="95"/>
      <c r="E744" s="95"/>
      <c r="F744" s="95"/>
    </row>
    <row r="745" spans="3:6" ht="25" customHeight="1" x14ac:dyDescent="0.15">
      <c r="C745" s="58"/>
      <c r="D745" s="95"/>
      <c r="E745" s="95"/>
      <c r="F745" s="95"/>
    </row>
    <row r="746" spans="3:6" ht="25" customHeight="1" x14ac:dyDescent="0.15">
      <c r="C746" s="58"/>
      <c r="D746" s="95"/>
      <c r="E746" s="95"/>
      <c r="F746" s="95"/>
    </row>
    <row r="747" spans="3:6" ht="25" customHeight="1" x14ac:dyDescent="0.15">
      <c r="C747" s="58"/>
      <c r="D747" s="95"/>
      <c r="E747" s="95"/>
      <c r="F747" s="95"/>
    </row>
    <row r="748" spans="3:6" ht="25" customHeight="1" x14ac:dyDescent="0.15">
      <c r="C748" s="58"/>
      <c r="D748" s="95"/>
      <c r="E748" s="95"/>
      <c r="F748" s="95"/>
    </row>
    <row r="749" spans="3:6" ht="25" customHeight="1" x14ac:dyDescent="0.15">
      <c r="C749" s="58"/>
      <c r="D749" s="95"/>
      <c r="E749" s="95"/>
      <c r="F749" s="95"/>
    </row>
    <row r="750" spans="3:6" ht="25" customHeight="1" x14ac:dyDescent="0.15">
      <c r="C750" s="58"/>
      <c r="D750" s="95"/>
      <c r="E750" s="95"/>
      <c r="F750" s="95"/>
    </row>
    <row r="751" spans="3:6" ht="25" customHeight="1" x14ac:dyDescent="0.15">
      <c r="C751" s="58"/>
      <c r="D751" s="95"/>
      <c r="E751" s="95"/>
      <c r="F751" s="95"/>
    </row>
    <row r="752" spans="3:6" ht="25" customHeight="1" x14ac:dyDescent="0.15">
      <c r="C752" s="58"/>
      <c r="D752" s="95"/>
      <c r="E752" s="95"/>
      <c r="F752" s="95"/>
    </row>
    <row r="753" spans="3:6" ht="25" customHeight="1" x14ac:dyDescent="0.15">
      <c r="C753" s="58"/>
      <c r="D753" s="95"/>
      <c r="E753" s="95"/>
      <c r="F753" s="95"/>
    </row>
    <row r="754" spans="3:6" ht="25" customHeight="1" x14ac:dyDescent="0.15">
      <c r="C754" s="58"/>
      <c r="D754" s="95"/>
      <c r="E754" s="95"/>
      <c r="F754" s="95"/>
    </row>
    <row r="755" spans="3:6" ht="25" customHeight="1" x14ac:dyDescent="0.15">
      <c r="C755" s="58"/>
      <c r="D755" s="95"/>
      <c r="E755" s="95"/>
      <c r="F755" s="95"/>
    </row>
    <row r="756" spans="3:6" ht="25" customHeight="1" x14ac:dyDescent="0.15">
      <c r="C756" s="58"/>
      <c r="D756" s="95"/>
      <c r="E756" s="95"/>
      <c r="F756" s="95"/>
    </row>
    <row r="757" spans="3:6" ht="25" customHeight="1" x14ac:dyDescent="0.15">
      <c r="C757" s="58"/>
      <c r="D757" s="95"/>
      <c r="E757" s="95"/>
      <c r="F757" s="95"/>
    </row>
    <row r="758" spans="3:6" ht="25" customHeight="1" x14ac:dyDescent="0.15">
      <c r="C758" s="58"/>
      <c r="D758" s="95"/>
      <c r="E758" s="95"/>
      <c r="F758" s="95"/>
    </row>
    <row r="759" spans="3:6" ht="25" customHeight="1" x14ac:dyDescent="0.15">
      <c r="C759" s="58"/>
      <c r="D759" s="95"/>
      <c r="E759" s="95"/>
      <c r="F759" s="95"/>
    </row>
    <row r="760" spans="3:6" ht="25" customHeight="1" x14ac:dyDescent="0.15">
      <c r="C760" s="58"/>
      <c r="D760" s="95"/>
      <c r="E760" s="95"/>
      <c r="F760" s="95"/>
    </row>
    <row r="761" spans="3:6" ht="25" customHeight="1" x14ac:dyDescent="0.15">
      <c r="C761" s="58"/>
      <c r="D761" s="95"/>
      <c r="E761" s="95"/>
      <c r="F761" s="95"/>
    </row>
    <row r="762" spans="3:6" ht="25" customHeight="1" x14ac:dyDescent="0.15">
      <c r="C762" s="58"/>
      <c r="D762" s="95"/>
      <c r="E762" s="95"/>
      <c r="F762" s="95"/>
    </row>
    <row r="763" spans="3:6" ht="25" customHeight="1" x14ac:dyDescent="0.15">
      <c r="C763" s="58"/>
      <c r="D763" s="95"/>
      <c r="E763" s="95"/>
      <c r="F763" s="95"/>
    </row>
    <row r="764" spans="3:6" ht="25" customHeight="1" x14ac:dyDescent="0.15">
      <c r="C764" s="58"/>
      <c r="D764" s="95"/>
      <c r="E764" s="95"/>
      <c r="F764" s="95"/>
    </row>
    <row r="765" spans="3:6" ht="25" customHeight="1" x14ac:dyDescent="0.15">
      <c r="C765" s="58"/>
      <c r="D765" s="95"/>
      <c r="E765" s="95"/>
      <c r="F765" s="95"/>
    </row>
    <row r="766" spans="3:6" ht="25" customHeight="1" x14ac:dyDescent="0.15">
      <c r="C766" s="58"/>
      <c r="D766" s="95"/>
      <c r="E766" s="95"/>
      <c r="F766" s="95"/>
    </row>
    <row r="767" spans="3:6" ht="25" customHeight="1" x14ac:dyDescent="0.15">
      <c r="C767" s="58"/>
      <c r="D767" s="95"/>
      <c r="E767" s="95"/>
      <c r="F767" s="95"/>
    </row>
    <row r="768" spans="3:6" ht="25" customHeight="1" x14ac:dyDescent="0.15">
      <c r="C768" s="58"/>
      <c r="D768" s="95"/>
      <c r="E768" s="95"/>
      <c r="F768" s="95"/>
    </row>
    <row r="769" spans="3:6" ht="25" customHeight="1" x14ac:dyDescent="0.15">
      <c r="C769" s="58"/>
      <c r="D769" s="95"/>
      <c r="E769" s="95"/>
      <c r="F769" s="95"/>
    </row>
    <row r="770" spans="3:6" ht="25" customHeight="1" x14ac:dyDescent="0.15">
      <c r="C770" s="58"/>
      <c r="D770" s="95"/>
      <c r="E770" s="95"/>
      <c r="F770" s="95"/>
    </row>
    <row r="771" spans="3:6" ht="25" customHeight="1" x14ac:dyDescent="0.15">
      <c r="C771" s="58"/>
      <c r="D771" s="95"/>
      <c r="E771" s="95"/>
      <c r="F771" s="95"/>
    </row>
    <row r="772" spans="3:6" ht="25" customHeight="1" x14ac:dyDescent="0.15">
      <c r="C772" s="58"/>
      <c r="D772" s="95"/>
      <c r="E772" s="95"/>
      <c r="F772" s="95"/>
    </row>
    <row r="773" spans="3:6" ht="25" customHeight="1" x14ac:dyDescent="0.15">
      <c r="C773" s="58"/>
      <c r="D773" s="95"/>
      <c r="E773" s="95"/>
      <c r="F773" s="95"/>
    </row>
    <row r="774" spans="3:6" ht="25" customHeight="1" x14ac:dyDescent="0.15">
      <c r="C774" s="58"/>
      <c r="D774" s="95"/>
      <c r="E774" s="95"/>
      <c r="F774" s="95"/>
    </row>
    <row r="775" spans="3:6" ht="25" customHeight="1" x14ac:dyDescent="0.15">
      <c r="C775" s="58"/>
      <c r="D775" s="95"/>
      <c r="E775" s="95"/>
      <c r="F775" s="95"/>
    </row>
    <row r="776" spans="3:6" ht="25" customHeight="1" x14ac:dyDescent="0.15">
      <c r="C776" s="58"/>
      <c r="D776" s="95"/>
      <c r="E776" s="95"/>
      <c r="F776" s="95"/>
    </row>
    <row r="777" spans="3:6" ht="25" customHeight="1" x14ac:dyDescent="0.15">
      <c r="C777" s="58"/>
      <c r="D777" s="95"/>
      <c r="E777" s="95"/>
      <c r="F777" s="95"/>
    </row>
    <row r="778" spans="3:6" ht="25" customHeight="1" x14ac:dyDescent="0.15">
      <c r="C778" s="58"/>
      <c r="D778" s="95"/>
      <c r="E778" s="95"/>
      <c r="F778" s="95"/>
    </row>
    <row r="779" spans="3:6" ht="25" customHeight="1" x14ac:dyDescent="0.15">
      <c r="C779" s="58"/>
      <c r="D779" s="95"/>
      <c r="E779" s="95"/>
      <c r="F779" s="95"/>
    </row>
    <row r="780" spans="3:6" ht="25" customHeight="1" x14ac:dyDescent="0.15">
      <c r="C780" s="58"/>
      <c r="D780" s="95"/>
      <c r="E780" s="95"/>
      <c r="F780" s="95"/>
    </row>
    <row r="781" spans="3:6" ht="25" customHeight="1" x14ac:dyDescent="0.15">
      <c r="C781" s="58"/>
      <c r="D781" s="95"/>
      <c r="E781" s="95"/>
      <c r="F781" s="95"/>
    </row>
    <row r="782" spans="3:6" ht="25" customHeight="1" x14ac:dyDescent="0.15">
      <c r="C782" s="58"/>
      <c r="D782" s="95"/>
      <c r="E782" s="95"/>
      <c r="F782" s="95"/>
    </row>
    <row r="783" spans="3:6" ht="25" customHeight="1" x14ac:dyDescent="0.15">
      <c r="C783" s="58"/>
      <c r="D783" s="95"/>
      <c r="E783" s="95"/>
      <c r="F783" s="95"/>
    </row>
    <row r="784" spans="3:6" ht="25" customHeight="1" x14ac:dyDescent="0.15">
      <c r="C784" s="58"/>
      <c r="D784" s="95"/>
      <c r="E784" s="95"/>
      <c r="F784" s="95"/>
    </row>
    <row r="785" spans="3:6" ht="25" customHeight="1" x14ac:dyDescent="0.15">
      <c r="C785" s="58"/>
      <c r="D785" s="95"/>
      <c r="E785" s="95"/>
      <c r="F785" s="95"/>
    </row>
    <row r="786" spans="3:6" ht="25" customHeight="1" x14ac:dyDescent="0.15">
      <c r="C786" s="58"/>
      <c r="D786" s="95"/>
      <c r="E786" s="95"/>
      <c r="F786" s="95"/>
    </row>
    <row r="787" spans="3:6" ht="25" customHeight="1" x14ac:dyDescent="0.15">
      <c r="C787" s="58"/>
      <c r="D787" s="95"/>
      <c r="E787" s="95"/>
      <c r="F787" s="95"/>
    </row>
    <row r="788" spans="3:6" ht="25" customHeight="1" x14ac:dyDescent="0.15">
      <c r="C788" s="58"/>
      <c r="D788" s="95"/>
      <c r="E788" s="95"/>
      <c r="F788" s="95"/>
    </row>
    <row r="789" spans="3:6" ht="25" customHeight="1" x14ac:dyDescent="0.15">
      <c r="C789" s="58"/>
      <c r="D789" s="95"/>
      <c r="E789" s="95"/>
      <c r="F789" s="95"/>
    </row>
    <row r="790" spans="3:6" ht="25" customHeight="1" x14ac:dyDescent="0.15">
      <c r="C790" s="58"/>
      <c r="D790" s="95"/>
      <c r="E790" s="95"/>
      <c r="F790" s="95"/>
    </row>
    <row r="791" spans="3:6" ht="25" customHeight="1" x14ac:dyDescent="0.15">
      <c r="C791" s="58"/>
      <c r="D791" s="95"/>
      <c r="E791" s="95"/>
      <c r="F791" s="95"/>
    </row>
    <row r="792" spans="3:6" ht="25" customHeight="1" x14ac:dyDescent="0.15">
      <c r="C792" s="58"/>
      <c r="D792" s="95"/>
      <c r="E792" s="95"/>
      <c r="F792" s="95"/>
    </row>
    <row r="793" spans="3:6" ht="25" customHeight="1" x14ac:dyDescent="0.15">
      <c r="C793" s="58"/>
      <c r="D793" s="95"/>
      <c r="E793" s="95"/>
      <c r="F793" s="95"/>
    </row>
    <row r="794" spans="3:6" ht="25" customHeight="1" x14ac:dyDescent="0.15">
      <c r="C794" s="58"/>
      <c r="D794" s="95"/>
      <c r="E794" s="95"/>
      <c r="F794" s="95"/>
    </row>
    <row r="795" spans="3:6" ht="25" customHeight="1" x14ac:dyDescent="0.15">
      <c r="C795" s="58"/>
      <c r="D795" s="95"/>
      <c r="E795" s="95"/>
      <c r="F795" s="95"/>
    </row>
    <row r="796" spans="3:6" ht="25" customHeight="1" x14ac:dyDescent="0.15">
      <c r="C796" s="58"/>
      <c r="D796" s="95"/>
      <c r="E796" s="95"/>
      <c r="F796" s="95"/>
    </row>
    <row r="797" spans="3:6" ht="25" customHeight="1" x14ac:dyDescent="0.15">
      <c r="C797" s="58"/>
      <c r="D797" s="95"/>
      <c r="E797" s="95"/>
      <c r="F797" s="95"/>
    </row>
    <row r="798" spans="3:6" ht="25" customHeight="1" x14ac:dyDescent="0.15">
      <c r="C798" s="58"/>
      <c r="D798" s="95"/>
      <c r="E798" s="95"/>
      <c r="F798" s="95"/>
    </row>
    <row r="799" spans="3:6" ht="25" customHeight="1" x14ac:dyDescent="0.15">
      <c r="C799" s="58"/>
      <c r="D799" s="95"/>
      <c r="E799" s="95"/>
      <c r="F799" s="95"/>
    </row>
    <row r="800" spans="3:6" ht="25" customHeight="1" x14ac:dyDescent="0.15">
      <c r="C800" s="58"/>
      <c r="D800" s="95"/>
      <c r="E800" s="95"/>
      <c r="F800" s="95"/>
    </row>
    <row r="801" spans="3:6" ht="25" customHeight="1" x14ac:dyDescent="0.15">
      <c r="C801" s="58"/>
      <c r="D801" s="95"/>
      <c r="E801" s="95"/>
      <c r="F801" s="95"/>
    </row>
    <row r="802" spans="3:6" ht="25" customHeight="1" x14ac:dyDescent="0.15">
      <c r="C802" s="58"/>
      <c r="D802" s="95"/>
      <c r="E802" s="95"/>
      <c r="F802" s="95"/>
    </row>
    <row r="803" spans="3:6" ht="25" customHeight="1" x14ac:dyDescent="0.15">
      <c r="C803" s="58"/>
      <c r="D803" s="95"/>
      <c r="E803" s="95"/>
      <c r="F803" s="95"/>
    </row>
    <row r="804" spans="3:6" ht="25" customHeight="1" x14ac:dyDescent="0.15">
      <c r="C804" s="58"/>
      <c r="D804" s="95"/>
      <c r="E804" s="95"/>
      <c r="F804" s="95"/>
    </row>
    <row r="805" spans="3:6" ht="25" customHeight="1" x14ac:dyDescent="0.15">
      <c r="C805" s="58"/>
      <c r="D805" s="95"/>
      <c r="E805" s="95"/>
      <c r="F805" s="95"/>
    </row>
    <row r="806" spans="3:6" ht="25" customHeight="1" x14ac:dyDescent="0.15">
      <c r="C806" s="58"/>
      <c r="D806" s="95"/>
      <c r="E806" s="95"/>
      <c r="F806" s="95"/>
    </row>
    <row r="807" spans="3:6" ht="25" customHeight="1" x14ac:dyDescent="0.15">
      <c r="C807" s="58"/>
      <c r="D807" s="95"/>
      <c r="E807" s="95"/>
      <c r="F807" s="95"/>
    </row>
    <row r="808" spans="3:6" ht="25" customHeight="1" x14ac:dyDescent="0.15">
      <c r="C808" s="58"/>
      <c r="D808" s="95"/>
      <c r="E808" s="95"/>
      <c r="F808" s="95"/>
    </row>
    <row r="809" spans="3:6" ht="25" customHeight="1" x14ac:dyDescent="0.15">
      <c r="C809" s="58"/>
      <c r="D809" s="95"/>
      <c r="E809" s="95"/>
      <c r="F809" s="95"/>
    </row>
    <row r="810" spans="3:6" ht="25" customHeight="1" x14ac:dyDescent="0.15">
      <c r="C810" s="58"/>
      <c r="D810" s="95"/>
      <c r="E810" s="95"/>
      <c r="F810" s="95"/>
    </row>
    <row r="811" spans="3:6" ht="25" customHeight="1" x14ac:dyDescent="0.15">
      <c r="C811" s="58"/>
      <c r="D811" s="95"/>
      <c r="E811" s="95"/>
      <c r="F811" s="95"/>
    </row>
    <row r="812" spans="3:6" ht="25" customHeight="1" x14ac:dyDescent="0.15">
      <c r="C812" s="58"/>
      <c r="D812" s="95"/>
      <c r="E812" s="95"/>
      <c r="F812" s="95"/>
    </row>
    <row r="813" spans="3:6" ht="25" customHeight="1" x14ac:dyDescent="0.15">
      <c r="C813" s="58"/>
      <c r="D813" s="95"/>
      <c r="E813" s="95"/>
      <c r="F813" s="95"/>
    </row>
    <row r="814" spans="3:6" ht="25" customHeight="1" x14ac:dyDescent="0.15">
      <c r="C814" s="58"/>
      <c r="D814" s="95"/>
      <c r="E814" s="95"/>
      <c r="F814" s="95"/>
    </row>
    <row r="815" spans="3:6" ht="25" customHeight="1" x14ac:dyDescent="0.15">
      <c r="C815" s="58"/>
      <c r="D815" s="95"/>
      <c r="E815" s="95"/>
      <c r="F815" s="95"/>
    </row>
    <row r="816" spans="3:6" ht="25" customHeight="1" x14ac:dyDescent="0.15">
      <c r="C816" s="58"/>
      <c r="D816" s="95"/>
      <c r="E816" s="95"/>
      <c r="F816" s="95"/>
    </row>
    <row r="817" spans="3:6" ht="25" customHeight="1" x14ac:dyDescent="0.15">
      <c r="C817" s="58"/>
      <c r="D817" s="95"/>
      <c r="E817" s="95"/>
      <c r="F817" s="95"/>
    </row>
    <row r="818" spans="3:6" ht="25" customHeight="1" x14ac:dyDescent="0.15">
      <c r="C818" s="58"/>
      <c r="D818" s="95"/>
      <c r="E818" s="95"/>
      <c r="F818" s="95"/>
    </row>
    <row r="819" spans="3:6" ht="25" customHeight="1" x14ac:dyDescent="0.15">
      <c r="C819" s="58"/>
      <c r="D819" s="95"/>
      <c r="E819" s="95"/>
      <c r="F819" s="95"/>
    </row>
    <row r="820" spans="3:6" ht="25" customHeight="1" x14ac:dyDescent="0.15">
      <c r="C820" s="58"/>
      <c r="D820" s="95"/>
      <c r="E820" s="95"/>
      <c r="F820" s="95"/>
    </row>
    <row r="821" spans="3:6" ht="25" customHeight="1" x14ac:dyDescent="0.15">
      <c r="C821" s="58"/>
      <c r="D821" s="95"/>
      <c r="E821" s="95"/>
      <c r="F821" s="95"/>
    </row>
    <row r="822" spans="3:6" ht="25" customHeight="1" x14ac:dyDescent="0.15">
      <c r="C822" s="58"/>
      <c r="D822" s="95"/>
      <c r="E822" s="95"/>
      <c r="F822" s="95"/>
    </row>
    <row r="823" spans="3:6" ht="25" customHeight="1" x14ac:dyDescent="0.15">
      <c r="C823" s="58"/>
      <c r="D823" s="95"/>
      <c r="E823" s="95"/>
      <c r="F823" s="95"/>
    </row>
    <row r="824" spans="3:6" ht="25" customHeight="1" x14ac:dyDescent="0.15">
      <c r="C824" s="58"/>
      <c r="D824" s="95"/>
      <c r="E824" s="95"/>
      <c r="F824" s="95"/>
    </row>
    <row r="825" spans="3:6" ht="25" customHeight="1" x14ac:dyDescent="0.15">
      <c r="C825" s="58"/>
      <c r="D825" s="95"/>
      <c r="E825" s="95"/>
      <c r="F825" s="95"/>
    </row>
    <row r="826" spans="3:6" ht="25" customHeight="1" x14ac:dyDescent="0.15">
      <c r="C826" s="58"/>
      <c r="D826" s="95"/>
      <c r="E826" s="95"/>
      <c r="F826" s="95"/>
    </row>
    <row r="827" spans="3:6" ht="25" customHeight="1" x14ac:dyDescent="0.15">
      <c r="C827" s="58"/>
      <c r="D827" s="95"/>
      <c r="E827" s="95"/>
      <c r="F827" s="95"/>
    </row>
    <row r="828" spans="3:6" ht="25" customHeight="1" x14ac:dyDescent="0.15">
      <c r="C828" s="58"/>
      <c r="D828" s="95"/>
      <c r="E828" s="95"/>
      <c r="F828" s="95"/>
    </row>
    <row r="829" spans="3:6" ht="25" customHeight="1" x14ac:dyDescent="0.15">
      <c r="C829" s="58"/>
      <c r="D829" s="95"/>
      <c r="E829" s="95"/>
      <c r="F829" s="95"/>
    </row>
    <row r="830" spans="3:6" ht="25" customHeight="1" x14ac:dyDescent="0.15">
      <c r="C830" s="58"/>
      <c r="D830" s="95"/>
      <c r="E830" s="95"/>
      <c r="F830" s="95"/>
    </row>
    <row r="831" spans="3:6" ht="25" customHeight="1" x14ac:dyDescent="0.15">
      <c r="C831" s="58"/>
      <c r="D831" s="95"/>
      <c r="E831" s="95"/>
      <c r="F831" s="95"/>
    </row>
    <row r="832" spans="3:6" ht="25" customHeight="1" x14ac:dyDescent="0.15">
      <c r="C832" s="58"/>
      <c r="D832" s="95"/>
      <c r="E832" s="95"/>
      <c r="F832" s="95"/>
    </row>
    <row r="833" spans="3:6" ht="25" customHeight="1" x14ac:dyDescent="0.15">
      <c r="C833" s="58"/>
      <c r="D833" s="95"/>
      <c r="E833" s="95"/>
      <c r="F833" s="95"/>
    </row>
    <row r="834" spans="3:6" ht="25" customHeight="1" x14ac:dyDescent="0.15">
      <c r="C834" s="58"/>
      <c r="D834" s="95"/>
      <c r="E834" s="95"/>
      <c r="F834" s="95"/>
    </row>
    <row r="835" spans="3:6" ht="25" customHeight="1" x14ac:dyDescent="0.15">
      <c r="C835" s="58"/>
      <c r="D835" s="95"/>
      <c r="E835" s="95"/>
      <c r="F835" s="95"/>
    </row>
    <row r="836" spans="3:6" ht="25" customHeight="1" x14ac:dyDescent="0.15">
      <c r="C836" s="58"/>
      <c r="D836" s="95"/>
      <c r="E836" s="95"/>
      <c r="F836" s="95"/>
    </row>
    <row r="837" spans="3:6" ht="25" customHeight="1" x14ac:dyDescent="0.15">
      <c r="C837" s="58"/>
      <c r="D837" s="95"/>
      <c r="E837" s="95"/>
      <c r="F837" s="95"/>
    </row>
    <row r="838" spans="3:6" ht="25" customHeight="1" x14ac:dyDescent="0.15">
      <c r="C838" s="58"/>
      <c r="D838" s="95"/>
      <c r="E838" s="95"/>
      <c r="F838" s="95"/>
    </row>
    <row r="839" spans="3:6" ht="25" customHeight="1" x14ac:dyDescent="0.15">
      <c r="C839" s="58"/>
      <c r="D839" s="95"/>
      <c r="E839" s="95"/>
      <c r="F839" s="95"/>
    </row>
    <row r="840" spans="3:6" ht="25" customHeight="1" x14ac:dyDescent="0.15">
      <c r="C840" s="58"/>
      <c r="D840" s="95"/>
      <c r="E840" s="95"/>
      <c r="F840" s="95"/>
    </row>
    <row r="841" spans="3:6" ht="25" customHeight="1" x14ac:dyDescent="0.15">
      <c r="C841" s="58"/>
      <c r="D841" s="95"/>
      <c r="E841" s="95"/>
      <c r="F841" s="95"/>
    </row>
    <row r="842" spans="3:6" ht="25" customHeight="1" x14ac:dyDescent="0.15">
      <c r="C842" s="58"/>
      <c r="D842" s="95"/>
      <c r="E842" s="95"/>
      <c r="F842" s="95"/>
    </row>
    <row r="843" spans="3:6" ht="25" customHeight="1" x14ac:dyDescent="0.15">
      <c r="C843" s="58"/>
      <c r="D843" s="95"/>
      <c r="E843" s="95"/>
      <c r="F843" s="95"/>
    </row>
    <row r="844" spans="3:6" ht="25" customHeight="1" x14ac:dyDescent="0.15">
      <c r="C844" s="58"/>
      <c r="D844" s="95"/>
      <c r="E844" s="95"/>
      <c r="F844" s="95"/>
    </row>
    <row r="845" spans="3:6" ht="25" customHeight="1" x14ac:dyDescent="0.15">
      <c r="C845" s="58"/>
      <c r="D845" s="95"/>
      <c r="E845" s="95"/>
      <c r="F845" s="95"/>
    </row>
    <row r="846" spans="3:6" ht="25" customHeight="1" x14ac:dyDescent="0.15">
      <c r="C846" s="58"/>
      <c r="D846" s="95"/>
      <c r="E846" s="95"/>
      <c r="F846" s="95"/>
    </row>
    <row r="847" spans="3:6" ht="25" customHeight="1" x14ac:dyDescent="0.15">
      <c r="C847" s="58"/>
      <c r="D847" s="95"/>
      <c r="E847" s="95"/>
      <c r="F847" s="95"/>
    </row>
    <row r="848" spans="3:6" ht="25" customHeight="1" x14ac:dyDescent="0.15">
      <c r="C848" s="58"/>
      <c r="D848" s="95"/>
      <c r="E848" s="95"/>
      <c r="F848" s="95"/>
    </row>
    <row r="849" spans="3:6" ht="25" customHeight="1" x14ac:dyDescent="0.15">
      <c r="C849" s="58"/>
      <c r="D849" s="95"/>
      <c r="E849" s="95"/>
      <c r="F849" s="95"/>
    </row>
    <row r="850" spans="3:6" ht="25" customHeight="1" x14ac:dyDescent="0.15">
      <c r="C850" s="58"/>
      <c r="D850" s="95"/>
      <c r="E850" s="95"/>
      <c r="F850" s="95"/>
    </row>
    <row r="851" spans="3:6" ht="25" customHeight="1" x14ac:dyDescent="0.15">
      <c r="C851" s="58"/>
      <c r="D851" s="95"/>
      <c r="E851" s="95"/>
      <c r="F851" s="95"/>
    </row>
    <row r="852" spans="3:6" ht="25" customHeight="1" x14ac:dyDescent="0.15">
      <c r="C852" s="58"/>
      <c r="D852" s="95"/>
      <c r="E852" s="95"/>
      <c r="F852" s="95"/>
    </row>
    <row r="853" spans="3:6" ht="25" customHeight="1" x14ac:dyDescent="0.15">
      <c r="C853" s="58"/>
      <c r="D853" s="95"/>
      <c r="E853" s="95"/>
      <c r="F853" s="95"/>
    </row>
    <row r="854" spans="3:6" ht="25" customHeight="1" x14ac:dyDescent="0.15">
      <c r="C854" s="58"/>
      <c r="D854" s="95"/>
      <c r="E854" s="95"/>
      <c r="F854" s="95"/>
    </row>
    <row r="855" spans="3:6" ht="25" customHeight="1" x14ac:dyDescent="0.15">
      <c r="C855" s="58"/>
      <c r="D855" s="95"/>
      <c r="E855" s="95"/>
      <c r="F855" s="95"/>
    </row>
    <row r="856" spans="3:6" ht="25" customHeight="1" x14ac:dyDescent="0.15">
      <c r="C856" s="58"/>
      <c r="D856" s="95"/>
      <c r="E856" s="95"/>
      <c r="F856" s="95"/>
    </row>
    <row r="857" spans="3:6" ht="25" customHeight="1" x14ac:dyDescent="0.15">
      <c r="C857" s="58"/>
      <c r="D857" s="95"/>
      <c r="E857" s="95"/>
      <c r="F857" s="95"/>
    </row>
    <row r="858" spans="3:6" ht="25" customHeight="1" x14ac:dyDescent="0.15">
      <c r="C858" s="58"/>
      <c r="D858" s="95"/>
      <c r="E858" s="95"/>
      <c r="F858" s="95"/>
    </row>
    <row r="859" spans="3:6" ht="25" customHeight="1" x14ac:dyDescent="0.15">
      <c r="C859" s="58"/>
      <c r="D859" s="95"/>
      <c r="E859" s="95"/>
      <c r="F859" s="95"/>
    </row>
    <row r="860" spans="3:6" ht="25" customHeight="1" x14ac:dyDescent="0.15">
      <c r="C860" s="58"/>
      <c r="D860" s="95"/>
      <c r="E860" s="95"/>
      <c r="F860" s="95"/>
    </row>
    <row r="861" spans="3:6" ht="25" customHeight="1" x14ac:dyDescent="0.15">
      <c r="C861" s="58"/>
      <c r="D861" s="95"/>
      <c r="E861" s="95"/>
      <c r="F861" s="95"/>
    </row>
    <row r="862" spans="3:6" ht="25" customHeight="1" x14ac:dyDescent="0.15">
      <c r="C862" s="58"/>
      <c r="D862" s="95"/>
      <c r="E862" s="95"/>
      <c r="F862" s="95"/>
    </row>
    <row r="863" spans="3:6" ht="25" customHeight="1" x14ac:dyDescent="0.15">
      <c r="C863" s="58"/>
      <c r="D863" s="95"/>
      <c r="E863" s="95"/>
      <c r="F863" s="95"/>
    </row>
    <row r="864" spans="3:6" ht="25" customHeight="1" x14ac:dyDescent="0.15">
      <c r="C864" s="58"/>
      <c r="D864" s="95"/>
      <c r="E864" s="95"/>
      <c r="F864" s="95"/>
    </row>
    <row r="865" spans="3:6" ht="25" customHeight="1" x14ac:dyDescent="0.15">
      <c r="C865" s="58"/>
      <c r="D865" s="95"/>
      <c r="E865" s="95"/>
      <c r="F865" s="95"/>
    </row>
    <row r="866" spans="3:6" ht="25" customHeight="1" x14ac:dyDescent="0.15">
      <c r="C866" s="58"/>
      <c r="D866" s="95"/>
      <c r="E866" s="95"/>
      <c r="F866" s="95"/>
    </row>
    <row r="867" spans="3:6" ht="25" customHeight="1" x14ac:dyDescent="0.15">
      <c r="C867" s="58"/>
      <c r="D867" s="95"/>
      <c r="E867" s="95"/>
      <c r="F867" s="95"/>
    </row>
    <row r="868" spans="3:6" ht="25" customHeight="1" x14ac:dyDescent="0.15">
      <c r="C868" s="58"/>
      <c r="D868" s="95"/>
      <c r="E868" s="95"/>
      <c r="F868" s="95"/>
    </row>
    <row r="869" spans="3:6" ht="25" customHeight="1" x14ac:dyDescent="0.15">
      <c r="C869" s="58"/>
      <c r="D869" s="95"/>
      <c r="E869" s="95"/>
      <c r="F869" s="95"/>
    </row>
    <row r="870" spans="3:6" ht="25" customHeight="1" x14ac:dyDescent="0.15">
      <c r="C870" s="58"/>
      <c r="D870" s="95"/>
      <c r="E870" s="95"/>
      <c r="F870" s="95"/>
    </row>
    <row r="871" spans="3:6" ht="25" customHeight="1" x14ac:dyDescent="0.15">
      <c r="C871" s="58"/>
      <c r="D871" s="95"/>
      <c r="E871" s="95"/>
      <c r="F871" s="95"/>
    </row>
    <row r="872" spans="3:6" ht="25" customHeight="1" x14ac:dyDescent="0.15">
      <c r="C872" s="58"/>
      <c r="D872" s="95"/>
      <c r="E872" s="95"/>
      <c r="F872" s="95"/>
    </row>
    <row r="873" spans="3:6" ht="25" customHeight="1" x14ac:dyDescent="0.15">
      <c r="C873" s="58"/>
      <c r="D873" s="95"/>
      <c r="E873" s="95"/>
      <c r="F873" s="95"/>
    </row>
    <row r="874" spans="3:6" ht="25" customHeight="1" x14ac:dyDescent="0.15">
      <c r="C874" s="58"/>
      <c r="D874" s="95"/>
      <c r="E874" s="95"/>
      <c r="F874" s="95"/>
    </row>
    <row r="875" spans="3:6" ht="25" customHeight="1" x14ac:dyDescent="0.15">
      <c r="C875" s="58"/>
      <c r="D875" s="95"/>
      <c r="E875" s="95"/>
      <c r="F875" s="95"/>
    </row>
    <row r="876" spans="3:6" ht="25" customHeight="1" x14ac:dyDescent="0.15">
      <c r="C876" s="58"/>
      <c r="D876" s="95"/>
      <c r="E876" s="95"/>
      <c r="F876" s="95"/>
    </row>
    <row r="877" spans="3:6" ht="25" customHeight="1" x14ac:dyDescent="0.15">
      <c r="C877" s="58"/>
      <c r="D877" s="95"/>
      <c r="E877" s="95"/>
      <c r="F877" s="95"/>
    </row>
    <row r="878" spans="3:6" ht="25" customHeight="1" x14ac:dyDescent="0.15">
      <c r="C878" s="58"/>
      <c r="D878" s="95"/>
      <c r="E878" s="95"/>
      <c r="F878" s="95"/>
    </row>
    <row r="879" spans="3:6" ht="25" customHeight="1" x14ac:dyDescent="0.15">
      <c r="C879" s="58"/>
      <c r="D879" s="95"/>
      <c r="E879" s="95"/>
      <c r="F879" s="95"/>
    </row>
    <row r="880" spans="3:6" ht="25" customHeight="1" x14ac:dyDescent="0.15">
      <c r="C880" s="58"/>
      <c r="D880" s="95"/>
      <c r="E880" s="95"/>
      <c r="F880" s="95"/>
    </row>
    <row r="881" spans="3:6" ht="25" customHeight="1" x14ac:dyDescent="0.15">
      <c r="C881" s="58"/>
      <c r="D881" s="95"/>
      <c r="E881" s="95"/>
      <c r="F881" s="95"/>
    </row>
    <row r="882" spans="3:6" ht="25" customHeight="1" x14ac:dyDescent="0.15">
      <c r="C882" s="58"/>
      <c r="D882" s="95"/>
      <c r="E882" s="95"/>
      <c r="F882" s="95"/>
    </row>
    <row r="883" spans="3:6" ht="25" customHeight="1" x14ac:dyDescent="0.15">
      <c r="C883" s="58"/>
      <c r="D883" s="95"/>
      <c r="E883" s="95"/>
      <c r="F883" s="95"/>
    </row>
    <row r="884" spans="3:6" ht="25" customHeight="1" x14ac:dyDescent="0.15">
      <c r="C884" s="58"/>
      <c r="D884" s="95"/>
      <c r="E884" s="95"/>
      <c r="F884" s="95"/>
    </row>
    <row r="885" spans="3:6" ht="25" customHeight="1" x14ac:dyDescent="0.15">
      <c r="C885" s="58"/>
      <c r="D885" s="95"/>
      <c r="E885" s="95"/>
      <c r="F885" s="95"/>
    </row>
    <row r="886" spans="3:6" ht="25" customHeight="1" x14ac:dyDescent="0.15">
      <c r="C886" s="58"/>
      <c r="D886" s="95"/>
      <c r="E886" s="95"/>
      <c r="F886" s="95"/>
    </row>
    <row r="887" spans="3:6" ht="25" customHeight="1" x14ac:dyDescent="0.15">
      <c r="C887" s="58"/>
      <c r="D887" s="95"/>
      <c r="E887" s="95"/>
      <c r="F887" s="95"/>
    </row>
    <row r="888" spans="3:6" ht="25" customHeight="1" x14ac:dyDescent="0.15">
      <c r="C888" s="58"/>
      <c r="D888" s="95"/>
      <c r="E888" s="95"/>
      <c r="F888" s="95"/>
    </row>
    <row r="889" spans="3:6" ht="25" customHeight="1" x14ac:dyDescent="0.15">
      <c r="C889" s="58"/>
      <c r="D889" s="95"/>
      <c r="E889" s="95"/>
      <c r="F889" s="95"/>
    </row>
    <row r="890" spans="3:6" ht="25" customHeight="1" x14ac:dyDescent="0.15">
      <c r="C890" s="58"/>
      <c r="D890" s="95"/>
      <c r="E890" s="95"/>
      <c r="F890" s="95"/>
    </row>
    <row r="891" spans="3:6" ht="25" customHeight="1" x14ac:dyDescent="0.15">
      <c r="C891" s="58"/>
      <c r="D891" s="95"/>
      <c r="E891" s="95"/>
      <c r="F891" s="95"/>
    </row>
    <row r="892" spans="3:6" ht="25" customHeight="1" x14ac:dyDescent="0.15">
      <c r="C892" s="58"/>
      <c r="D892" s="95"/>
      <c r="E892" s="95"/>
      <c r="F892" s="95"/>
    </row>
    <row r="893" spans="3:6" ht="25" customHeight="1" x14ac:dyDescent="0.15">
      <c r="C893" s="58"/>
      <c r="D893" s="95"/>
      <c r="E893" s="95"/>
      <c r="F893" s="95"/>
    </row>
    <row r="894" spans="3:6" ht="25" customHeight="1" x14ac:dyDescent="0.15">
      <c r="C894" s="58"/>
      <c r="D894" s="95"/>
      <c r="E894" s="95"/>
      <c r="F894" s="95"/>
    </row>
    <row r="895" spans="3:6" ht="25" customHeight="1" x14ac:dyDescent="0.15">
      <c r="C895" s="58"/>
      <c r="D895" s="95"/>
      <c r="E895" s="95"/>
      <c r="F895" s="95"/>
    </row>
    <row r="896" spans="3:6" ht="25" customHeight="1" x14ac:dyDescent="0.15">
      <c r="C896" s="58"/>
      <c r="D896" s="95"/>
      <c r="E896" s="95"/>
      <c r="F896" s="95"/>
    </row>
    <row r="897" spans="3:6" ht="25" customHeight="1" x14ac:dyDescent="0.15">
      <c r="C897" s="58"/>
      <c r="D897" s="95"/>
      <c r="E897" s="95"/>
      <c r="F897" s="95"/>
    </row>
    <row r="898" spans="3:6" ht="25" customHeight="1" x14ac:dyDescent="0.15">
      <c r="C898" s="58"/>
      <c r="D898" s="95"/>
      <c r="E898" s="95"/>
      <c r="F898" s="95"/>
    </row>
    <row r="899" spans="3:6" ht="25" customHeight="1" x14ac:dyDescent="0.15">
      <c r="C899" s="58"/>
      <c r="D899" s="95"/>
      <c r="E899" s="95"/>
      <c r="F899" s="95"/>
    </row>
    <row r="900" spans="3:6" ht="25" customHeight="1" x14ac:dyDescent="0.15">
      <c r="C900" s="58"/>
      <c r="D900" s="95"/>
      <c r="E900" s="95"/>
      <c r="F900" s="95"/>
    </row>
    <row r="901" spans="3:6" ht="25" customHeight="1" x14ac:dyDescent="0.15">
      <c r="C901" s="58"/>
      <c r="D901" s="95"/>
      <c r="E901" s="95"/>
      <c r="F901" s="95"/>
    </row>
    <row r="902" spans="3:6" ht="25" customHeight="1" x14ac:dyDescent="0.15">
      <c r="C902" s="58"/>
      <c r="D902" s="95"/>
      <c r="E902" s="95"/>
      <c r="F902" s="95"/>
    </row>
    <row r="903" spans="3:6" ht="25" customHeight="1" x14ac:dyDescent="0.15">
      <c r="C903" s="58"/>
      <c r="D903" s="95"/>
      <c r="E903" s="95"/>
      <c r="F903" s="95"/>
    </row>
    <row r="904" spans="3:6" ht="25" customHeight="1" x14ac:dyDescent="0.15">
      <c r="C904" s="58"/>
      <c r="D904" s="95"/>
      <c r="E904" s="95"/>
      <c r="F904" s="95"/>
    </row>
    <row r="905" spans="3:6" ht="25" customHeight="1" x14ac:dyDescent="0.15">
      <c r="C905" s="58"/>
      <c r="D905" s="95"/>
      <c r="E905" s="95"/>
      <c r="F905" s="95"/>
    </row>
    <row r="906" spans="3:6" ht="25" customHeight="1" x14ac:dyDescent="0.15">
      <c r="C906" s="58"/>
      <c r="D906" s="95"/>
      <c r="E906" s="95"/>
      <c r="F906" s="95"/>
    </row>
    <row r="907" spans="3:6" ht="25" customHeight="1" x14ac:dyDescent="0.15">
      <c r="C907" s="58"/>
      <c r="D907" s="95"/>
      <c r="E907" s="95"/>
      <c r="F907" s="95"/>
    </row>
    <row r="908" spans="3:6" ht="25" customHeight="1" x14ac:dyDescent="0.15">
      <c r="C908" s="58"/>
      <c r="D908" s="95"/>
      <c r="E908" s="95"/>
      <c r="F908" s="95"/>
    </row>
    <row r="909" spans="3:6" ht="25" customHeight="1" x14ac:dyDescent="0.15">
      <c r="C909" s="58"/>
      <c r="D909" s="95"/>
      <c r="E909" s="95"/>
      <c r="F909" s="95"/>
    </row>
    <row r="910" spans="3:6" ht="25" customHeight="1" x14ac:dyDescent="0.15">
      <c r="C910" s="58"/>
      <c r="D910" s="95"/>
      <c r="E910" s="95"/>
      <c r="F910" s="95"/>
    </row>
    <row r="911" spans="3:6" ht="25" customHeight="1" x14ac:dyDescent="0.15">
      <c r="C911" s="58"/>
      <c r="D911" s="95"/>
      <c r="E911" s="95"/>
      <c r="F911" s="95"/>
    </row>
    <row r="912" spans="3:6" ht="25" customHeight="1" x14ac:dyDescent="0.15">
      <c r="C912" s="58"/>
      <c r="D912" s="95"/>
      <c r="E912" s="95"/>
      <c r="F912" s="95"/>
    </row>
    <row r="913" spans="3:6" ht="25" customHeight="1" x14ac:dyDescent="0.15">
      <c r="C913" s="58"/>
      <c r="D913" s="95"/>
      <c r="E913" s="95"/>
      <c r="F913" s="95"/>
    </row>
    <row r="914" spans="3:6" ht="25" customHeight="1" x14ac:dyDescent="0.15">
      <c r="C914" s="58"/>
      <c r="D914" s="95"/>
      <c r="E914" s="95"/>
      <c r="F914" s="95"/>
    </row>
    <row r="915" spans="3:6" ht="25" customHeight="1" x14ac:dyDescent="0.15">
      <c r="C915" s="58"/>
      <c r="D915" s="95"/>
      <c r="E915" s="95"/>
      <c r="F915" s="95"/>
    </row>
    <row r="916" spans="3:6" ht="25" customHeight="1" x14ac:dyDescent="0.15">
      <c r="C916" s="58"/>
      <c r="D916" s="95"/>
      <c r="E916" s="95"/>
      <c r="F916" s="95"/>
    </row>
    <row r="917" spans="3:6" ht="25" customHeight="1" x14ac:dyDescent="0.15">
      <c r="C917" s="58"/>
      <c r="D917" s="95"/>
      <c r="E917" s="95"/>
      <c r="F917" s="95"/>
    </row>
    <row r="918" spans="3:6" ht="25" customHeight="1" x14ac:dyDescent="0.15">
      <c r="C918" s="58"/>
      <c r="D918" s="95"/>
      <c r="E918" s="95"/>
      <c r="F918" s="95"/>
    </row>
    <row r="919" spans="3:6" ht="25" customHeight="1" x14ac:dyDescent="0.15">
      <c r="C919" s="58"/>
      <c r="D919" s="95"/>
      <c r="E919" s="95"/>
      <c r="F919" s="95"/>
    </row>
    <row r="920" spans="3:6" ht="25" customHeight="1" x14ac:dyDescent="0.15">
      <c r="C920" s="58"/>
      <c r="D920" s="95"/>
      <c r="E920" s="95"/>
      <c r="F920" s="95"/>
    </row>
    <row r="921" spans="3:6" ht="25" customHeight="1" x14ac:dyDescent="0.15">
      <c r="C921" s="58"/>
      <c r="D921" s="95"/>
      <c r="E921" s="95"/>
      <c r="F921" s="95"/>
    </row>
    <row r="922" spans="3:6" ht="25" customHeight="1" x14ac:dyDescent="0.15">
      <c r="C922" s="58"/>
      <c r="D922" s="95"/>
      <c r="E922" s="95"/>
      <c r="F922" s="95"/>
    </row>
    <row r="923" spans="3:6" ht="25" customHeight="1" x14ac:dyDescent="0.15">
      <c r="C923" s="58"/>
      <c r="D923" s="95"/>
      <c r="E923" s="95"/>
      <c r="F923" s="95"/>
    </row>
    <row r="924" spans="3:6" ht="25" customHeight="1" x14ac:dyDescent="0.15">
      <c r="C924" s="58"/>
      <c r="D924" s="95"/>
      <c r="E924" s="95"/>
      <c r="F924" s="95"/>
    </row>
    <row r="925" spans="3:6" ht="25" customHeight="1" x14ac:dyDescent="0.15">
      <c r="C925" s="58"/>
      <c r="D925" s="95"/>
      <c r="E925" s="95"/>
      <c r="F925" s="95"/>
    </row>
    <row r="926" spans="3:6" ht="25" customHeight="1" x14ac:dyDescent="0.15">
      <c r="C926" s="58"/>
      <c r="D926" s="95"/>
      <c r="E926" s="95"/>
      <c r="F926" s="95"/>
    </row>
    <row r="927" spans="3:6" ht="25" customHeight="1" x14ac:dyDescent="0.15">
      <c r="C927" s="58"/>
      <c r="D927" s="95"/>
      <c r="E927" s="95"/>
      <c r="F927" s="95"/>
    </row>
    <row r="928" spans="3:6" ht="25" customHeight="1" x14ac:dyDescent="0.15">
      <c r="C928" s="58"/>
      <c r="D928" s="95"/>
      <c r="E928" s="95"/>
      <c r="F928" s="95"/>
    </row>
    <row r="929" spans="3:6" ht="25" customHeight="1" x14ac:dyDescent="0.15">
      <c r="C929" s="58"/>
      <c r="D929" s="95"/>
      <c r="E929" s="95"/>
      <c r="F929" s="95"/>
    </row>
    <row r="930" spans="3:6" ht="25" customHeight="1" x14ac:dyDescent="0.15">
      <c r="C930" s="58"/>
      <c r="D930" s="95"/>
      <c r="E930" s="95"/>
      <c r="F930" s="95"/>
    </row>
    <row r="931" spans="3:6" ht="25" customHeight="1" x14ac:dyDescent="0.15">
      <c r="C931" s="58"/>
      <c r="D931" s="95"/>
      <c r="E931" s="95"/>
      <c r="F931" s="95"/>
    </row>
    <row r="932" spans="3:6" ht="25" customHeight="1" x14ac:dyDescent="0.15">
      <c r="C932" s="58"/>
      <c r="D932" s="95"/>
      <c r="E932" s="95"/>
      <c r="F932" s="95"/>
    </row>
    <row r="933" spans="3:6" ht="25" customHeight="1" x14ac:dyDescent="0.15">
      <c r="C933" s="58"/>
      <c r="D933" s="95"/>
      <c r="E933" s="95"/>
      <c r="F933" s="95"/>
    </row>
    <row r="934" spans="3:6" ht="25" customHeight="1" x14ac:dyDescent="0.15">
      <c r="C934" s="58"/>
      <c r="D934" s="95"/>
      <c r="E934" s="95"/>
      <c r="F934" s="95"/>
    </row>
    <row r="935" spans="3:6" ht="25" customHeight="1" x14ac:dyDescent="0.15">
      <c r="C935" s="58"/>
      <c r="D935" s="95"/>
      <c r="E935" s="95"/>
      <c r="F935" s="95"/>
    </row>
    <row r="936" spans="3:6" ht="25" customHeight="1" x14ac:dyDescent="0.15">
      <c r="C936" s="58"/>
      <c r="D936" s="95"/>
      <c r="E936" s="95"/>
      <c r="F936" s="95"/>
    </row>
    <row r="937" spans="3:6" ht="25" customHeight="1" x14ac:dyDescent="0.15">
      <c r="C937" s="58"/>
      <c r="D937" s="95"/>
      <c r="E937" s="95"/>
      <c r="F937" s="95"/>
    </row>
    <row r="938" spans="3:6" ht="25" customHeight="1" x14ac:dyDescent="0.15">
      <c r="C938" s="58"/>
      <c r="D938" s="95"/>
      <c r="E938" s="95"/>
      <c r="F938" s="95"/>
    </row>
    <row r="939" spans="3:6" ht="25" customHeight="1" x14ac:dyDescent="0.15">
      <c r="C939" s="58"/>
      <c r="D939" s="95"/>
      <c r="E939" s="95"/>
      <c r="F939" s="95"/>
    </row>
    <row r="940" spans="3:6" ht="25" customHeight="1" x14ac:dyDescent="0.15">
      <c r="C940" s="58"/>
      <c r="D940" s="95"/>
      <c r="E940" s="95"/>
      <c r="F940" s="95"/>
    </row>
    <row r="941" spans="3:6" ht="25" customHeight="1" x14ac:dyDescent="0.15">
      <c r="C941" s="58"/>
      <c r="D941" s="95"/>
      <c r="E941" s="95"/>
      <c r="F941" s="95"/>
    </row>
    <row r="942" spans="3:6" ht="25" customHeight="1" x14ac:dyDescent="0.15">
      <c r="C942" s="58"/>
      <c r="D942" s="95"/>
      <c r="E942" s="95"/>
      <c r="F942" s="95"/>
    </row>
    <row r="943" spans="3:6" ht="25" customHeight="1" x14ac:dyDescent="0.15">
      <c r="C943" s="58"/>
      <c r="D943" s="95"/>
      <c r="E943" s="95"/>
      <c r="F943" s="95"/>
    </row>
    <row r="944" spans="3:6" ht="25" customHeight="1" x14ac:dyDescent="0.15">
      <c r="C944" s="58"/>
      <c r="D944" s="95"/>
      <c r="E944" s="95"/>
      <c r="F944" s="95"/>
    </row>
    <row r="945" spans="3:6" ht="25" customHeight="1" x14ac:dyDescent="0.15">
      <c r="C945" s="58"/>
      <c r="D945" s="95"/>
      <c r="E945" s="95"/>
      <c r="F945" s="95"/>
    </row>
    <row r="946" spans="3:6" ht="25" customHeight="1" x14ac:dyDescent="0.15">
      <c r="C946" s="58"/>
      <c r="D946" s="95"/>
      <c r="E946" s="95"/>
      <c r="F946" s="95"/>
    </row>
    <row r="947" spans="3:6" ht="25" customHeight="1" x14ac:dyDescent="0.15">
      <c r="C947" s="58"/>
      <c r="D947" s="95"/>
      <c r="E947" s="95"/>
      <c r="F947" s="95"/>
    </row>
    <row r="948" spans="3:6" ht="25" customHeight="1" x14ac:dyDescent="0.15">
      <c r="C948" s="58"/>
      <c r="D948" s="95"/>
      <c r="E948" s="95"/>
      <c r="F948" s="95"/>
    </row>
    <row r="949" spans="3:6" ht="25" customHeight="1" x14ac:dyDescent="0.15">
      <c r="C949" s="58"/>
      <c r="D949" s="95"/>
      <c r="E949" s="95"/>
      <c r="F949" s="95"/>
    </row>
    <row r="950" spans="3:6" ht="25" customHeight="1" x14ac:dyDescent="0.15">
      <c r="C950" s="58"/>
      <c r="D950" s="95"/>
      <c r="E950" s="95"/>
      <c r="F950" s="95"/>
    </row>
    <row r="951" spans="3:6" ht="25" customHeight="1" x14ac:dyDescent="0.15">
      <c r="C951" s="58"/>
      <c r="D951" s="95"/>
      <c r="E951" s="95"/>
      <c r="F951" s="95"/>
    </row>
    <row r="952" spans="3:6" ht="25" customHeight="1" x14ac:dyDescent="0.15">
      <c r="C952" s="58"/>
      <c r="D952" s="95"/>
      <c r="E952" s="95"/>
      <c r="F952" s="95"/>
    </row>
    <row r="953" spans="3:6" ht="25" customHeight="1" x14ac:dyDescent="0.15">
      <c r="C953" s="58"/>
      <c r="D953" s="95"/>
      <c r="E953" s="95"/>
      <c r="F953" s="95"/>
    </row>
    <row r="954" spans="3:6" ht="25" customHeight="1" x14ac:dyDescent="0.15">
      <c r="C954" s="58"/>
      <c r="D954" s="95"/>
      <c r="E954" s="95"/>
      <c r="F954" s="95"/>
    </row>
    <row r="955" spans="3:6" ht="25" customHeight="1" x14ac:dyDescent="0.15">
      <c r="C955" s="58"/>
      <c r="D955" s="95"/>
      <c r="E955" s="95"/>
      <c r="F955" s="95"/>
    </row>
    <row r="956" spans="3:6" ht="25" customHeight="1" x14ac:dyDescent="0.15">
      <c r="C956" s="58"/>
      <c r="D956" s="95"/>
      <c r="E956" s="95"/>
      <c r="F956" s="95"/>
    </row>
    <row r="957" spans="3:6" ht="25" customHeight="1" x14ac:dyDescent="0.15">
      <c r="C957" s="58"/>
      <c r="D957" s="95"/>
      <c r="E957" s="95"/>
      <c r="F957" s="95"/>
    </row>
    <row r="958" spans="3:6" ht="25" customHeight="1" x14ac:dyDescent="0.15">
      <c r="C958" s="58"/>
      <c r="D958" s="95"/>
      <c r="E958" s="95"/>
      <c r="F958" s="95"/>
    </row>
    <row r="959" spans="3:6" ht="25" customHeight="1" x14ac:dyDescent="0.15">
      <c r="C959" s="58"/>
      <c r="D959" s="95"/>
      <c r="E959" s="95"/>
      <c r="F959" s="95"/>
    </row>
    <row r="960" spans="3:6" ht="25" customHeight="1" x14ac:dyDescent="0.15">
      <c r="C960" s="58"/>
      <c r="D960" s="95"/>
      <c r="E960" s="95"/>
      <c r="F960" s="95"/>
    </row>
    <row r="961" spans="3:6" ht="25" customHeight="1" x14ac:dyDescent="0.15">
      <c r="C961" s="58"/>
      <c r="D961" s="95"/>
      <c r="E961" s="95"/>
      <c r="F961" s="95"/>
    </row>
    <row r="962" spans="3:6" ht="25" customHeight="1" x14ac:dyDescent="0.15">
      <c r="C962" s="58"/>
      <c r="D962" s="95"/>
      <c r="E962" s="95"/>
      <c r="F962" s="95"/>
    </row>
    <row r="963" spans="3:6" ht="25" customHeight="1" x14ac:dyDescent="0.15">
      <c r="C963" s="58"/>
      <c r="D963" s="95"/>
      <c r="E963" s="95"/>
      <c r="F963" s="95"/>
    </row>
    <row r="964" spans="3:6" ht="25" customHeight="1" x14ac:dyDescent="0.15">
      <c r="C964" s="58"/>
      <c r="D964" s="95"/>
      <c r="E964" s="95"/>
      <c r="F964" s="95"/>
    </row>
    <row r="965" spans="3:6" ht="25" customHeight="1" x14ac:dyDescent="0.15">
      <c r="C965" s="58"/>
      <c r="D965" s="95"/>
      <c r="E965" s="95"/>
      <c r="F965" s="95"/>
    </row>
    <row r="966" spans="3:6" ht="25" customHeight="1" x14ac:dyDescent="0.15">
      <c r="C966" s="58"/>
      <c r="D966" s="95"/>
      <c r="E966" s="95"/>
      <c r="F966" s="95"/>
    </row>
    <row r="967" spans="3:6" ht="25" customHeight="1" x14ac:dyDescent="0.15">
      <c r="C967" s="58"/>
      <c r="D967" s="95"/>
      <c r="E967" s="95"/>
      <c r="F967" s="95"/>
    </row>
    <row r="968" spans="3:6" ht="25" customHeight="1" x14ac:dyDescent="0.15">
      <c r="C968" s="58"/>
      <c r="D968" s="95"/>
      <c r="E968" s="95"/>
      <c r="F968" s="95"/>
    </row>
    <row r="969" spans="3:6" ht="25" customHeight="1" x14ac:dyDescent="0.15">
      <c r="C969" s="58"/>
      <c r="D969" s="95"/>
      <c r="E969" s="95"/>
      <c r="F969" s="95"/>
    </row>
    <row r="970" spans="3:6" ht="25" customHeight="1" x14ac:dyDescent="0.15">
      <c r="C970" s="58"/>
      <c r="D970" s="95"/>
      <c r="E970" s="95"/>
      <c r="F970" s="95"/>
    </row>
    <row r="971" spans="3:6" ht="25" customHeight="1" x14ac:dyDescent="0.15">
      <c r="C971" s="58"/>
      <c r="D971" s="95"/>
      <c r="E971" s="95"/>
      <c r="F971" s="95"/>
    </row>
    <row r="972" spans="3:6" ht="25" customHeight="1" x14ac:dyDescent="0.15">
      <c r="C972" s="58"/>
      <c r="D972" s="95"/>
      <c r="E972" s="95"/>
      <c r="F972" s="95"/>
    </row>
    <row r="973" spans="3:6" ht="25" customHeight="1" x14ac:dyDescent="0.15">
      <c r="C973" s="58"/>
      <c r="D973" s="95"/>
      <c r="E973" s="95"/>
      <c r="F973" s="95"/>
    </row>
    <row r="974" spans="3:6" ht="25" customHeight="1" x14ac:dyDescent="0.15">
      <c r="C974" s="58"/>
      <c r="D974" s="95"/>
      <c r="E974" s="95"/>
      <c r="F974" s="95"/>
    </row>
    <row r="975" spans="3:6" ht="25" customHeight="1" x14ac:dyDescent="0.15">
      <c r="C975" s="58"/>
      <c r="D975" s="95"/>
      <c r="E975" s="95"/>
      <c r="F975" s="95"/>
    </row>
    <row r="976" spans="3:6" ht="25" customHeight="1" x14ac:dyDescent="0.15">
      <c r="C976" s="58"/>
      <c r="D976" s="95"/>
      <c r="E976" s="95"/>
      <c r="F976" s="95"/>
    </row>
    <row r="977" spans="3:6" ht="25" customHeight="1" x14ac:dyDescent="0.15">
      <c r="C977" s="58"/>
      <c r="D977" s="95"/>
      <c r="E977" s="95"/>
      <c r="F977" s="95"/>
    </row>
    <row r="978" spans="3:6" ht="25" customHeight="1" x14ac:dyDescent="0.15">
      <c r="C978" s="58"/>
      <c r="D978" s="95"/>
      <c r="E978" s="95"/>
      <c r="F978" s="95"/>
    </row>
    <row r="979" spans="3:6" ht="25" customHeight="1" x14ac:dyDescent="0.15">
      <c r="C979" s="58"/>
      <c r="D979" s="95"/>
      <c r="E979" s="95"/>
      <c r="F979" s="95"/>
    </row>
    <row r="980" spans="3:6" ht="25" customHeight="1" x14ac:dyDescent="0.15">
      <c r="C980" s="58"/>
      <c r="D980" s="95"/>
      <c r="E980" s="95"/>
      <c r="F980" s="95"/>
    </row>
    <row r="981" spans="3:6" ht="25" customHeight="1" x14ac:dyDescent="0.15">
      <c r="C981" s="58"/>
      <c r="D981" s="95"/>
      <c r="E981" s="95"/>
      <c r="F981" s="95"/>
    </row>
    <row r="982" spans="3:6" ht="25" customHeight="1" x14ac:dyDescent="0.15">
      <c r="C982" s="58"/>
      <c r="D982" s="95"/>
      <c r="E982" s="95"/>
      <c r="F982" s="95"/>
    </row>
    <row r="983" spans="3:6" ht="25" customHeight="1" x14ac:dyDescent="0.15">
      <c r="C983" s="58"/>
      <c r="D983" s="95"/>
      <c r="E983" s="95"/>
      <c r="F983" s="95"/>
    </row>
    <row r="984" spans="3:6" ht="25" customHeight="1" x14ac:dyDescent="0.15">
      <c r="C984" s="58"/>
      <c r="D984" s="95"/>
      <c r="E984" s="95"/>
      <c r="F984" s="95"/>
    </row>
    <row r="985" spans="3:6" ht="25" customHeight="1" x14ac:dyDescent="0.15">
      <c r="C985" s="58"/>
      <c r="D985" s="95"/>
      <c r="E985" s="95"/>
      <c r="F985" s="95"/>
    </row>
    <row r="986" spans="3:6" ht="25" customHeight="1" x14ac:dyDescent="0.15">
      <c r="C986" s="58"/>
      <c r="D986" s="95"/>
      <c r="E986" s="95"/>
      <c r="F986" s="95"/>
    </row>
    <row r="987" spans="3:6" ht="25" customHeight="1" x14ac:dyDescent="0.15">
      <c r="C987" s="58"/>
      <c r="D987" s="95"/>
      <c r="E987" s="95"/>
      <c r="F987" s="95"/>
    </row>
    <row r="988" spans="3:6" ht="25" customHeight="1" x14ac:dyDescent="0.15">
      <c r="C988" s="58"/>
      <c r="D988" s="95"/>
      <c r="E988" s="95"/>
      <c r="F988" s="95"/>
    </row>
    <row r="989" spans="3:6" ht="25" customHeight="1" x14ac:dyDescent="0.15">
      <c r="C989" s="58"/>
      <c r="D989" s="95"/>
      <c r="E989" s="95"/>
      <c r="F989" s="95"/>
    </row>
    <row r="990" spans="3:6" ht="25" customHeight="1" x14ac:dyDescent="0.15">
      <c r="C990" s="58"/>
      <c r="D990" s="95"/>
      <c r="E990" s="95"/>
      <c r="F990" s="95"/>
    </row>
    <row r="991" spans="3:6" ht="25" customHeight="1" x14ac:dyDescent="0.15">
      <c r="C991" s="58"/>
      <c r="D991" s="95"/>
      <c r="E991" s="95"/>
      <c r="F991" s="95"/>
    </row>
    <row r="992" spans="3:6" ht="25" customHeight="1" x14ac:dyDescent="0.15">
      <c r="C992" s="58"/>
      <c r="D992" s="95"/>
      <c r="E992" s="95"/>
      <c r="F992" s="95"/>
    </row>
    <row r="993" spans="3:6" ht="25" customHeight="1" x14ac:dyDescent="0.15">
      <c r="C993" s="58"/>
      <c r="D993" s="95"/>
      <c r="E993" s="95"/>
      <c r="F993" s="95"/>
    </row>
    <row r="994" spans="3:6" ht="25" customHeight="1" x14ac:dyDescent="0.15">
      <c r="C994" s="58"/>
      <c r="D994" s="95"/>
      <c r="E994" s="95"/>
      <c r="F994" s="95"/>
    </row>
    <row r="995" spans="3:6" ht="25" customHeight="1" x14ac:dyDescent="0.15">
      <c r="C995" s="58"/>
      <c r="D995" s="95"/>
      <c r="E995" s="95"/>
      <c r="F995" s="95"/>
    </row>
    <row r="996" spans="3:6" ht="25" customHeight="1" x14ac:dyDescent="0.15">
      <c r="C996" s="58"/>
      <c r="D996" s="95"/>
      <c r="E996" s="95"/>
      <c r="F996" s="95"/>
    </row>
    <row r="997" spans="3:6" ht="25" customHeight="1" x14ac:dyDescent="0.15">
      <c r="C997" s="58"/>
      <c r="D997" s="95"/>
      <c r="E997" s="95"/>
      <c r="F997" s="95"/>
    </row>
    <row r="998" spans="3:6" ht="25" customHeight="1" x14ac:dyDescent="0.15">
      <c r="C998" s="58"/>
      <c r="D998" s="95"/>
      <c r="E998" s="95"/>
      <c r="F998" s="95"/>
    </row>
    <row r="999" spans="3:6" ht="25" customHeight="1" x14ac:dyDescent="0.15">
      <c r="C999" s="58"/>
      <c r="D999" s="95"/>
      <c r="E999" s="95"/>
      <c r="F999" s="95"/>
    </row>
    <row r="1000" spans="3:6" ht="25" customHeight="1" x14ac:dyDescent="0.15">
      <c r="C1000" s="58"/>
      <c r="D1000" s="95"/>
      <c r="E1000" s="95"/>
      <c r="F1000" s="95"/>
    </row>
    <row r="1001" spans="3:6" ht="25" customHeight="1" x14ac:dyDescent="0.15">
      <c r="C1001" s="58"/>
      <c r="D1001" s="95"/>
      <c r="E1001" s="95"/>
      <c r="F1001" s="95"/>
    </row>
    <row r="1002" spans="3:6" ht="25" customHeight="1" x14ac:dyDescent="0.15">
      <c r="C1002" s="58"/>
      <c r="D1002" s="95"/>
      <c r="E1002" s="95"/>
      <c r="F1002" s="95"/>
    </row>
    <row r="1003" spans="3:6" ht="25" customHeight="1" x14ac:dyDescent="0.15">
      <c r="C1003" s="58"/>
      <c r="D1003" s="95"/>
      <c r="E1003" s="95"/>
      <c r="F1003" s="95"/>
    </row>
    <row r="1004" spans="3:6" ht="25" customHeight="1" x14ac:dyDescent="0.15">
      <c r="C1004" s="58"/>
      <c r="D1004" s="95"/>
      <c r="E1004" s="95"/>
      <c r="F1004" s="95"/>
    </row>
    <row r="1005" spans="3:6" ht="25" customHeight="1" x14ac:dyDescent="0.15">
      <c r="C1005" s="58"/>
      <c r="D1005" s="95"/>
      <c r="E1005" s="95"/>
      <c r="F1005" s="95"/>
    </row>
    <row r="1006" spans="3:6" ht="25" customHeight="1" x14ac:dyDescent="0.15">
      <c r="C1006" s="58"/>
      <c r="D1006" s="95"/>
      <c r="E1006" s="95"/>
      <c r="F1006" s="95"/>
    </row>
    <row r="1007" spans="3:6" ht="25" customHeight="1" x14ac:dyDescent="0.15">
      <c r="C1007" s="58"/>
      <c r="D1007" s="95"/>
      <c r="E1007" s="95"/>
      <c r="F1007" s="95"/>
    </row>
    <row r="1008" spans="3:6" ht="25" customHeight="1" x14ac:dyDescent="0.15">
      <c r="C1008" s="58"/>
      <c r="D1008" s="95"/>
      <c r="E1008" s="95"/>
      <c r="F1008" s="95"/>
    </row>
    <row r="1009" spans="3:6" ht="25" customHeight="1" x14ac:dyDescent="0.15">
      <c r="C1009" s="58"/>
      <c r="D1009" s="95"/>
      <c r="E1009" s="95"/>
      <c r="F1009" s="95"/>
    </row>
    <row r="1010" spans="3:6" ht="25" customHeight="1" x14ac:dyDescent="0.15">
      <c r="C1010" s="58"/>
      <c r="D1010" s="95"/>
      <c r="E1010" s="95"/>
      <c r="F1010" s="95"/>
    </row>
    <row r="1011" spans="3:6" ht="25" customHeight="1" x14ac:dyDescent="0.15">
      <c r="C1011" s="58"/>
      <c r="D1011" s="95"/>
      <c r="E1011" s="95"/>
      <c r="F1011" s="95"/>
    </row>
    <row r="1012" spans="3:6" ht="25" customHeight="1" x14ac:dyDescent="0.15">
      <c r="C1012" s="58"/>
      <c r="D1012" s="95"/>
      <c r="E1012" s="95"/>
      <c r="F1012" s="95"/>
    </row>
    <row r="1013" spans="3:6" ht="25" customHeight="1" x14ac:dyDescent="0.15">
      <c r="C1013" s="58"/>
      <c r="D1013" s="95"/>
      <c r="E1013" s="95"/>
      <c r="F1013" s="95"/>
    </row>
    <row r="1014" spans="3:6" ht="25" customHeight="1" x14ac:dyDescent="0.15">
      <c r="C1014" s="58"/>
      <c r="D1014" s="95"/>
      <c r="E1014" s="95"/>
      <c r="F1014" s="95"/>
    </row>
    <row r="1015" spans="3:6" ht="25" customHeight="1" x14ac:dyDescent="0.15">
      <c r="C1015" s="58"/>
      <c r="D1015" s="95"/>
      <c r="E1015" s="95"/>
      <c r="F1015" s="95"/>
    </row>
    <row r="1016" spans="3:6" ht="25" customHeight="1" x14ac:dyDescent="0.15">
      <c r="C1016" s="58"/>
      <c r="D1016" s="95"/>
      <c r="E1016" s="95"/>
      <c r="F1016" s="95"/>
    </row>
    <row r="1017" spans="3:6" ht="25" customHeight="1" x14ac:dyDescent="0.15">
      <c r="C1017" s="58"/>
      <c r="D1017" s="95"/>
      <c r="E1017" s="95"/>
      <c r="F1017" s="95"/>
    </row>
    <row r="1018" spans="3:6" ht="25" customHeight="1" x14ac:dyDescent="0.15">
      <c r="C1018" s="58"/>
      <c r="D1018" s="95"/>
      <c r="E1018" s="95"/>
      <c r="F1018" s="95"/>
    </row>
    <row r="1019" spans="3:6" ht="25" customHeight="1" x14ac:dyDescent="0.15">
      <c r="C1019" s="58"/>
      <c r="D1019" s="95"/>
      <c r="E1019" s="95"/>
      <c r="F1019" s="95"/>
    </row>
    <row r="1020" spans="3:6" ht="25" customHeight="1" x14ac:dyDescent="0.15">
      <c r="C1020" s="58"/>
      <c r="D1020" s="95"/>
      <c r="E1020" s="95"/>
      <c r="F1020" s="95"/>
    </row>
    <row r="1021" spans="3:6" ht="25" customHeight="1" x14ac:dyDescent="0.15">
      <c r="C1021" s="58"/>
      <c r="D1021" s="95"/>
      <c r="E1021" s="95"/>
      <c r="F1021" s="95"/>
    </row>
    <row r="1022" spans="3:6" ht="25" customHeight="1" x14ac:dyDescent="0.15">
      <c r="C1022" s="58"/>
      <c r="D1022" s="95"/>
      <c r="E1022" s="95"/>
      <c r="F1022" s="95"/>
    </row>
    <row r="1023" spans="3:6" ht="25" customHeight="1" x14ac:dyDescent="0.15">
      <c r="C1023" s="58"/>
      <c r="D1023" s="95"/>
      <c r="E1023" s="95"/>
      <c r="F1023" s="95"/>
    </row>
    <row r="1024" spans="3:6" ht="25" customHeight="1" x14ac:dyDescent="0.15">
      <c r="C1024" s="58"/>
      <c r="D1024" s="95"/>
      <c r="E1024" s="95"/>
      <c r="F1024" s="95"/>
    </row>
    <row r="1025" spans="3:6" ht="25" customHeight="1" x14ac:dyDescent="0.15">
      <c r="C1025" s="58"/>
      <c r="D1025" s="95"/>
      <c r="E1025" s="95"/>
      <c r="F1025" s="95"/>
    </row>
    <row r="1026" spans="3:6" ht="25" customHeight="1" x14ac:dyDescent="0.15">
      <c r="C1026" s="58"/>
      <c r="D1026" s="95"/>
      <c r="E1026" s="95"/>
      <c r="F1026" s="95"/>
    </row>
    <row r="1027" spans="3:6" ht="25" customHeight="1" x14ac:dyDescent="0.15">
      <c r="C1027" s="58"/>
      <c r="D1027" s="95"/>
      <c r="E1027" s="95"/>
      <c r="F1027" s="95"/>
    </row>
    <row r="1028" spans="3:6" ht="25" customHeight="1" x14ac:dyDescent="0.15">
      <c r="C1028" s="58"/>
      <c r="D1028" s="95"/>
      <c r="E1028" s="95"/>
      <c r="F1028" s="95"/>
    </row>
    <row r="1029" spans="3:6" ht="25" customHeight="1" x14ac:dyDescent="0.15">
      <c r="C1029" s="58"/>
      <c r="D1029" s="95"/>
      <c r="E1029" s="95"/>
      <c r="F1029" s="95"/>
    </row>
    <row r="1030" spans="3:6" ht="25" customHeight="1" x14ac:dyDescent="0.15">
      <c r="C1030" s="58"/>
      <c r="D1030" s="95"/>
      <c r="E1030" s="95"/>
      <c r="F1030" s="95"/>
    </row>
    <row r="1031" spans="3:6" ht="25" customHeight="1" x14ac:dyDescent="0.15">
      <c r="C1031" s="58"/>
      <c r="D1031" s="95"/>
      <c r="E1031" s="95"/>
      <c r="F1031" s="95"/>
    </row>
    <row r="1032" spans="3:6" ht="25" customHeight="1" x14ac:dyDescent="0.15">
      <c r="C1032" s="58"/>
      <c r="D1032" s="95"/>
      <c r="E1032" s="95"/>
      <c r="F1032" s="95"/>
    </row>
    <row r="1033" spans="3:6" ht="25" customHeight="1" x14ac:dyDescent="0.15">
      <c r="C1033" s="58"/>
      <c r="D1033" s="95"/>
      <c r="E1033" s="95"/>
      <c r="F1033" s="95"/>
    </row>
    <row r="1034" spans="3:6" ht="25" customHeight="1" x14ac:dyDescent="0.15">
      <c r="C1034" s="58"/>
      <c r="D1034" s="95"/>
      <c r="E1034" s="95"/>
      <c r="F1034" s="95"/>
    </row>
    <row r="1035" spans="3:6" ht="25" customHeight="1" x14ac:dyDescent="0.15">
      <c r="C1035" s="58"/>
      <c r="D1035" s="95"/>
      <c r="E1035" s="95"/>
      <c r="F1035" s="95"/>
    </row>
    <row r="1036" spans="3:6" ht="25" customHeight="1" x14ac:dyDescent="0.15">
      <c r="C1036" s="58"/>
      <c r="D1036" s="95"/>
      <c r="E1036" s="95"/>
      <c r="F1036" s="95"/>
    </row>
    <row r="1037" spans="3:6" ht="25" customHeight="1" x14ac:dyDescent="0.15">
      <c r="C1037" s="58"/>
      <c r="D1037" s="95"/>
      <c r="E1037" s="95"/>
      <c r="F1037" s="95"/>
    </row>
    <row r="1038" spans="3:6" ht="25" customHeight="1" x14ac:dyDescent="0.15">
      <c r="C1038" s="58"/>
      <c r="D1038" s="95"/>
      <c r="E1038" s="95"/>
      <c r="F1038" s="95"/>
    </row>
    <row r="1039" spans="3:6" ht="25" customHeight="1" x14ac:dyDescent="0.15">
      <c r="C1039" s="58"/>
      <c r="D1039" s="95"/>
      <c r="E1039" s="95"/>
      <c r="F1039" s="95"/>
    </row>
    <row r="1040" spans="3:6" ht="25" customHeight="1" x14ac:dyDescent="0.15">
      <c r="C1040" s="58"/>
      <c r="D1040" s="95"/>
      <c r="E1040" s="95"/>
      <c r="F1040" s="95"/>
    </row>
    <row r="1041" spans="3:6" ht="25" customHeight="1" x14ac:dyDescent="0.15">
      <c r="C1041" s="58"/>
      <c r="D1041" s="95"/>
      <c r="E1041" s="95"/>
      <c r="F1041" s="95"/>
    </row>
    <row r="1042" spans="3:6" ht="25" customHeight="1" x14ac:dyDescent="0.15">
      <c r="C1042" s="58"/>
      <c r="D1042" s="95"/>
      <c r="E1042" s="95"/>
      <c r="F1042" s="95"/>
    </row>
    <row r="1043" spans="3:6" ht="25" customHeight="1" x14ac:dyDescent="0.15">
      <c r="C1043" s="58"/>
      <c r="D1043" s="95"/>
      <c r="E1043" s="95"/>
      <c r="F1043" s="95"/>
    </row>
    <row r="1044" spans="3:6" ht="25" customHeight="1" x14ac:dyDescent="0.15">
      <c r="C1044" s="58"/>
      <c r="D1044" s="95"/>
      <c r="E1044" s="95"/>
      <c r="F1044" s="95"/>
    </row>
    <row r="1045" spans="3:6" ht="25" customHeight="1" x14ac:dyDescent="0.15">
      <c r="C1045" s="58"/>
      <c r="D1045" s="95"/>
      <c r="E1045" s="95"/>
      <c r="F1045" s="95"/>
    </row>
    <row r="1046" spans="3:6" ht="25" customHeight="1" x14ac:dyDescent="0.15">
      <c r="C1046" s="58"/>
      <c r="D1046" s="95"/>
      <c r="E1046" s="95"/>
      <c r="F1046" s="95"/>
    </row>
    <row r="1047" spans="3:6" ht="25" customHeight="1" x14ac:dyDescent="0.15">
      <c r="C1047" s="58"/>
      <c r="D1047" s="95"/>
      <c r="E1047" s="95"/>
      <c r="F1047" s="95"/>
    </row>
    <row r="1048" spans="3:6" ht="25" customHeight="1" x14ac:dyDescent="0.15">
      <c r="C1048" s="58"/>
      <c r="D1048" s="95"/>
      <c r="E1048" s="95"/>
      <c r="F1048" s="95"/>
    </row>
    <row r="1049" spans="3:6" ht="25" customHeight="1" x14ac:dyDescent="0.15">
      <c r="C1049" s="58"/>
      <c r="D1049" s="95"/>
      <c r="E1049" s="95"/>
      <c r="F1049" s="95"/>
    </row>
    <row r="1050" spans="3:6" ht="25" customHeight="1" x14ac:dyDescent="0.15">
      <c r="C1050" s="58"/>
      <c r="D1050" s="95"/>
      <c r="E1050" s="95"/>
      <c r="F1050" s="95"/>
    </row>
    <row r="1051" spans="3:6" ht="25" customHeight="1" x14ac:dyDescent="0.15">
      <c r="C1051" s="58"/>
      <c r="D1051" s="95"/>
      <c r="E1051" s="95"/>
      <c r="F1051" s="95"/>
    </row>
    <row r="1052" spans="3:6" ht="25" customHeight="1" x14ac:dyDescent="0.15">
      <c r="C1052" s="58"/>
      <c r="D1052" s="95"/>
      <c r="E1052" s="95"/>
      <c r="F1052" s="95"/>
    </row>
    <row r="1053" spans="3:6" ht="25" customHeight="1" x14ac:dyDescent="0.15">
      <c r="C1053" s="58"/>
      <c r="D1053" s="95"/>
      <c r="E1053" s="95"/>
      <c r="F1053" s="95"/>
    </row>
    <row r="1054" spans="3:6" ht="25" customHeight="1" x14ac:dyDescent="0.15">
      <c r="C1054" s="58"/>
      <c r="D1054" s="95"/>
      <c r="E1054" s="95"/>
      <c r="F1054" s="95"/>
    </row>
    <row r="1055" spans="3:6" ht="25" customHeight="1" x14ac:dyDescent="0.15">
      <c r="C1055" s="58"/>
      <c r="D1055" s="95"/>
      <c r="E1055" s="95"/>
      <c r="F1055" s="95"/>
    </row>
    <row r="1056" spans="3:6" ht="25" customHeight="1" x14ac:dyDescent="0.15">
      <c r="C1056" s="58"/>
      <c r="D1056" s="95"/>
      <c r="E1056" s="95"/>
      <c r="F1056" s="95"/>
    </row>
    <row r="1057" spans="3:6" ht="25" customHeight="1" x14ac:dyDescent="0.15">
      <c r="C1057" s="58"/>
      <c r="D1057" s="95"/>
      <c r="E1057" s="95"/>
      <c r="F1057" s="95"/>
    </row>
    <row r="1058" spans="3:6" ht="25" customHeight="1" x14ac:dyDescent="0.15">
      <c r="C1058" s="58"/>
      <c r="D1058" s="95"/>
      <c r="E1058" s="95"/>
      <c r="F1058" s="95"/>
    </row>
    <row r="1059" spans="3:6" ht="25" customHeight="1" x14ac:dyDescent="0.15">
      <c r="C1059" s="58"/>
      <c r="D1059" s="95"/>
      <c r="E1059" s="95"/>
      <c r="F1059" s="95"/>
    </row>
    <row r="1060" spans="3:6" ht="25" customHeight="1" x14ac:dyDescent="0.15">
      <c r="C1060" s="58"/>
      <c r="D1060" s="95"/>
      <c r="E1060" s="95"/>
      <c r="F1060" s="95"/>
    </row>
    <row r="1061" spans="3:6" ht="25" customHeight="1" x14ac:dyDescent="0.15">
      <c r="C1061" s="58"/>
      <c r="D1061" s="95"/>
      <c r="E1061" s="95"/>
      <c r="F1061" s="95"/>
    </row>
    <row r="1062" spans="3:6" ht="25" customHeight="1" x14ac:dyDescent="0.15">
      <c r="C1062" s="58"/>
      <c r="D1062" s="95"/>
      <c r="E1062" s="95"/>
      <c r="F1062" s="95"/>
    </row>
    <row r="1063" spans="3:6" ht="25" customHeight="1" x14ac:dyDescent="0.15">
      <c r="C1063" s="58"/>
      <c r="D1063" s="95"/>
      <c r="E1063" s="95"/>
      <c r="F1063" s="95"/>
    </row>
    <row r="1064" spans="3:6" ht="25" customHeight="1" x14ac:dyDescent="0.15">
      <c r="C1064" s="58"/>
      <c r="D1064" s="95"/>
      <c r="E1064" s="95"/>
      <c r="F1064" s="95"/>
    </row>
    <row r="1065" spans="3:6" ht="25" customHeight="1" x14ac:dyDescent="0.15">
      <c r="C1065" s="58"/>
      <c r="D1065" s="95"/>
      <c r="E1065" s="95"/>
      <c r="F1065" s="95"/>
    </row>
    <row r="1066" spans="3:6" ht="25" customHeight="1" x14ac:dyDescent="0.15">
      <c r="C1066" s="58"/>
      <c r="D1066" s="95"/>
      <c r="E1066" s="95"/>
      <c r="F1066" s="95"/>
    </row>
    <row r="1067" spans="3:6" ht="25" customHeight="1" x14ac:dyDescent="0.15">
      <c r="C1067" s="58"/>
      <c r="D1067" s="95"/>
      <c r="E1067" s="95"/>
      <c r="F1067" s="95"/>
    </row>
    <row r="1068" spans="3:6" ht="25" customHeight="1" x14ac:dyDescent="0.15">
      <c r="C1068" s="58"/>
      <c r="D1068" s="95"/>
      <c r="E1068" s="95"/>
      <c r="F1068" s="95"/>
    </row>
    <row r="1069" spans="3:6" ht="25" customHeight="1" x14ac:dyDescent="0.15">
      <c r="C1069" s="58"/>
      <c r="D1069" s="95"/>
      <c r="E1069" s="95"/>
      <c r="F1069" s="95"/>
    </row>
    <row r="1070" spans="3:6" ht="25" customHeight="1" x14ac:dyDescent="0.15">
      <c r="C1070" s="58"/>
      <c r="D1070" s="95"/>
      <c r="E1070" s="95"/>
      <c r="F1070" s="95"/>
    </row>
    <row r="1071" spans="3:6" ht="25" customHeight="1" x14ac:dyDescent="0.15">
      <c r="C1071" s="58"/>
      <c r="D1071" s="95"/>
      <c r="E1071" s="95"/>
      <c r="F1071" s="95"/>
    </row>
    <row r="1072" spans="3:6" ht="25" customHeight="1" x14ac:dyDescent="0.15">
      <c r="C1072" s="58"/>
      <c r="D1072" s="95"/>
      <c r="E1072" s="95"/>
      <c r="F1072" s="95"/>
    </row>
    <row r="1073" spans="3:6" ht="25" customHeight="1" x14ac:dyDescent="0.15">
      <c r="C1073" s="58"/>
      <c r="D1073" s="95"/>
      <c r="E1073" s="95"/>
      <c r="F1073" s="95"/>
    </row>
    <row r="1074" spans="3:6" ht="25" customHeight="1" x14ac:dyDescent="0.15">
      <c r="C1074" s="58"/>
      <c r="D1074" s="95"/>
      <c r="E1074" s="95"/>
      <c r="F1074" s="95"/>
    </row>
    <row r="1075" spans="3:6" ht="25" customHeight="1" x14ac:dyDescent="0.15">
      <c r="C1075" s="58"/>
      <c r="D1075" s="95"/>
      <c r="E1075" s="95"/>
      <c r="F1075" s="95"/>
    </row>
    <row r="1076" spans="3:6" ht="25" customHeight="1" x14ac:dyDescent="0.15">
      <c r="C1076" s="58"/>
      <c r="D1076" s="95"/>
      <c r="E1076" s="95"/>
      <c r="F1076" s="95"/>
    </row>
    <row r="1077" spans="3:6" ht="25" customHeight="1" x14ac:dyDescent="0.15">
      <c r="C1077" s="58"/>
      <c r="D1077" s="95"/>
      <c r="E1077" s="95"/>
      <c r="F1077" s="95"/>
    </row>
    <row r="1078" spans="3:6" ht="25" customHeight="1" x14ac:dyDescent="0.15">
      <c r="C1078" s="58"/>
      <c r="D1078" s="95"/>
      <c r="E1078" s="95"/>
      <c r="F1078" s="95"/>
    </row>
    <row r="1079" spans="3:6" ht="25" customHeight="1" x14ac:dyDescent="0.15">
      <c r="C1079" s="58"/>
      <c r="D1079" s="95"/>
      <c r="E1079" s="95"/>
      <c r="F1079" s="95"/>
    </row>
    <row r="1080" spans="3:6" ht="25" customHeight="1" x14ac:dyDescent="0.15">
      <c r="C1080" s="58"/>
      <c r="D1080" s="95"/>
      <c r="E1080" s="95"/>
      <c r="F1080" s="95"/>
    </row>
    <row r="1081" spans="3:6" ht="25" customHeight="1" x14ac:dyDescent="0.15">
      <c r="C1081" s="58"/>
      <c r="D1081" s="95"/>
      <c r="E1081" s="95"/>
      <c r="F1081" s="95"/>
    </row>
    <row r="1082" spans="3:6" ht="25" customHeight="1" x14ac:dyDescent="0.15">
      <c r="C1082" s="58"/>
      <c r="D1082" s="95"/>
      <c r="E1082" s="95"/>
      <c r="F1082" s="95"/>
    </row>
    <row r="1083" spans="3:6" ht="25" customHeight="1" x14ac:dyDescent="0.15">
      <c r="C1083" s="58"/>
      <c r="D1083" s="95"/>
      <c r="E1083" s="95"/>
      <c r="F1083" s="95"/>
    </row>
    <row r="1084" spans="3:6" ht="25" customHeight="1" x14ac:dyDescent="0.15">
      <c r="C1084" s="58"/>
      <c r="D1084" s="95"/>
      <c r="E1084" s="95"/>
      <c r="F1084" s="95"/>
    </row>
    <row r="1085" spans="3:6" ht="25" customHeight="1" x14ac:dyDescent="0.15">
      <c r="C1085" s="58"/>
      <c r="D1085" s="95"/>
      <c r="E1085" s="95"/>
      <c r="F1085" s="95"/>
    </row>
    <row r="1086" spans="3:6" ht="25" customHeight="1" x14ac:dyDescent="0.15">
      <c r="C1086" s="58"/>
      <c r="D1086" s="95"/>
      <c r="E1086" s="95"/>
      <c r="F1086" s="95"/>
    </row>
    <row r="1087" spans="3:6" ht="25" customHeight="1" x14ac:dyDescent="0.15">
      <c r="C1087" s="58"/>
      <c r="D1087" s="95"/>
      <c r="E1087" s="95"/>
      <c r="F1087" s="95"/>
    </row>
    <row r="1088" spans="3:6" ht="25" customHeight="1" x14ac:dyDescent="0.15">
      <c r="C1088" s="58"/>
      <c r="D1088" s="95"/>
      <c r="E1088" s="95"/>
      <c r="F1088" s="95"/>
    </row>
    <row r="1089" spans="3:6" ht="25" customHeight="1" x14ac:dyDescent="0.15">
      <c r="C1089" s="58"/>
      <c r="D1089" s="95"/>
      <c r="E1089" s="95"/>
      <c r="F1089" s="95"/>
    </row>
    <row r="1090" spans="3:6" ht="25" customHeight="1" x14ac:dyDescent="0.15">
      <c r="C1090" s="58"/>
      <c r="D1090" s="95"/>
      <c r="E1090" s="95"/>
      <c r="F1090" s="95"/>
    </row>
    <row r="1091" spans="3:6" ht="25" customHeight="1" x14ac:dyDescent="0.15">
      <c r="C1091" s="58"/>
      <c r="D1091" s="95"/>
      <c r="E1091" s="95"/>
      <c r="F1091" s="95"/>
    </row>
    <row r="1092" spans="3:6" ht="25" customHeight="1" x14ac:dyDescent="0.15">
      <c r="C1092" s="58"/>
      <c r="D1092" s="95"/>
      <c r="E1092" s="95"/>
      <c r="F1092" s="95"/>
    </row>
    <row r="1093" spans="3:6" ht="25" customHeight="1" x14ac:dyDescent="0.15">
      <c r="C1093" s="58"/>
      <c r="D1093" s="95"/>
      <c r="E1093" s="95"/>
      <c r="F1093" s="95"/>
    </row>
    <row r="1094" spans="3:6" ht="25" customHeight="1" x14ac:dyDescent="0.15">
      <c r="C1094" s="58"/>
      <c r="D1094" s="95"/>
      <c r="E1094" s="95"/>
      <c r="F1094" s="95"/>
    </row>
    <row r="1095" spans="3:6" ht="25" customHeight="1" x14ac:dyDescent="0.15">
      <c r="C1095" s="58"/>
      <c r="D1095" s="95"/>
      <c r="E1095" s="95"/>
      <c r="F1095" s="95"/>
    </row>
    <row r="1096" spans="3:6" ht="25" customHeight="1" x14ac:dyDescent="0.15">
      <c r="C1096" s="58"/>
      <c r="D1096" s="95"/>
      <c r="E1096" s="95"/>
      <c r="F1096" s="95"/>
    </row>
    <row r="1097" spans="3:6" ht="25" customHeight="1" x14ac:dyDescent="0.15">
      <c r="C1097" s="58"/>
      <c r="D1097" s="95"/>
      <c r="E1097" s="95"/>
      <c r="F1097" s="95"/>
    </row>
    <row r="1098" spans="3:6" ht="25" customHeight="1" x14ac:dyDescent="0.15">
      <c r="C1098" s="58"/>
      <c r="D1098" s="95"/>
      <c r="E1098" s="95"/>
      <c r="F1098" s="95"/>
    </row>
    <row r="1099" spans="3:6" ht="25" customHeight="1" x14ac:dyDescent="0.15">
      <c r="C1099" s="58"/>
      <c r="D1099" s="95"/>
      <c r="E1099" s="95"/>
      <c r="F1099" s="95"/>
    </row>
    <row r="1100" spans="3:6" ht="25" customHeight="1" x14ac:dyDescent="0.15">
      <c r="C1100" s="58"/>
      <c r="D1100" s="95"/>
      <c r="E1100" s="95"/>
      <c r="F1100" s="95"/>
    </row>
    <row r="1101" spans="3:6" ht="25" customHeight="1" x14ac:dyDescent="0.15">
      <c r="C1101" s="58"/>
      <c r="D1101" s="95"/>
      <c r="E1101" s="95"/>
      <c r="F1101" s="95"/>
    </row>
    <row r="1102" spans="3:6" ht="25" customHeight="1" x14ac:dyDescent="0.15">
      <c r="C1102" s="58"/>
      <c r="D1102" s="95"/>
      <c r="E1102" s="95"/>
      <c r="F1102" s="95"/>
    </row>
    <row r="1103" spans="3:6" ht="25" customHeight="1" x14ac:dyDescent="0.15">
      <c r="C1103" s="58"/>
      <c r="D1103" s="95"/>
      <c r="E1103" s="95"/>
      <c r="F1103" s="95"/>
    </row>
    <row r="1104" spans="3:6" ht="25" customHeight="1" x14ac:dyDescent="0.15">
      <c r="C1104" s="58"/>
      <c r="D1104" s="95"/>
      <c r="E1104" s="95"/>
      <c r="F1104" s="95"/>
    </row>
    <row r="1105" spans="3:6" ht="25" customHeight="1" x14ac:dyDescent="0.15">
      <c r="C1105" s="58"/>
      <c r="D1105" s="95"/>
      <c r="E1105" s="95"/>
      <c r="F1105" s="95"/>
    </row>
    <row r="1106" spans="3:6" ht="25" customHeight="1" x14ac:dyDescent="0.15">
      <c r="C1106" s="58"/>
      <c r="D1106" s="95"/>
      <c r="E1106" s="95"/>
      <c r="F1106" s="95"/>
    </row>
    <row r="1107" spans="3:6" ht="25" customHeight="1" x14ac:dyDescent="0.15">
      <c r="C1107" s="58"/>
      <c r="D1107" s="95"/>
      <c r="E1107" s="95"/>
      <c r="F1107" s="95"/>
    </row>
    <row r="1108" spans="3:6" ht="25" customHeight="1" x14ac:dyDescent="0.15">
      <c r="C1108" s="58"/>
      <c r="D1108" s="95"/>
      <c r="E1108" s="95"/>
      <c r="F1108" s="95"/>
    </row>
    <row r="1109" spans="3:6" ht="25" customHeight="1" x14ac:dyDescent="0.15">
      <c r="C1109" s="58"/>
      <c r="D1109" s="95"/>
      <c r="E1109" s="95"/>
      <c r="F1109" s="95"/>
    </row>
    <row r="1110" spans="3:6" ht="25" customHeight="1" x14ac:dyDescent="0.15">
      <c r="C1110" s="58"/>
      <c r="D1110" s="95"/>
      <c r="E1110" s="95"/>
      <c r="F1110" s="95"/>
    </row>
    <row r="1111" spans="3:6" ht="25" customHeight="1" x14ac:dyDescent="0.15">
      <c r="C1111" s="58"/>
      <c r="D1111" s="95"/>
      <c r="E1111" s="95"/>
      <c r="F1111" s="95"/>
    </row>
    <row r="1112" spans="3:6" ht="25" customHeight="1" x14ac:dyDescent="0.15">
      <c r="C1112" s="58"/>
      <c r="D1112" s="95"/>
      <c r="E1112" s="95"/>
      <c r="F1112" s="95"/>
    </row>
    <row r="1113" spans="3:6" ht="25" customHeight="1" x14ac:dyDescent="0.15">
      <c r="C1113" s="58"/>
      <c r="D1113" s="95"/>
      <c r="E1113" s="95"/>
      <c r="F1113" s="95"/>
    </row>
    <row r="1114" spans="3:6" ht="25" customHeight="1" x14ac:dyDescent="0.15">
      <c r="C1114" s="58"/>
      <c r="D1114" s="95"/>
      <c r="E1114" s="95"/>
      <c r="F1114" s="95"/>
    </row>
    <row r="1115" spans="3:6" ht="25" customHeight="1" x14ac:dyDescent="0.15">
      <c r="C1115" s="58"/>
      <c r="D1115" s="95"/>
      <c r="E1115" s="95"/>
      <c r="F1115" s="95"/>
    </row>
    <row r="1116" spans="3:6" ht="25" customHeight="1" x14ac:dyDescent="0.15">
      <c r="C1116" s="58"/>
      <c r="D1116" s="95"/>
      <c r="E1116" s="95"/>
      <c r="F1116" s="95"/>
    </row>
    <row r="1117" spans="3:6" ht="25" customHeight="1" x14ac:dyDescent="0.15">
      <c r="C1117" s="58"/>
      <c r="D1117" s="95"/>
      <c r="E1117" s="95"/>
      <c r="F1117" s="95"/>
    </row>
    <row r="1118" spans="3:6" ht="25" customHeight="1" x14ac:dyDescent="0.15">
      <c r="C1118" s="58"/>
      <c r="D1118" s="95"/>
      <c r="E1118" s="95"/>
      <c r="F1118" s="95"/>
    </row>
    <row r="1119" spans="3:6" ht="25" customHeight="1" x14ac:dyDescent="0.15">
      <c r="C1119" s="58"/>
      <c r="D1119" s="95"/>
      <c r="E1119" s="95"/>
      <c r="F1119" s="95"/>
    </row>
    <row r="1120" spans="3:6" ht="25" customHeight="1" x14ac:dyDescent="0.15">
      <c r="C1120" s="58"/>
      <c r="D1120" s="95"/>
      <c r="E1120" s="95"/>
      <c r="F1120" s="95"/>
    </row>
    <row r="1121" spans="3:6" ht="25" customHeight="1" x14ac:dyDescent="0.15">
      <c r="C1121" s="58"/>
      <c r="D1121" s="95"/>
      <c r="E1121" s="95"/>
      <c r="F1121" s="95"/>
    </row>
    <row r="1122" spans="3:6" ht="25" customHeight="1" x14ac:dyDescent="0.15">
      <c r="C1122" s="58"/>
      <c r="D1122" s="95"/>
      <c r="E1122" s="95"/>
      <c r="F1122" s="95"/>
    </row>
    <row r="1123" spans="3:6" ht="25" customHeight="1" x14ac:dyDescent="0.15">
      <c r="C1123" s="58"/>
      <c r="D1123" s="95"/>
      <c r="E1123" s="95"/>
      <c r="F1123" s="95"/>
    </row>
    <row r="1124" spans="3:6" ht="25" customHeight="1" x14ac:dyDescent="0.15">
      <c r="C1124" s="58"/>
      <c r="D1124" s="95"/>
      <c r="E1124" s="95"/>
      <c r="F1124" s="95"/>
    </row>
    <row r="1125" spans="3:6" ht="25" customHeight="1" x14ac:dyDescent="0.15">
      <c r="C1125" s="58"/>
      <c r="D1125" s="95"/>
      <c r="E1125" s="95"/>
      <c r="F1125" s="95"/>
    </row>
    <row r="1126" spans="3:6" ht="25" customHeight="1" x14ac:dyDescent="0.15">
      <c r="C1126" s="58"/>
      <c r="D1126" s="95"/>
      <c r="E1126" s="95"/>
      <c r="F1126" s="95"/>
    </row>
    <row r="1127" spans="3:6" ht="25" customHeight="1" x14ac:dyDescent="0.15">
      <c r="C1127" s="58"/>
      <c r="D1127" s="95"/>
      <c r="E1127" s="95"/>
      <c r="F1127" s="95"/>
    </row>
    <row r="1128" spans="3:6" ht="25" customHeight="1" x14ac:dyDescent="0.15">
      <c r="C1128" s="58"/>
      <c r="D1128" s="95"/>
      <c r="E1128" s="95"/>
      <c r="F1128" s="95"/>
    </row>
    <row r="1129" spans="3:6" ht="25" customHeight="1" x14ac:dyDescent="0.15">
      <c r="C1129" s="58"/>
      <c r="D1129" s="95"/>
      <c r="E1129" s="95"/>
      <c r="F1129" s="95"/>
    </row>
    <row r="1130" spans="3:6" ht="25" customHeight="1" x14ac:dyDescent="0.15">
      <c r="C1130" s="58"/>
      <c r="D1130" s="95"/>
      <c r="E1130" s="95"/>
      <c r="F1130" s="95"/>
    </row>
    <row r="1131" spans="3:6" ht="25" customHeight="1" x14ac:dyDescent="0.15">
      <c r="C1131" s="58"/>
      <c r="D1131" s="95"/>
      <c r="E1131" s="95"/>
      <c r="F1131" s="95"/>
    </row>
    <row r="1132" spans="3:6" ht="25" customHeight="1" x14ac:dyDescent="0.15">
      <c r="C1132" s="58"/>
      <c r="D1132" s="95"/>
      <c r="E1132" s="95"/>
      <c r="F1132" s="95"/>
    </row>
    <row r="1133" spans="3:6" ht="25" customHeight="1" x14ac:dyDescent="0.15">
      <c r="C1133" s="58"/>
      <c r="D1133" s="95"/>
      <c r="E1133" s="95"/>
      <c r="F1133" s="95"/>
    </row>
    <row r="1134" spans="3:6" ht="25" customHeight="1" x14ac:dyDescent="0.15">
      <c r="C1134" s="58"/>
      <c r="D1134" s="95"/>
      <c r="E1134" s="95"/>
      <c r="F1134" s="95"/>
    </row>
    <row r="1135" spans="3:6" ht="25" customHeight="1" x14ac:dyDescent="0.15">
      <c r="C1135" s="58"/>
      <c r="D1135" s="95"/>
      <c r="E1135" s="95"/>
      <c r="F1135" s="95"/>
    </row>
    <row r="1136" spans="3:6" ht="25" customHeight="1" x14ac:dyDescent="0.15">
      <c r="C1136" s="58"/>
      <c r="D1136" s="95"/>
      <c r="E1136" s="95"/>
      <c r="F1136" s="95"/>
    </row>
    <row r="1137" spans="3:6" ht="25" customHeight="1" x14ac:dyDescent="0.15">
      <c r="C1137" s="58"/>
      <c r="D1137" s="95"/>
      <c r="E1137" s="95"/>
      <c r="F1137" s="95"/>
    </row>
    <row r="1138" spans="3:6" ht="25" customHeight="1" x14ac:dyDescent="0.15">
      <c r="C1138" s="58"/>
      <c r="D1138" s="95"/>
      <c r="E1138" s="95"/>
      <c r="F1138" s="95"/>
    </row>
    <row r="1139" spans="3:6" ht="25" customHeight="1" x14ac:dyDescent="0.15">
      <c r="C1139" s="58"/>
      <c r="D1139" s="95"/>
      <c r="E1139" s="95"/>
      <c r="F1139" s="95"/>
    </row>
    <row r="1140" spans="3:6" ht="25" customHeight="1" x14ac:dyDescent="0.15">
      <c r="C1140" s="58"/>
      <c r="D1140" s="95"/>
      <c r="E1140" s="95"/>
      <c r="F1140" s="95"/>
    </row>
    <row r="1141" spans="3:6" ht="25" customHeight="1" x14ac:dyDescent="0.15">
      <c r="C1141" s="58"/>
      <c r="D1141" s="95"/>
      <c r="E1141" s="95"/>
      <c r="F1141" s="95"/>
    </row>
    <row r="1142" spans="3:6" ht="25" customHeight="1" x14ac:dyDescent="0.15">
      <c r="C1142" s="58"/>
      <c r="D1142" s="95"/>
      <c r="E1142" s="95"/>
      <c r="F1142" s="95"/>
    </row>
    <row r="1143" spans="3:6" ht="25" customHeight="1" x14ac:dyDescent="0.15">
      <c r="C1143" s="58"/>
      <c r="D1143" s="95"/>
      <c r="E1143" s="95"/>
      <c r="F1143" s="95"/>
    </row>
    <row r="1144" spans="3:6" ht="25" customHeight="1" x14ac:dyDescent="0.15">
      <c r="C1144" s="58"/>
      <c r="D1144" s="95"/>
      <c r="E1144" s="95"/>
      <c r="F1144" s="95"/>
    </row>
    <row r="1145" spans="3:6" ht="25" customHeight="1" x14ac:dyDescent="0.15">
      <c r="C1145" s="58"/>
      <c r="D1145" s="95"/>
      <c r="E1145" s="95"/>
      <c r="F1145" s="95"/>
    </row>
    <row r="1146" spans="3:6" ht="25" customHeight="1" x14ac:dyDescent="0.15">
      <c r="C1146" s="58"/>
      <c r="D1146" s="95"/>
      <c r="E1146" s="95"/>
      <c r="F1146" s="95"/>
    </row>
    <row r="1147" spans="3:6" ht="25" customHeight="1" x14ac:dyDescent="0.15">
      <c r="C1147" s="58"/>
      <c r="D1147" s="95"/>
      <c r="E1147" s="95"/>
      <c r="F1147" s="95"/>
    </row>
    <row r="1148" spans="3:6" ht="25" customHeight="1" x14ac:dyDescent="0.15">
      <c r="C1148" s="58"/>
      <c r="D1148" s="95"/>
      <c r="E1148" s="95"/>
      <c r="F1148" s="95"/>
    </row>
    <row r="1149" spans="3:6" ht="25" customHeight="1" x14ac:dyDescent="0.15">
      <c r="C1149" s="58"/>
      <c r="D1149" s="95"/>
      <c r="E1149" s="95"/>
      <c r="F1149" s="95"/>
    </row>
    <row r="1150" spans="3:6" ht="25" customHeight="1" x14ac:dyDescent="0.15">
      <c r="C1150" s="58"/>
      <c r="D1150" s="95"/>
      <c r="E1150" s="95"/>
      <c r="F1150" s="95"/>
    </row>
    <row r="1151" spans="3:6" ht="25" customHeight="1" x14ac:dyDescent="0.15">
      <c r="C1151" s="58"/>
      <c r="D1151" s="95"/>
      <c r="E1151" s="95"/>
      <c r="F1151" s="95"/>
    </row>
    <row r="1152" spans="3:6" ht="25" customHeight="1" x14ac:dyDescent="0.15">
      <c r="C1152" s="58"/>
      <c r="D1152" s="95"/>
      <c r="E1152" s="95"/>
      <c r="F1152" s="95"/>
    </row>
    <row r="1153" spans="3:6" ht="25" customHeight="1" x14ac:dyDescent="0.15">
      <c r="C1153" s="58"/>
      <c r="D1153" s="95"/>
      <c r="E1153" s="95"/>
      <c r="F1153" s="95"/>
    </row>
    <row r="1154" spans="3:6" ht="25" customHeight="1" x14ac:dyDescent="0.15">
      <c r="C1154" s="58"/>
      <c r="D1154" s="95"/>
      <c r="E1154" s="95"/>
      <c r="F1154" s="95"/>
    </row>
    <row r="1155" spans="3:6" ht="25" customHeight="1" x14ac:dyDescent="0.15">
      <c r="C1155" s="58"/>
      <c r="D1155" s="95"/>
      <c r="E1155" s="95"/>
      <c r="F1155" s="95"/>
    </row>
    <row r="1156" spans="3:6" ht="25" customHeight="1" x14ac:dyDescent="0.15">
      <c r="C1156" s="58"/>
      <c r="D1156" s="95"/>
      <c r="E1156" s="95"/>
      <c r="F1156" s="95"/>
    </row>
    <row r="1157" spans="3:6" ht="25" customHeight="1" x14ac:dyDescent="0.15">
      <c r="C1157" s="58"/>
      <c r="D1157" s="95"/>
      <c r="E1157" s="95"/>
      <c r="F1157" s="95"/>
    </row>
    <row r="1158" spans="3:6" ht="25" customHeight="1" x14ac:dyDescent="0.15">
      <c r="C1158" s="58"/>
      <c r="D1158" s="95"/>
      <c r="E1158" s="95"/>
      <c r="F1158" s="95"/>
    </row>
    <row r="1159" spans="3:6" ht="25" customHeight="1" x14ac:dyDescent="0.15">
      <c r="C1159" s="58"/>
      <c r="D1159" s="95"/>
      <c r="E1159" s="95"/>
      <c r="F1159" s="95"/>
    </row>
    <row r="1160" spans="3:6" ht="25" customHeight="1" x14ac:dyDescent="0.15">
      <c r="C1160" s="58"/>
      <c r="D1160" s="95"/>
      <c r="E1160" s="95"/>
      <c r="F1160" s="95"/>
    </row>
    <row r="1161" spans="3:6" ht="25" customHeight="1" x14ac:dyDescent="0.15">
      <c r="C1161" s="58"/>
      <c r="D1161" s="95"/>
      <c r="E1161" s="95"/>
      <c r="F1161" s="95"/>
    </row>
    <row r="1162" spans="3:6" ht="25" customHeight="1" x14ac:dyDescent="0.15">
      <c r="C1162" s="58"/>
      <c r="D1162" s="95"/>
      <c r="E1162" s="95"/>
      <c r="F1162" s="95"/>
    </row>
    <row r="1163" spans="3:6" ht="25" customHeight="1" x14ac:dyDescent="0.15">
      <c r="C1163" s="58"/>
      <c r="D1163" s="95"/>
      <c r="E1163" s="95"/>
      <c r="F1163" s="95"/>
    </row>
    <row r="1164" spans="3:6" ht="25" customHeight="1" x14ac:dyDescent="0.15">
      <c r="C1164" s="58"/>
      <c r="D1164" s="95"/>
      <c r="E1164" s="95"/>
      <c r="F1164" s="95"/>
    </row>
    <row r="1165" spans="3:6" ht="25" customHeight="1" x14ac:dyDescent="0.15">
      <c r="C1165" s="58"/>
      <c r="D1165" s="95"/>
      <c r="E1165" s="95"/>
      <c r="F1165" s="95"/>
    </row>
    <row r="1166" spans="3:6" ht="25" customHeight="1" x14ac:dyDescent="0.15">
      <c r="C1166" s="58"/>
      <c r="D1166" s="95"/>
      <c r="E1166" s="95"/>
      <c r="F1166" s="95"/>
    </row>
    <row r="1167" spans="3:6" ht="25" customHeight="1" x14ac:dyDescent="0.15">
      <c r="C1167" s="58"/>
      <c r="D1167" s="95"/>
      <c r="E1167" s="95"/>
      <c r="F1167" s="95"/>
    </row>
    <row r="1168" spans="3:6" ht="25" customHeight="1" x14ac:dyDescent="0.15">
      <c r="C1168" s="58"/>
      <c r="D1168" s="95"/>
      <c r="E1168" s="95"/>
      <c r="F1168" s="95"/>
    </row>
    <row r="1169" spans="3:6" ht="25" customHeight="1" x14ac:dyDescent="0.15">
      <c r="C1169" s="58"/>
      <c r="D1169" s="95"/>
      <c r="E1169" s="95"/>
      <c r="F1169" s="95"/>
    </row>
    <row r="1170" spans="3:6" ht="25" customHeight="1" x14ac:dyDescent="0.15">
      <c r="C1170" s="58"/>
      <c r="D1170" s="95"/>
      <c r="E1170" s="95"/>
      <c r="F1170" s="95"/>
    </row>
    <row r="1171" spans="3:6" ht="25" customHeight="1" x14ac:dyDescent="0.15">
      <c r="C1171" s="58"/>
      <c r="D1171" s="95"/>
      <c r="E1171" s="95"/>
      <c r="F1171" s="95"/>
    </row>
    <row r="1172" spans="3:6" ht="25" customHeight="1" x14ac:dyDescent="0.15">
      <c r="C1172" s="58"/>
      <c r="D1172" s="95"/>
      <c r="E1172" s="95"/>
      <c r="F1172" s="95"/>
    </row>
    <row r="1173" spans="3:6" ht="25" customHeight="1" x14ac:dyDescent="0.15">
      <c r="C1173" s="58"/>
      <c r="D1173" s="95"/>
      <c r="E1173" s="95"/>
      <c r="F1173" s="95"/>
    </row>
    <row r="1174" spans="3:6" ht="25" customHeight="1" x14ac:dyDescent="0.15">
      <c r="C1174" s="58"/>
      <c r="D1174" s="95"/>
      <c r="E1174" s="95"/>
      <c r="F1174" s="95"/>
    </row>
    <row r="1175" spans="3:6" ht="25" customHeight="1" x14ac:dyDescent="0.15">
      <c r="C1175" s="58"/>
      <c r="D1175" s="95"/>
      <c r="E1175" s="95"/>
      <c r="F1175" s="95"/>
    </row>
    <row r="1176" spans="3:6" ht="25" customHeight="1" x14ac:dyDescent="0.15">
      <c r="C1176" s="58"/>
      <c r="D1176" s="95"/>
      <c r="E1176" s="95"/>
      <c r="F1176" s="95"/>
    </row>
    <row r="1177" spans="3:6" ht="25" customHeight="1" x14ac:dyDescent="0.15">
      <c r="C1177" s="58"/>
      <c r="D1177" s="95"/>
      <c r="E1177" s="95"/>
      <c r="F1177" s="95"/>
    </row>
    <row r="1178" spans="3:6" ht="25" customHeight="1" x14ac:dyDescent="0.15">
      <c r="C1178" s="58"/>
      <c r="D1178" s="95"/>
      <c r="E1178" s="95"/>
      <c r="F1178" s="95"/>
    </row>
    <row r="1179" spans="3:6" ht="25" customHeight="1" x14ac:dyDescent="0.15">
      <c r="C1179" s="58"/>
      <c r="D1179" s="95"/>
      <c r="E1179" s="95"/>
      <c r="F1179" s="95"/>
    </row>
    <row r="1180" spans="3:6" ht="25" customHeight="1" x14ac:dyDescent="0.15">
      <c r="C1180" s="58"/>
      <c r="D1180" s="95"/>
      <c r="E1180" s="95"/>
      <c r="F1180" s="95"/>
    </row>
    <row r="1181" spans="3:6" ht="25" customHeight="1" x14ac:dyDescent="0.15">
      <c r="C1181" s="58"/>
      <c r="D1181" s="95"/>
      <c r="E1181" s="95"/>
      <c r="F1181" s="95"/>
    </row>
    <row r="1182" spans="3:6" ht="25" customHeight="1" x14ac:dyDescent="0.15">
      <c r="C1182" s="58"/>
      <c r="D1182" s="95"/>
      <c r="E1182" s="95"/>
      <c r="F1182" s="95"/>
    </row>
    <row r="1183" spans="3:6" ht="25" customHeight="1" x14ac:dyDescent="0.15">
      <c r="C1183" s="58"/>
      <c r="D1183" s="95"/>
      <c r="E1183" s="95"/>
      <c r="F1183" s="95"/>
    </row>
    <row r="1184" spans="3:6" ht="25" customHeight="1" x14ac:dyDescent="0.15">
      <c r="C1184" s="58"/>
      <c r="D1184" s="95"/>
      <c r="E1184" s="95"/>
      <c r="F1184" s="95"/>
    </row>
    <row r="1185" spans="3:6" ht="25" customHeight="1" x14ac:dyDescent="0.15">
      <c r="C1185" s="58"/>
      <c r="D1185" s="95"/>
      <c r="E1185" s="95"/>
      <c r="F1185" s="95"/>
    </row>
    <row r="1186" spans="3:6" ht="25" customHeight="1" x14ac:dyDescent="0.15">
      <c r="C1186" s="58"/>
      <c r="D1186" s="95"/>
      <c r="E1186" s="95"/>
      <c r="F1186" s="95"/>
    </row>
    <row r="1187" spans="3:6" ht="25" customHeight="1" x14ac:dyDescent="0.15">
      <c r="C1187" s="58"/>
      <c r="D1187" s="95"/>
      <c r="E1187" s="95"/>
      <c r="F1187" s="95"/>
    </row>
    <row r="1188" spans="3:6" ht="25" customHeight="1" x14ac:dyDescent="0.15">
      <c r="C1188" s="58"/>
      <c r="D1188" s="95"/>
      <c r="E1188" s="95"/>
      <c r="F1188" s="95"/>
    </row>
    <row r="1189" spans="3:6" ht="25" customHeight="1" x14ac:dyDescent="0.15">
      <c r="C1189" s="58"/>
      <c r="D1189" s="95"/>
      <c r="E1189" s="95"/>
      <c r="F1189" s="95"/>
    </row>
    <row r="1190" spans="3:6" ht="25" customHeight="1" x14ac:dyDescent="0.15">
      <c r="C1190" s="58"/>
      <c r="D1190" s="95"/>
      <c r="E1190" s="95"/>
      <c r="F1190" s="95"/>
    </row>
    <row r="1191" spans="3:6" ht="25" customHeight="1" x14ac:dyDescent="0.15">
      <c r="C1191" s="58"/>
      <c r="D1191" s="95"/>
      <c r="E1191" s="95"/>
      <c r="F1191" s="95"/>
    </row>
    <row r="1192" spans="3:6" ht="25" customHeight="1" x14ac:dyDescent="0.15">
      <c r="C1192" s="58"/>
      <c r="D1192" s="95"/>
      <c r="E1192" s="95"/>
      <c r="F1192" s="95"/>
    </row>
    <row r="1193" spans="3:6" ht="25" customHeight="1" x14ac:dyDescent="0.15">
      <c r="C1193" s="58"/>
      <c r="D1193" s="95"/>
      <c r="E1193" s="95"/>
      <c r="F1193" s="95"/>
    </row>
    <row r="1194" spans="3:6" ht="25" customHeight="1" x14ac:dyDescent="0.15">
      <c r="C1194" s="58"/>
      <c r="D1194" s="95"/>
      <c r="E1194" s="95"/>
      <c r="F1194" s="95"/>
    </row>
    <row r="1195" spans="3:6" ht="25" customHeight="1" x14ac:dyDescent="0.15">
      <c r="C1195" s="58"/>
      <c r="D1195" s="95"/>
      <c r="E1195" s="95"/>
      <c r="F1195" s="95"/>
    </row>
    <row r="1196" spans="3:6" ht="25" customHeight="1" x14ac:dyDescent="0.15">
      <c r="C1196" s="58"/>
      <c r="D1196" s="95"/>
      <c r="E1196" s="95"/>
      <c r="F1196" s="95"/>
    </row>
    <row r="1197" spans="3:6" ht="25" customHeight="1" x14ac:dyDescent="0.15">
      <c r="C1197" s="58"/>
      <c r="D1197" s="95"/>
      <c r="E1197" s="95"/>
      <c r="F1197" s="95"/>
    </row>
    <row r="1198" spans="3:6" ht="25" customHeight="1" x14ac:dyDescent="0.15">
      <c r="C1198" s="58"/>
      <c r="D1198" s="95"/>
      <c r="E1198" s="95"/>
      <c r="F1198" s="95"/>
    </row>
    <row r="1199" spans="3:6" ht="25" customHeight="1" x14ac:dyDescent="0.15">
      <c r="C1199" s="58"/>
      <c r="D1199" s="95"/>
      <c r="E1199" s="95"/>
      <c r="F1199" s="95"/>
    </row>
    <row r="1200" spans="3:6" ht="25" customHeight="1" x14ac:dyDescent="0.15">
      <c r="C1200" s="58"/>
      <c r="D1200" s="95"/>
      <c r="E1200" s="95"/>
      <c r="F1200" s="95"/>
    </row>
    <row r="1201" spans="3:6" ht="25" customHeight="1" x14ac:dyDescent="0.15">
      <c r="C1201" s="58"/>
      <c r="D1201" s="95"/>
      <c r="E1201" s="95"/>
      <c r="F1201" s="95"/>
    </row>
    <row r="1202" spans="3:6" ht="25" customHeight="1" x14ac:dyDescent="0.15">
      <c r="C1202" s="58"/>
      <c r="D1202" s="95"/>
      <c r="E1202" s="95"/>
      <c r="F1202" s="95"/>
    </row>
    <row r="1203" spans="3:6" ht="25" customHeight="1" x14ac:dyDescent="0.15">
      <c r="C1203" s="58"/>
      <c r="D1203" s="95"/>
      <c r="E1203" s="95"/>
      <c r="F1203" s="95"/>
    </row>
    <row r="1204" spans="3:6" ht="25" customHeight="1" x14ac:dyDescent="0.15">
      <c r="C1204" s="58"/>
      <c r="D1204" s="95"/>
      <c r="E1204" s="95"/>
      <c r="F1204" s="95"/>
    </row>
    <row r="1205" spans="3:6" ht="25" customHeight="1" x14ac:dyDescent="0.15">
      <c r="C1205" s="58"/>
      <c r="D1205" s="95"/>
      <c r="E1205" s="95"/>
      <c r="F1205" s="95"/>
    </row>
    <row r="1206" spans="3:6" ht="25" customHeight="1" x14ac:dyDescent="0.15">
      <c r="C1206" s="58"/>
      <c r="D1206" s="95"/>
      <c r="E1206" s="95"/>
      <c r="F1206" s="95"/>
    </row>
    <row r="1207" spans="3:6" ht="25" customHeight="1" x14ac:dyDescent="0.15">
      <c r="C1207" s="58"/>
      <c r="D1207" s="95"/>
      <c r="E1207" s="95"/>
      <c r="F1207" s="95"/>
    </row>
    <row r="1208" spans="3:6" ht="25" customHeight="1" x14ac:dyDescent="0.15">
      <c r="C1208" s="58"/>
      <c r="D1208" s="95"/>
      <c r="E1208" s="95"/>
      <c r="F1208" s="95"/>
    </row>
    <row r="1209" spans="3:6" ht="25" customHeight="1" x14ac:dyDescent="0.15">
      <c r="C1209" s="58"/>
      <c r="D1209" s="95"/>
      <c r="E1209" s="95"/>
      <c r="F1209" s="95"/>
    </row>
    <row r="1210" spans="3:6" ht="25" customHeight="1" x14ac:dyDescent="0.15">
      <c r="C1210" s="58"/>
      <c r="D1210" s="95"/>
      <c r="E1210" s="95"/>
      <c r="F1210" s="95"/>
    </row>
    <row r="1211" spans="3:6" ht="25" customHeight="1" x14ac:dyDescent="0.15">
      <c r="C1211" s="58"/>
      <c r="D1211" s="95"/>
      <c r="E1211" s="95"/>
      <c r="F1211" s="95"/>
    </row>
    <row r="1212" spans="3:6" ht="25" customHeight="1" x14ac:dyDescent="0.15">
      <c r="C1212" s="58"/>
      <c r="D1212" s="95"/>
      <c r="E1212" s="95"/>
      <c r="F1212" s="95"/>
    </row>
    <row r="1213" spans="3:6" ht="25" customHeight="1" x14ac:dyDescent="0.15">
      <c r="C1213" s="58"/>
      <c r="D1213" s="95"/>
      <c r="E1213" s="95"/>
      <c r="F1213" s="95"/>
    </row>
    <row r="1214" spans="3:6" ht="25" customHeight="1" x14ac:dyDescent="0.15">
      <c r="C1214" s="58"/>
      <c r="D1214" s="95"/>
      <c r="E1214" s="95"/>
      <c r="F1214" s="95"/>
    </row>
    <row r="1215" spans="3:6" ht="25" customHeight="1" x14ac:dyDescent="0.15">
      <c r="C1215" s="58"/>
      <c r="D1215" s="95"/>
      <c r="E1215" s="95"/>
      <c r="F1215" s="95"/>
    </row>
    <row r="1216" spans="3:6" ht="25" customHeight="1" x14ac:dyDescent="0.15">
      <c r="C1216" s="58"/>
      <c r="D1216" s="95"/>
      <c r="E1216" s="95"/>
      <c r="F1216" s="95"/>
    </row>
    <row r="1217" spans="3:6" ht="25" customHeight="1" x14ac:dyDescent="0.15">
      <c r="C1217" s="58"/>
      <c r="D1217" s="95"/>
      <c r="E1217" s="95"/>
      <c r="F1217" s="95"/>
    </row>
    <row r="1218" spans="3:6" ht="25" customHeight="1" x14ac:dyDescent="0.15">
      <c r="C1218" s="58"/>
      <c r="D1218" s="95"/>
      <c r="E1218" s="95"/>
      <c r="F1218" s="95"/>
    </row>
    <row r="1219" spans="3:6" ht="25" customHeight="1" x14ac:dyDescent="0.15">
      <c r="C1219" s="58"/>
      <c r="D1219" s="95"/>
      <c r="E1219" s="95"/>
      <c r="F1219" s="95"/>
    </row>
    <row r="1220" spans="3:6" ht="25" customHeight="1" x14ac:dyDescent="0.15">
      <c r="C1220" s="58"/>
      <c r="D1220" s="95"/>
      <c r="E1220" s="95"/>
      <c r="F1220" s="95"/>
    </row>
    <row r="1221" spans="3:6" ht="25" customHeight="1" x14ac:dyDescent="0.15">
      <c r="C1221" s="58"/>
      <c r="D1221" s="95"/>
      <c r="E1221" s="95"/>
      <c r="F1221" s="95"/>
    </row>
    <row r="1222" spans="3:6" ht="25" customHeight="1" x14ac:dyDescent="0.15">
      <c r="C1222" s="58"/>
      <c r="D1222" s="95"/>
      <c r="E1222" s="95"/>
      <c r="F1222" s="95"/>
    </row>
    <row r="1223" spans="3:6" ht="25" customHeight="1" x14ac:dyDescent="0.15">
      <c r="C1223" s="58"/>
      <c r="D1223" s="95"/>
      <c r="E1223" s="95"/>
      <c r="F1223" s="95"/>
    </row>
    <row r="1224" spans="3:6" ht="25" customHeight="1" x14ac:dyDescent="0.15">
      <c r="C1224" s="58"/>
      <c r="D1224" s="95"/>
      <c r="E1224" s="95"/>
      <c r="F1224" s="95"/>
    </row>
    <row r="1225" spans="3:6" ht="25" customHeight="1" x14ac:dyDescent="0.15">
      <c r="C1225" s="58"/>
      <c r="D1225" s="95"/>
      <c r="E1225" s="95"/>
      <c r="F1225" s="95"/>
    </row>
    <row r="1226" spans="3:6" ht="25" customHeight="1" x14ac:dyDescent="0.15">
      <c r="C1226" s="58"/>
      <c r="D1226" s="95"/>
      <c r="E1226" s="95"/>
      <c r="F1226" s="95"/>
    </row>
    <row r="1227" spans="3:6" ht="25" customHeight="1" x14ac:dyDescent="0.15">
      <c r="C1227" s="58"/>
      <c r="D1227" s="95"/>
      <c r="E1227" s="95"/>
      <c r="F1227" s="95"/>
    </row>
    <row r="1228" spans="3:6" ht="25" customHeight="1" x14ac:dyDescent="0.15">
      <c r="C1228" s="58"/>
      <c r="D1228" s="95"/>
      <c r="E1228" s="95"/>
      <c r="F1228" s="95"/>
    </row>
    <row r="1229" spans="3:6" ht="25" customHeight="1" x14ac:dyDescent="0.15">
      <c r="C1229" s="58"/>
      <c r="D1229" s="95"/>
      <c r="E1229" s="95"/>
      <c r="F1229" s="95"/>
    </row>
    <row r="1230" spans="3:6" ht="25" customHeight="1" x14ac:dyDescent="0.15">
      <c r="C1230" s="58"/>
      <c r="D1230" s="95"/>
      <c r="E1230" s="95"/>
      <c r="F1230" s="95"/>
    </row>
    <row r="1231" spans="3:6" ht="25" customHeight="1" x14ac:dyDescent="0.15">
      <c r="C1231" s="58"/>
      <c r="D1231" s="95"/>
      <c r="E1231" s="95"/>
      <c r="F1231" s="95"/>
    </row>
    <row r="1232" spans="3:6" ht="25" customHeight="1" x14ac:dyDescent="0.15">
      <c r="C1232" s="58"/>
      <c r="D1232" s="95"/>
      <c r="E1232" s="95"/>
      <c r="F1232" s="95"/>
    </row>
    <row r="1233" spans="3:6" ht="25" customHeight="1" x14ac:dyDescent="0.15">
      <c r="C1233" s="58"/>
      <c r="D1233" s="95"/>
      <c r="E1233" s="95"/>
      <c r="F1233" s="95"/>
    </row>
    <row r="1234" spans="3:6" ht="25" customHeight="1" x14ac:dyDescent="0.15">
      <c r="C1234" s="58"/>
      <c r="D1234" s="95"/>
      <c r="E1234" s="95"/>
      <c r="F1234" s="95"/>
    </row>
    <row r="1235" spans="3:6" ht="25" customHeight="1" x14ac:dyDescent="0.15">
      <c r="C1235" s="58"/>
      <c r="D1235" s="95"/>
      <c r="E1235" s="95"/>
      <c r="F1235" s="95"/>
    </row>
    <row r="1236" spans="3:6" ht="25" customHeight="1" x14ac:dyDescent="0.15">
      <c r="C1236" s="58"/>
      <c r="D1236" s="95"/>
      <c r="E1236" s="95"/>
      <c r="F1236" s="95"/>
    </row>
    <row r="1237" spans="3:6" ht="25" customHeight="1" x14ac:dyDescent="0.15">
      <c r="C1237" s="58"/>
      <c r="D1237" s="95"/>
      <c r="E1237" s="95"/>
      <c r="F1237" s="95"/>
    </row>
    <row r="1238" spans="3:6" ht="25" customHeight="1" x14ac:dyDescent="0.15">
      <c r="C1238" s="58"/>
      <c r="D1238" s="95"/>
      <c r="E1238" s="95"/>
      <c r="F1238" s="95"/>
    </row>
    <row r="1239" spans="3:6" ht="25" customHeight="1" x14ac:dyDescent="0.15">
      <c r="C1239" s="58"/>
      <c r="D1239" s="95"/>
      <c r="E1239" s="95"/>
      <c r="F1239" s="95"/>
    </row>
    <row r="1240" spans="3:6" ht="25" customHeight="1" x14ac:dyDescent="0.15">
      <c r="C1240" s="58"/>
      <c r="D1240" s="95"/>
      <c r="E1240" s="95"/>
      <c r="F1240" s="95"/>
    </row>
    <row r="1241" spans="3:6" ht="25" customHeight="1" x14ac:dyDescent="0.15">
      <c r="C1241" s="58"/>
      <c r="D1241" s="95"/>
      <c r="E1241" s="95"/>
      <c r="F1241" s="95"/>
    </row>
    <row r="1242" spans="3:6" ht="25" customHeight="1" x14ac:dyDescent="0.15">
      <c r="C1242" s="58"/>
      <c r="D1242" s="95"/>
      <c r="E1242" s="95"/>
      <c r="F1242" s="95"/>
    </row>
    <row r="1243" spans="3:6" ht="25" customHeight="1" x14ac:dyDescent="0.15">
      <c r="C1243" s="58"/>
      <c r="D1243" s="95"/>
      <c r="E1243" s="95"/>
      <c r="F1243" s="95"/>
    </row>
    <row r="1244" spans="3:6" ht="25" customHeight="1" x14ac:dyDescent="0.15">
      <c r="C1244" s="58"/>
      <c r="D1244" s="95"/>
      <c r="E1244" s="95"/>
      <c r="F1244" s="95"/>
    </row>
    <row r="1245" spans="3:6" ht="25" customHeight="1" x14ac:dyDescent="0.15">
      <c r="C1245" s="58"/>
      <c r="D1245" s="95"/>
      <c r="E1245" s="95"/>
      <c r="F1245" s="95"/>
    </row>
    <row r="1246" spans="3:6" ht="25" customHeight="1" x14ac:dyDescent="0.15">
      <c r="C1246" s="58"/>
      <c r="D1246" s="95"/>
      <c r="E1246" s="95"/>
      <c r="F1246" s="95"/>
    </row>
    <row r="1247" spans="3:6" ht="25" customHeight="1" x14ac:dyDescent="0.15">
      <c r="C1247" s="58"/>
      <c r="D1247" s="95"/>
      <c r="E1247" s="95"/>
      <c r="F1247" s="95"/>
    </row>
    <row r="1248" spans="3:6" ht="25" customHeight="1" x14ac:dyDescent="0.15">
      <c r="C1248" s="58"/>
      <c r="D1248" s="95"/>
      <c r="E1248" s="95"/>
      <c r="F1248" s="95"/>
    </row>
    <row r="1249" spans="3:6" ht="25" customHeight="1" x14ac:dyDescent="0.15">
      <c r="C1249" s="58"/>
      <c r="D1249" s="95"/>
      <c r="E1249" s="95"/>
      <c r="F1249" s="95"/>
    </row>
    <row r="1250" spans="3:6" ht="25" customHeight="1" x14ac:dyDescent="0.15">
      <c r="C1250" s="58"/>
      <c r="D1250" s="95"/>
      <c r="E1250" s="95"/>
      <c r="F1250" s="95"/>
    </row>
    <row r="1251" spans="3:6" ht="25" customHeight="1" x14ac:dyDescent="0.15">
      <c r="C1251" s="58"/>
      <c r="D1251" s="95"/>
      <c r="E1251" s="95"/>
      <c r="F1251" s="95"/>
    </row>
    <row r="1252" spans="3:6" ht="25" customHeight="1" x14ac:dyDescent="0.15">
      <c r="C1252" s="58"/>
      <c r="D1252" s="95"/>
      <c r="E1252" s="95"/>
      <c r="F1252" s="95"/>
    </row>
    <row r="1253" spans="3:6" ht="25" customHeight="1" x14ac:dyDescent="0.15">
      <c r="C1253" s="58"/>
      <c r="D1253" s="95"/>
      <c r="E1253" s="95"/>
      <c r="F1253" s="95"/>
    </row>
    <row r="1254" spans="3:6" ht="25" customHeight="1" x14ac:dyDescent="0.15">
      <c r="C1254" s="58"/>
      <c r="D1254" s="95"/>
      <c r="E1254" s="95"/>
      <c r="F1254" s="95"/>
    </row>
    <row r="1255" spans="3:6" ht="25" customHeight="1" x14ac:dyDescent="0.15">
      <c r="C1255" s="58"/>
      <c r="D1255" s="95"/>
      <c r="E1255" s="95"/>
      <c r="F1255" s="95"/>
    </row>
    <row r="1256" spans="3:6" ht="25" customHeight="1" x14ac:dyDescent="0.15">
      <c r="C1256" s="58"/>
      <c r="D1256" s="95"/>
      <c r="E1256" s="95"/>
      <c r="F1256" s="95"/>
    </row>
    <row r="1257" spans="3:6" ht="25" customHeight="1" x14ac:dyDescent="0.15">
      <c r="C1257" s="58"/>
      <c r="D1257" s="95"/>
      <c r="E1257" s="95"/>
      <c r="F1257" s="95"/>
    </row>
    <row r="1258" spans="3:6" ht="25" customHeight="1" x14ac:dyDescent="0.15">
      <c r="C1258" s="58"/>
      <c r="D1258" s="95"/>
      <c r="E1258" s="95"/>
      <c r="F1258" s="95"/>
    </row>
    <row r="1259" spans="3:6" ht="25" customHeight="1" x14ac:dyDescent="0.15">
      <c r="C1259" s="58"/>
      <c r="D1259" s="95"/>
      <c r="E1259" s="95"/>
      <c r="F1259" s="95"/>
    </row>
    <row r="1260" spans="3:6" ht="25" customHeight="1" x14ac:dyDescent="0.15">
      <c r="C1260" s="58"/>
      <c r="D1260" s="95"/>
      <c r="E1260" s="95"/>
      <c r="F1260" s="95"/>
    </row>
    <row r="1261" spans="3:6" ht="25" customHeight="1" x14ac:dyDescent="0.15">
      <c r="C1261" s="58"/>
      <c r="D1261" s="95"/>
      <c r="E1261" s="95"/>
      <c r="F1261" s="95"/>
    </row>
    <row r="1262" spans="3:6" ht="25" customHeight="1" x14ac:dyDescent="0.15">
      <c r="C1262" s="58"/>
      <c r="D1262" s="95"/>
      <c r="E1262" s="95"/>
      <c r="F1262" s="95"/>
    </row>
    <row r="1263" spans="3:6" ht="25" customHeight="1" x14ac:dyDescent="0.15">
      <c r="C1263" s="58"/>
      <c r="D1263" s="95"/>
      <c r="E1263" s="95"/>
      <c r="F1263" s="95"/>
    </row>
    <row r="1264" spans="3:6" ht="25" customHeight="1" x14ac:dyDescent="0.15">
      <c r="C1264" s="58"/>
      <c r="D1264" s="95"/>
      <c r="E1264" s="95"/>
      <c r="F1264" s="95"/>
    </row>
    <row r="1265" spans="3:6" ht="25" customHeight="1" x14ac:dyDescent="0.15">
      <c r="C1265" s="58"/>
      <c r="D1265" s="95"/>
      <c r="E1265" s="95"/>
      <c r="F1265" s="95"/>
    </row>
    <row r="1266" spans="3:6" ht="25" customHeight="1" x14ac:dyDescent="0.15">
      <c r="C1266" s="58"/>
      <c r="D1266" s="95"/>
      <c r="E1266" s="95"/>
      <c r="F1266" s="95"/>
    </row>
    <row r="1267" spans="3:6" ht="25" customHeight="1" x14ac:dyDescent="0.15">
      <c r="C1267" s="58"/>
      <c r="D1267" s="95"/>
      <c r="E1267" s="95"/>
      <c r="F1267" s="95"/>
    </row>
    <row r="1268" spans="3:6" ht="25" customHeight="1" x14ac:dyDescent="0.15">
      <c r="C1268" s="58"/>
      <c r="D1268" s="95"/>
      <c r="E1268" s="95"/>
      <c r="F1268" s="95"/>
    </row>
    <row r="1269" spans="3:6" ht="25" customHeight="1" x14ac:dyDescent="0.15">
      <c r="C1269" s="58"/>
      <c r="D1269" s="95"/>
      <c r="E1269" s="95"/>
      <c r="F1269" s="95"/>
    </row>
    <row r="1270" spans="3:6" ht="25" customHeight="1" x14ac:dyDescent="0.15">
      <c r="C1270" s="58"/>
      <c r="D1270" s="95"/>
      <c r="E1270" s="95"/>
      <c r="F1270" s="95"/>
    </row>
    <row r="1271" spans="3:6" ht="25" customHeight="1" x14ac:dyDescent="0.15">
      <c r="C1271" s="58"/>
      <c r="D1271" s="95"/>
      <c r="E1271" s="95"/>
      <c r="F1271" s="95"/>
    </row>
    <row r="1272" spans="3:6" ht="25" customHeight="1" x14ac:dyDescent="0.15">
      <c r="C1272" s="58"/>
      <c r="D1272" s="95"/>
      <c r="E1272" s="95"/>
      <c r="F1272" s="95"/>
    </row>
    <row r="1273" spans="3:6" ht="25" customHeight="1" x14ac:dyDescent="0.15">
      <c r="C1273" s="58"/>
      <c r="D1273" s="95"/>
      <c r="E1273" s="95"/>
      <c r="F1273" s="95"/>
    </row>
    <row r="1274" spans="3:6" ht="25" customHeight="1" x14ac:dyDescent="0.15">
      <c r="C1274" s="58"/>
      <c r="D1274" s="95"/>
      <c r="E1274" s="95"/>
      <c r="F1274" s="95"/>
    </row>
    <row r="1275" spans="3:6" ht="25" customHeight="1" x14ac:dyDescent="0.15">
      <c r="C1275" s="58"/>
      <c r="D1275" s="95"/>
      <c r="E1275" s="95"/>
      <c r="F1275" s="95"/>
    </row>
    <row r="1276" spans="3:6" ht="25" customHeight="1" x14ac:dyDescent="0.15">
      <c r="C1276" s="58"/>
      <c r="D1276" s="95"/>
      <c r="E1276" s="95"/>
      <c r="F1276" s="95"/>
    </row>
    <row r="1277" spans="3:6" ht="25" customHeight="1" x14ac:dyDescent="0.15">
      <c r="C1277" s="58"/>
      <c r="D1277" s="95"/>
      <c r="E1277" s="95"/>
      <c r="F1277" s="95"/>
    </row>
    <row r="1278" spans="3:6" ht="25" customHeight="1" x14ac:dyDescent="0.15">
      <c r="C1278" s="58"/>
      <c r="D1278" s="95"/>
      <c r="E1278" s="95"/>
      <c r="F1278" s="95"/>
    </row>
    <row r="1279" spans="3:6" ht="25" customHeight="1" x14ac:dyDescent="0.15">
      <c r="C1279" s="58"/>
      <c r="D1279" s="95"/>
      <c r="E1279" s="95"/>
      <c r="F1279" s="95"/>
    </row>
    <row r="1280" spans="3:6" ht="25" customHeight="1" x14ac:dyDescent="0.15">
      <c r="C1280" s="58"/>
      <c r="D1280" s="95"/>
      <c r="E1280" s="95"/>
      <c r="F1280" s="95"/>
    </row>
    <row r="1281" spans="3:6" ht="25" customHeight="1" x14ac:dyDescent="0.15">
      <c r="C1281" s="58"/>
      <c r="D1281" s="95"/>
      <c r="E1281" s="95"/>
      <c r="F1281" s="95"/>
    </row>
    <row r="1282" spans="3:6" ht="25" customHeight="1" x14ac:dyDescent="0.15">
      <c r="C1282" s="58"/>
      <c r="D1282" s="95"/>
      <c r="E1282" s="95"/>
      <c r="F1282" s="95"/>
    </row>
    <row r="1283" spans="3:6" ht="25" customHeight="1" x14ac:dyDescent="0.15">
      <c r="C1283" s="58"/>
      <c r="D1283" s="95"/>
      <c r="E1283" s="95"/>
      <c r="F1283" s="95"/>
    </row>
    <row r="1284" spans="3:6" ht="25" customHeight="1" x14ac:dyDescent="0.15">
      <c r="C1284" s="58"/>
      <c r="D1284" s="95"/>
      <c r="E1284" s="95"/>
      <c r="F1284" s="95"/>
    </row>
    <row r="1285" spans="3:6" ht="25" customHeight="1" x14ac:dyDescent="0.15">
      <c r="C1285" s="58"/>
      <c r="D1285" s="95"/>
      <c r="E1285" s="95"/>
      <c r="F1285" s="95"/>
    </row>
    <row r="1286" spans="3:6" ht="25" customHeight="1" x14ac:dyDescent="0.15">
      <c r="C1286" s="58"/>
      <c r="D1286" s="95"/>
      <c r="E1286" s="95"/>
      <c r="F1286" s="95"/>
    </row>
    <row r="1287" spans="3:6" ht="25" customHeight="1" x14ac:dyDescent="0.15">
      <c r="C1287" s="58"/>
      <c r="D1287" s="95"/>
      <c r="E1287" s="95"/>
      <c r="F1287" s="95"/>
    </row>
    <row r="1288" spans="3:6" ht="25" customHeight="1" x14ac:dyDescent="0.15">
      <c r="C1288" s="58"/>
      <c r="D1288" s="95"/>
      <c r="E1288" s="95"/>
      <c r="F1288" s="95"/>
    </row>
    <row r="1289" spans="3:6" ht="25" customHeight="1" x14ac:dyDescent="0.15">
      <c r="C1289" s="58"/>
      <c r="D1289" s="95"/>
      <c r="E1289" s="95"/>
      <c r="F1289" s="95"/>
    </row>
    <row r="1290" spans="3:6" ht="25" customHeight="1" x14ac:dyDescent="0.15">
      <c r="C1290" s="58"/>
      <c r="D1290" s="95"/>
      <c r="E1290" s="95"/>
      <c r="F1290" s="95"/>
    </row>
    <row r="1291" spans="3:6" ht="25" customHeight="1" x14ac:dyDescent="0.15">
      <c r="C1291" s="58"/>
      <c r="D1291" s="95"/>
      <c r="E1291" s="95"/>
      <c r="F1291" s="95"/>
    </row>
    <row r="1292" spans="3:6" ht="25" customHeight="1" x14ac:dyDescent="0.15">
      <c r="C1292" s="58"/>
      <c r="D1292" s="95"/>
      <c r="E1292" s="95"/>
      <c r="F1292" s="95"/>
    </row>
    <row r="1293" spans="3:6" ht="25" customHeight="1" x14ac:dyDescent="0.15">
      <c r="C1293" s="58"/>
      <c r="D1293" s="95"/>
      <c r="E1293" s="95"/>
      <c r="F1293" s="95"/>
    </row>
    <row r="1294" spans="3:6" ht="25" customHeight="1" x14ac:dyDescent="0.15">
      <c r="C1294" s="58"/>
      <c r="D1294" s="95"/>
      <c r="E1294" s="95"/>
      <c r="F1294" s="95"/>
    </row>
    <row r="1295" spans="3:6" ht="25" customHeight="1" x14ac:dyDescent="0.15">
      <c r="C1295" s="58"/>
      <c r="D1295" s="95"/>
      <c r="E1295" s="95"/>
      <c r="F1295" s="95"/>
    </row>
    <row r="1296" spans="3:6" ht="25" customHeight="1" x14ac:dyDescent="0.15">
      <c r="C1296" s="58"/>
      <c r="D1296" s="95"/>
      <c r="E1296" s="95"/>
      <c r="F1296" s="95"/>
    </row>
    <row r="1297" spans="3:6" ht="25" customHeight="1" x14ac:dyDescent="0.15">
      <c r="C1297" s="58"/>
      <c r="D1297" s="95"/>
      <c r="E1297" s="95"/>
      <c r="F1297" s="95"/>
    </row>
    <row r="1298" spans="3:6" ht="25" customHeight="1" x14ac:dyDescent="0.15">
      <c r="C1298" s="58"/>
      <c r="D1298" s="95"/>
      <c r="E1298" s="95"/>
      <c r="F1298" s="95"/>
    </row>
    <row r="1299" spans="3:6" ht="25" customHeight="1" x14ac:dyDescent="0.15">
      <c r="C1299" s="58"/>
      <c r="D1299" s="95"/>
      <c r="E1299" s="95"/>
      <c r="F1299" s="95"/>
    </row>
    <row r="1300" spans="3:6" ht="25" customHeight="1" x14ac:dyDescent="0.15">
      <c r="C1300" s="58"/>
      <c r="D1300" s="95"/>
      <c r="E1300" s="95"/>
      <c r="F1300" s="95"/>
    </row>
    <row r="1301" spans="3:6" ht="25" customHeight="1" x14ac:dyDescent="0.15">
      <c r="C1301" s="58"/>
      <c r="D1301" s="95"/>
      <c r="E1301" s="95"/>
      <c r="F1301" s="95"/>
    </row>
    <row r="1302" spans="3:6" ht="25" customHeight="1" x14ac:dyDescent="0.15">
      <c r="C1302" s="58"/>
      <c r="D1302" s="95"/>
      <c r="E1302" s="95"/>
      <c r="F1302" s="95"/>
    </row>
    <row r="1303" spans="3:6" ht="25" customHeight="1" x14ac:dyDescent="0.15">
      <c r="C1303" s="58"/>
      <c r="D1303" s="95"/>
      <c r="E1303" s="95"/>
      <c r="F1303" s="95"/>
    </row>
    <row r="1304" spans="3:6" ht="25" customHeight="1" x14ac:dyDescent="0.15">
      <c r="C1304" s="58"/>
      <c r="D1304" s="95"/>
      <c r="E1304" s="95"/>
      <c r="F1304" s="95"/>
    </row>
    <row r="1305" spans="3:6" ht="25" customHeight="1" x14ac:dyDescent="0.15">
      <c r="C1305" s="58"/>
      <c r="D1305" s="95"/>
      <c r="E1305" s="95"/>
      <c r="F1305" s="95"/>
    </row>
    <row r="1306" spans="3:6" ht="25" customHeight="1" x14ac:dyDescent="0.15">
      <c r="C1306" s="58"/>
      <c r="D1306" s="95"/>
      <c r="E1306" s="95"/>
      <c r="F1306" s="95"/>
    </row>
    <row r="1307" spans="3:6" ht="25" customHeight="1" x14ac:dyDescent="0.15">
      <c r="C1307" s="58"/>
      <c r="D1307" s="95"/>
      <c r="E1307" s="95"/>
      <c r="F1307" s="95"/>
    </row>
    <row r="1308" spans="3:6" ht="25" customHeight="1" x14ac:dyDescent="0.15">
      <c r="C1308" s="58"/>
      <c r="D1308" s="95"/>
      <c r="E1308" s="95"/>
      <c r="F1308" s="95"/>
    </row>
    <row r="1309" spans="3:6" ht="25" customHeight="1" x14ac:dyDescent="0.15">
      <c r="C1309" s="58"/>
      <c r="D1309" s="95"/>
      <c r="E1309" s="95"/>
      <c r="F1309" s="95"/>
    </row>
    <row r="1310" spans="3:6" ht="25" customHeight="1" x14ac:dyDescent="0.15">
      <c r="C1310" s="58"/>
      <c r="D1310" s="95"/>
      <c r="E1310" s="95"/>
      <c r="F1310" s="95"/>
    </row>
    <row r="1311" spans="3:6" ht="25" customHeight="1" x14ac:dyDescent="0.15">
      <c r="C1311" s="58"/>
      <c r="D1311" s="95"/>
      <c r="E1311" s="95"/>
      <c r="F1311" s="95"/>
    </row>
    <row r="1312" spans="3:6" ht="25" customHeight="1" x14ac:dyDescent="0.15">
      <c r="C1312" s="58"/>
      <c r="D1312" s="95"/>
      <c r="E1312" s="95"/>
      <c r="F1312" s="95"/>
    </row>
    <row r="1313" spans="3:6" ht="25" customHeight="1" x14ac:dyDescent="0.15">
      <c r="C1313" s="58"/>
      <c r="D1313" s="95"/>
      <c r="E1313" s="95"/>
      <c r="F1313" s="95"/>
    </row>
    <row r="1314" spans="3:6" ht="25" customHeight="1" x14ac:dyDescent="0.15">
      <c r="C1314" s="58"/>
      <c r="D1314" s="95"/>
      <c r="E1314" s="95"/>
      <c r="F1314" s="95"/>
    </row>
    <row r="1315" spans="3:6" ht="25" customHeight="1" x14ac:dyDescent="0.15">
      <c r="C1315" s="58"/>
      <c r="D1315" s="95"/>
      <c r="E1315" s="95"/>
      <c r="F1315" s="95"/>
    </row>
    <row r="1316" spans="3:6" ht="25" customHeight="1" x14ac:dyDescent="0.15">
      <c r="C1316" s="58"/>
      <c r="D1316" s="95"/>
      <c r="E1316" s="95"/>
      <c r="F1316" s="95"/>
    </row>
    <row r="1317" spans="3:6" ht="25" customHeight="1" x14ac:dyDescent="0.15">
      <c r="C1317" s="58"/>
      <c r="D1317" s="95"/>
      <c r="E1317" s="95"/>
      <c r="F1317" s="95"/>
    </row>
    <row r="1318" spans="3:6" ht="25" customHeight="1" x14ac:dyDescent="0.15">
      <c r="C1318" s="58"/>
      <c r="D1318" s="95"/>
      <c r="E1318" s="95"/>
      <c r="F1318" s="95"/>
    </row>
    <row r="1319" spans="3:6" ht="25" customHeight="1" x14ac:dyDescent="0.15">
      <c r="C1319" s="58"/>
      <c r="D1319" s="95"/>
      <c r="E1319" s="95"/>
      <c r="F1319" s="95"/>
    </row>
    <row r="1320" spans="3:6" ht="25" customHeight="1" x14ac:dyDescent="0.15">
      <c r="C1320" s="58"/>
      <c r="D1320" s="95"/>
      <c r="E1320" s="95"/>
      <c r="F1320" s="95"/>
    </row>
    <row r="1321" spans="3:6" ht="25" customHeight="1" x14ac:dyDescent="0.15">
      <c r="C1321" s="58"/>
      <c r="D1321" s="95"/>
      <c r="E1321" s="95"/>
      <c r="F1321" s="95"/>
    </row>
    <row r="1322" spans="3:6" ht="25" customHeight="1" x14ac:dyDescent="0.15">
      <c r="C1322" s="58"/>
      <c r="D1322" s="95"/>
      <c r="E1322" s="95"/>
      <c r="F1322" s="95"/>
    </row>
    <row r="1323" spans="3:6" ht="25" customHeight="1" x14ac:dyDescent="0.15">
      <c r="C1323" s="58"/>
      <c r="D1323" s="95"/>
      <c r="E1323" s="95"/>
      <c r="F1323" s="95"/>
    </row>
    <row r="1324" spans="3:6" ht="25" customHeight="1" x14ac:dyDescent="0.15">
      <c r="C1324" s="58"/>
      <c r="D1324" s="95"/>
      <c r="E1324" s="95"/>
      <c r="F1324" s="95"/>
    </row>
    <row r="1325" spans="3:6" ht="25" customHeight="1" x14ac:dyDescent="0.15">
      <c r="C1325" s="58"/>
      <c r="D1325" s="95"/>
      <c r="E1325" s="95"/>
      <c r="F1325" s="95"/>
    </row>
    <row r="1326" spans="3:6" ht="25" customHeight="1" x14ac:dyDescent="0.15">
      <c r="C1326" s="58"/>
      <c r="D1326" s="95"/>
      <c r="E1326" s="95"/>
      <c r="F1326" s="95"/>
    </row>
    <row r="1327" spans="3:6" ht="25" customHeight="1" x14ac:dyDescent="0.15">
      <c r="C1327" s="58"/>
      <c r="D1327" s="95"/>
      <c r="E1327" s="95"/>
      <c r="F1327" s="95"/>
    </row>
    <row r="1328" spans="3:6" ht="25" customHeight="1" x14ac:dyDescent="0.15">
      <c r="C1328" s="58"/>
      <c r="D1328" s="95"/>
      <c r="E1328" s="95"/>
      <c r="F1328" s="95"/>
    </row>
    <row r="1329" spans="3:6" ht="25" customHeight="1" x14ac:dyDescent="0.15">
      <c r="C1329" s="58"/>
      <c r="D1329" s="95"/>
      <c r="E1329" s="95"/>
      <c r="F1329" s="95"/>
    </row>
    <row r="1330" spans="3:6" ht="25" customHeight="1" x14ac:dyDescent="0.15">
      <c r="C1330" s="58"/>
      <c r="D1330" s="95"/>
      <c r="E1330" s="95"/>
      <c r="F1330" s="95"/>
    </row>
    <row r="1331" spans="3:6" ht="25" customHeight="1" x14ac:dyDescent="0.15">
      <c r="C1331" s="58"/>
      <c r="D1331" s="95"/>
      <c r="E1331" s="95"/>
      <c r="F1331" s="95"/>
    </row>
    <row r="1332" spans="3:6" ht="25" customHeight="1" x14ac:dyDescent="0.15">
      <c r="C1332" s="58"/>
      <c r="D1332" s="95"/>
      <c r="E1332" s="95"/>
      <c r="F1332" s="95"/>
    </row>
    <row r="1333" spans="3:6" ht="25" customHeight="1" x14ac:dyDescent="0.15">
      <c r="C1333" s="58"/>
      <c r="D1333" s="95"/>
      <c r="E1333" s="95"/>
      <c r="F1333" s="95"/>
    </row>
    <row r="1334" spans="3:6" ht="25" customHeight="1" x14ac:dyDescent="0.15">
      <c r="C1334" s="58"/>
      <c r="D1334" s="95"/>
      <c r="E1334" s="95"/>
      <c r="F1334" s="95"/>
    </row>
    <row r="1335" spans="3:6" ht="25" customHeight="1" x14ac:dyDescent="0.15">
      <c r="C1335" s="58"/>
      <c r="D1335" s="95"/>
      <c r="E1335" s="95"/>
      <c r="F1335" s="95"/>
    </row>
    <row r="1336" spans="3:6" ht="25" customHeight="1" x14ac:dyDescent="0.15">
      <c r="C1336" s="58"/>
      <c r="D1336" s="95"/>
      <c r="E1336" s="95"/>
      <c r="F1336" s="95"/>
    </row>
    <row r="1337" spans="3:6" ht="25" customHeight="1" x14ac:dyDescent="0.15">
      <c r="C1337" s="58"/>
      <c r="D1337" s="95"/>
      <c r="E1337" s="95"/>
      <c r="F1337" s="95"/>
    </row>
    <row r="1338" spans="3:6" ht="25" customHeight="1" x14ac:dyDescent="0.15">
      <c r="C1338" s="58"/>
      <c r="D1338" s="95"/>
      <c r="E1338" s="95"/>
      <c r="F1338" s="95"/>
    </row>
    <row r="1339" spans="3:6" ht="25" customHeight="1" x14ac:dyDescent="0.15">
      <c r="C1339" s="58"/>
      <c r="D1339" s="95"/>
      <c r="E1339" s="95"/>
      <c r="F1339" s="95"/>
    </row>
    <row r="1340" spans="3:6" ht="25" customHeight="1" x14ac:dyDescent="0.15">
      <c r="C1340" s="58"/>
      <c r="D1340" s="95"/>
      <c r="E1340" s="95"/>
      <c r="F1340" s="95"/>
    </row>
    <row r="1341" spans="3:6" ht="25" customHeight="1" x14ac:dyDescent="0.15">
      <c r="C1341" s="58"/>
      <c r="D1341" s="95"/>
      <c r="E1341" s="95"/>
      <c r="F1341" s="95"/>
    </row>
    <row r="1342" spans="3:6" ht="25" customHeight="1" x14ac:dyDescent="0.15">
      <c r="C1342" s="58"/>
      <c r="D1342" s="95"/>
      <c r="E1342" s="95"/>
      <c r="F1342" s="95"/>
    </row>
    <row r="1343" spans="3:6" ht="25" customHeight="1" x14ac:dyDescent="0.15">
      <c r="C1343" s="58"/>
      <c r="D1343" s="95"/>
      <c r="E1343" s="95"/>
      <c r="F1343" s="95"/>
    </row>
    <row r="1344" spans="3:6" ht="25" customHeight="1" x14ac:dyDescent="0.15">
      <c r="C1344" s="58"/>
      <c r="D1344" s="95"/>
      <c r="E1344" s="95"/>
      <c r="F1344" s="95"/>
    </row>
    <row r="1345" spans="3:6" ht="25" customHeight="1" x14ac:dyDescent="0.15">
      <c r="C1345" s="58"/>
      <c r="D1345" s="95"/>
      <c r="E1345" s="95"/>
      <c r="F1345" s="95"/>
    </row>
    <row r="1346" spans="3:6" ht="25" customHeight="1" x14ac:dyDescent="0.15">
      <c r="C1346" s="58"/>
      <c r="D1346" s="95"/>
      <c r="E1346" s="95"/>
      <c r="F1346" s="95"/>
    </row>
    <row r="1347" spans="3:6" ht="25" customHeight="1" x14ac:dyDescent="0.15">
      <c r="C1347" s="58"/>
      <c r="D1347" s="95"/>
      <c r="E1347" s="95"/>
      <c r="F1347" s="95"/>
    </row>
    <row r="1348" spans="3:6" ht="25" customHeight="1" x14ac:dyDescent="0.15">
      <c r="C1348" s="58"/>
      <c r="D1348" s="95"/>
      <c r="E1348" s="95"/>
      <c r="F1348" s="95"/>
    </row>
    <row r="1349" spans="3:6" ht="25" customHeight="1" x14ac:dyDescent="0.15">
      <c r="C1349" s="58"/>
      <c r="D1349" s="95"/>
      <c r="E1349" s="95"/>
      <c r="F1349" s="95"/>
    </row>
    <row r="1350" spans="3:6" ht="25" customHeight="1" x14ac:dyDescent="0.15">
      <c r="C1350" s="58"/>
      <c r="D1350" s="95"/>
      <c r="E1350" s="95"/>
      <c r="F1350" s="95"/>
    </row>
    <row r="1351" spans="3:6" ht="25" customHeight="1" x14ac:dyDescent="0.15">
      <c r="C1351" s="58"/>
      <c r="D1351" s="95"/>
      <c r="E1351" s="95"/>
      <c r="F1351" s="95"/>
    </row>
    <row r="1352" spans="3:6" ht="25" customHeight="1" x14ac:dyDescent="0.15">
      <c r="C1352" s="58"/>
      <c r="D1352" s="95"/>
      <c r="E1352" s="95"/>
      <c r="F1352" s="95"/>
    </row>
    <row r="1353" spans="3:6" ht="25" customHeight="1" x14ac:dyDescent="0.15">
      <c r="C1353" s="58"/>
      <c r="D1353" s="95"/>
      <c r="E1353" s="95"/>
      <c r="F1353" s="95"/>
    </row>
    <row r="1354" spans="3:6" ht="25" customHeight="1" x14ac:dyDescent="0.15">
      <c r="C1354" s="58"/>
      <c r="D1354" s="95"/>
      <c r="E1354" s="95"/>
      <c r="F1354" s="95"/>
    </row>
    <row r="1355" spans="3:6" ht="25" customHeight="1" x14ac:dyDescent="0.15">
      <c r="C1355" s="58"/>
      <c r="D1355" s="95"/>
      <c r="E1355" s="95"/>
      <c r="F1355" s="95"/>
    </row>
    <row r="1356" spans="3:6" ht="25" customHeight="1" x14ac:dyDescent="0.15">
      <c r="C1356" s="58"/>
      <c r="D1356" s="95"/>
      <c r="E1356" s="95"/>
      <c r="F1356" s="95"/>
    </row>
    <row r="1357" spans="3:6" ht="25" customHeight="1" x14ac:dyDescent="0.15">
      <c r="C1357" s="58"/>
      <c r="D1357" s="95"/>
      <c r="E1357" s="95"/>
      <c r="F1357" s="95"/>
    </row>
    <row r="1358" spans="3:6" ht="25" customHeight="1" x14ac:dyDescent="0.15">
      <c r="C1358" s="58"/>
      <c r="D1358" s="95"/>
      <c r="E1358" s="95"/>
      <c r="F1358" s="95"/>
    </row>
    <row r="1359" spans="3:6" ht="25" customHeight="1" x14ac:dyDescent="0.15">
      <c r="C1359" s="58"/>
      <c r="D1359" s="95"/>
      <c r="E1359" s="95"/>
      <c r="F1359" s="95"/>
    </row>
    <row r="1360" spans="3:6" ht="25" customHeight="1" x14ac:dyDescent="0.15">
      <c r="C1360" s="58"/>
      <c r="D1360" s="95"/>
      <c r="E1360" s="95"/>
      <c r="F1360" s="95"/>
    </row>
    <row r="1361" spans="3:6" ht="25" customHeight="1" x14ac:dyDescent="0.15">
      <c r="C1361" s="58"/>
      <c r="D1361" s="95"/>
      <c r="E1361" s="95"/>
      <c r="F1361" s="95"/>
    </row>
    <row r="1362" spans="3:6" ht="25" customHeight="1" x14ac:dyDescent="0.15">
      <c r="C1362" s="58"/>
      <c r="D1362" s="95"/>
      <c r="E1362" s="95"/>
      <c r="F1362" s="95"/>
    </row>
    <row r="1363" spans="3:6" ht="25" customHeight="1" x14ac:dyDescent="0.15">
      <c r="C1363" s="58"/>
      <c r="D1363" s="95"/>
      <c r="E1363" s="95"/>
      <c r="F1363" s="95"/>
    </row>
    <row r="1364" spans="3:6" ht="25" customHeight="1" x14ac:dyDescent="0.15">
      <c r="C1364" s="58"/>
      <c r="D1364" s="95"/>
      <c r="E1364" s="95"/>
      <c r="F1364" s="95"/>
    </row>
    <row r="1365" spans="3:6" ht="25" customHeight="1" x14ac:dyDescent="0.15">
      <c r="C1365" s="58"/>
      <c r="D1365" s="95"/>
      <c r="E1365" s="95"/>
      <c r="F1365" s="95"/>
    </row>
    <row r="1366" spans="3:6" ht="25" customHeight="1" x14ac:dyDescent="0.15">
      <c r="C1366" s="58"/>
      <c r="D1366" s="95"/>
      <c r="E1366" s="95"/>
      <c r="F1366" s="95"/>
    </row>
    <row r="1367" spans="3:6" ht="25" customHeight="1" x14ac:dyDescent="0.15">
      <c r="C1367" s="58"/>
      <c r="D1367" s="95"/>
      <c r="E1367" s="95"/>
      <c r="F1367" s="95"/>
    </row>
    <row r="1368" spans="3:6" ht="25" customHeight="1" x14ac:dyDescent="0.15">
      <c r="C1368" s="58"/>
      <c r="D1368" s="95"/>
      <c r="E1368" s="95"/>
      <c r="F1368" s="95"/>
    </row>
    <row r="1369" spans="3:6" ht="25" customHeight="1" x14ac:dyDescent="0.15">
      <c r="C1369" s="58"/>
      <c r="D1369" s="95"/>
      <c r="E1369" s="95"/>
      <c r="F1369" s="95"/>
    </row>
    <row r="1370" spans="3:6" ht="25" customHeight="1" x14ac:dyDescent="0.15">
      <c r="C1370" s="58"/>
      <c r="D1370" s="95"/>
      <c r="E1370" s="95"/>
      <c r="F1370" s="95"/>
    </row>
    <row r="1371" spans="3:6" ht="25" customHeight="1" x14ac:dyDescent="0.15">
      <c r="C1371" s="58"/>
      <c r="D1371" s="95"/>
      <c r="E1371" s="95"/>
      <c r="F1371" s="95"/>
    </row>
    <row r="1372" spans="3:6" ht="25" customHeight="1" x14ac:dyDescent="0.15">
      <c r="C1372" s="58"/>
      <c r="D1372" s="95"/>
      <c r="E1372" s="95"/>
      <c r="F1372" s="95"/>
    </row>
    <row r="1373" spans="3:6" ht="25" customHeight="1" x14ac:dyDescent="0.15">
      <c r="C1373" s="58"/>
      <c r="D1373" s="95"/>
      <c r="E1373" s="95"/>
      <c r="F1373" s="95"/>
    </row>
    <row r="1374" spans="3:6" ht="25" customHeight="1" x14ac:dyDescent="0.15">
      <c r="C1374" s="58"/>
      <c r="D1374" s="95"/>
      <c r="E1374" s="95"/>
      <c r="F1374" s="95"/>
    </row>
    <row r="1375" spans="3:6" ht="25" customHeight="1" x14ac:dyDescent="0.15">
      <c r="C1375" s="58"/>
      <c r="D1375" s="95"/>
      <c r="E1375" s="95"/>
      <c r="F1375" s="95"/>
    </row>
    <row r="1376" spans="3:6" ht="25" customHeight="1" x14ac:dyDescent="0.15">
      <c r="C1376" s="58"/>
      <c r="D1376" s="95"/>
      <c r="E1376" s="95"/>
      <c r="F1376" s="95"/>
    </row>
    <row r="1377" spans="3:6" ht="25" customHeight="1" x14ac:dyDescent="0.15">
      <c r="C1377" s="58"/>
      <c r="D1377" s="95"/>
      <c r="E1377" s="95"/>
      <c r="F1377" s="95"/>
    </row>
    <row r="1378" spans="3:6" ht="25" customHeight="1" x14ac:dyDescent="0.15">
      <c r="C1378" s="58"/>
      <c r="D1378" s="95"/>
      <c r="E1378" s="95"/>
      <c r="F1378" s="95"/>
    </row>
    <row r="1379" spans="3:6" ht="25" customHeight="1" x14ac:dyDescent="0.15">
      <c r="C1379" s="58"/>
      <c r="D1379" s="95"/>
      <c r="E1379" s="95"/>
      <c r="F1379" s="95"/>
    </row>
    <row r="1380" spans="3:6" ht="25" customHeight="1" x14ac:dyDescent="0.15">
      <c r="C1380" s="58"/>
      <c r="D1380" s="95"/>
      <c r="E1380" s="95"/>
      <c r="F1380" s="95"/>
    </row>
    <row r="1381" spans="3:6" ht="25" customHeight="1" x14ac:dyDescent="0.15">
      <c r="C1381" s="58"/>
      <c r="D1381" s="95"/>
      <c r="E1381" s="95"/>
      <c r="F1381" s="95"/>
    </row>
    <row r="1382" spans="3:6" ht="25" customHeight="1" x14ac:dyDescent="0.15">
      <c r="C1382" s="58"/>
      <c r="D1382" s="95"/>
      <c r="E1382" s="95"/>
      <c r="F1382" s="95"/>
    </row>
    <row r="1383" spans="3:6" ht="25" customHeight="1" x14ac:dyDescent="0.15">
      <c r="C1383" s="58"/>
      <c r="D1383" s="95"/>
      <c r="E1383" s="95"/>
      <c r="F1383" s="95"/>
    </row>
    <row r="1384" spans="3:6" ht="25" customHeight="1" x14ac:dyDescent="0.15">
      <c r="C1384" s="58"/>
      <c r="D1384" s="95"/>
      <c r="E1384" s="95"/>
      <c r="F1384" s="95"/>
    </row>
    <row r="1385" spans="3:6" ht="25" customHeight="1" x14ac:dyDescent="0.15">
      <c r="C1385" s="58"/>
      <c r="D1385" s="95"/>
      <c r="E1385" s="95"/>
      <c r="F1385" s="95"/>
    </row>
    <row r="1386" spans="3:6" ht="25" customHeight="1" x14ac:dyDescent="0.15">
      <c r="C1386" s="58"/>
      <c r="D1386" s="95"/>
      <c r="E1386" s="95"/>
      <c r="F1386" s="95"/>
    </row>
    <row r="1387" spans="3:6" ht="25" customHeight="1" x14ac:dyDescent="0.15">
      <c r="C1387" s="58"/>
      <c r="D1387" s="95"/>
      <c r="E1387" s="95"/>
      <c r="F1387" s="95"/>
    </row>
    <row r="1388" spans="3:6" ht="25" customHeight="1" x14ac:dyDescent="0.15">
      <c r="C1388" s="58"/>
      <c r="D1388" s="95"/>
      <c r="E1388" s="95"/>
      <c r="F1388" s="95"/>
    </row>
    <row r="1389" spans="3:6" ht="25" customHeight="1" x14ac:dyDescent="0.15">
      <c r="C1389" s="58"/>
      <c r="D1389" s="95"/>
      <c r="E1389" s="95"/>
      <c r="F1389" s="95"/>
    </row>
    <row r="1390" spans="3:6" ht="25" customHeight="1" x14ac:dyDescent="0.15">
      <c r="C1390" s="58"/>
      <c r="D1390" s="95"/>
      <c r="E1390" s="95"/>
      <c r="F1390" s="95"/>
    </row>
    <row r="1391" spans="3:6" ht="25" customHeight="1" x14ac:dyDescent="0.15">
      <c r="C1391" s="58"/>
      <c r="D1391" s="95"/>
      <c r="E1391" s="95"/>
      <c r="F1391" s="95"/>
    </row>
    <row r="1392" spans="3:6" ht="25" customHeight="1" x14ac:dyDescent="0.15">
      <c r="C1392" s="58"/>
      <c r="D1392" s="95"/>
      <c r="E1392" s="95"/>
      <c r="F1392" s="95"/>
    </row>
    <row r="1393" spans="3:6" ht="25" customHeight="1" x14ac:dyDescent="0.15">
      <c r="C1393" s="58"/>
      <c r="D1393" s="95"/>
      <c r="E1393" s="95"/>
      <c r="F1393" s="95"/>
    </row>
    <row r="1394" spans="3:6" ht="25" customHeight="1" x14ac:dyDescent="0.15">
      <c r="C1394" s="58"/>
      <c r="D1394" s="95"/>
      <c r="E1394" s="95"/>
      <c r="F1394" s="95"/>
    </row>
    <row r="1395" spans="3:6" ht="25" customHeight="1" x14ac:dyDescent="0.15">
      <c r="C1395" s="58"/>
      <c r="D1395" s="95"/>
      <c r="E1395" s="95"/>
      <c r="F1395" s="95"/>
    </row>
    <row r="1396" spans="3:6" ht="25" customHeight="1" x14ac:dyDescent="0.15">
      <c r="C1396" s="58"/>
      <c r="D1396" s="95"/>
      <c r="E1396" s="95"/>
      <c r="F1396" s="95"/>
    </row>
    <row r="1397" spans="3:6" ht="25" customHeight="1" x14ac:dyDescent="0.15">
      <c r="C1397" s="58"/>
      <c r="D1397" s="95"/>
      <c r="E1397" s="95"/>
      <c r="F1397" s="95"/>
    </row>
    <row r="1398" spans="3:6" ht="25" customHeight="1" x14ac:dyDescent="0.15">
      <c r="C1398" s="58"/>
      <c r="D1398" s="95"/>
      <c r="E1398" s="95"/>
      <c r="F1398" s="95"/>
    </row>
    <row r="1399" spans="3:6" ht="25" customHeight="1" x14ac:dyDescent="0.15">
      <c r="C1399" s="58"/>
      <c r="D1399" s="95"/>
      <c r="E1399" s="95"/>
      <c r="F1399" s="95"/>
    </row>
    <row r="1400" spans="3:6" ht="25" customHeight="1" x14ac:dyDescent="0.15">
      <c r="C1400" s="58"/>
      <c r="D1400" s="95"/>
      <c r="E1400" s="95"/>
      <c r="F1400" s="95"/>
    </row>
    <row r="1401" spans="3:6" ht="25" customHeight="1" x14ac:dyDescent="0.15">
      <c r="C1401" s="58"/>
      <c r="D1401" s="95"/>
      <c r="E1401" s="95"/>
      <c r="F1401" s="95"/>
    </row>
    <row r="1402" spans="3:6" ht="25" customHeight="1" x14ac:dyDescent="0.15">
      <c r="C1402" s="58"/>
      <c r="D1402" s="95"/>
      <c r="E1402" s="95"/>
      <c r="F1402" s="95"/>
    </row>
    <row r="1403" spans="3:6" ht="25" customHeight="1" x14ac:dyDescent="0.15">
      <c r="C1403" s="58"/>
      <c r="D1403" s="95"/>
      <c r="E1403" s="95"/>
      <c r="F1403" s="95"/>
    </row>
    <row r="1404" spans="3:6" ht="25" customHeight="1" x14ac:dyDescent="0.15">
      <c r="C1404" s="58"/>
      <c r="D1404" s="95"/>
      <c r="E1404" s="95"/>
      <c r="F1404" s="95"/>
    </row>
    <row r="1405" spans="3:6" ht="25" customHeight="1" x14ac:dyDescent="0.15">
      <c r="C1405" s="58"/>
      <c r="D1405" s="95"/>
      <c r="E1405" s="95"/>
      <c r="F1405" s="95"/>
    </row>
    <row r="1406" spans="3:6" ht="25" customHeight="1" x14ac:dyDescent="0.15">
      <c r="C1406" s="58"/>
      <c r="D1406" s="95"/>
      <c r="E1406" s="95"/>
      <c r="F1406" s="95"/>
    </row>
    <row r="1407" spans="3:6" ht="25" customHeight="1" x14ac:dyDescent="0.15">
      <c r="C1407" s="58"/>
      <c r="D1407" s="95"/>
      <c r="E1407" s="95"/>
      <c r="F1407" s="95"/>
    </row>
    <row r="1408" spans="3:6" ht="25" customHeight="1" x14ac:dyDescent="0.15">
      <c r="C1408" s="58"/>
      <c r="D1408" s="95"/>
      <c r="E1408" s="95"/>
      <c r="F1408" s="95"/>
    </row>
    <row r="1409" spans="3:6" ht="25" customHeight="1" x14ac:dyDescent="0.15">
      <c r="C1409" s="58"/>
      <c r="D1409" s="95"/>
      <c r="E1409" s="95"/>
      <c r="F1409" s="95"/>
    </row>
    <row r="1410" spans="3:6" ht="25" customHeight="1" x14ac:dyDescent="0.15">
      <c r="C1410" s="58"/>
      <c r="D1410" s="95"/>
      <c r="E1410" s="95"/>
      <c r="F1410" s="95"/>
    </row>
    <row r="1411" spans="3:6" ht="25" customHeight="1" x14ac:dyDescent="0.15">
      <c r="C1411" s="58"/>
      <c r="D1411" s="95"/>
      <c r="E1411" s="95"/>
      <c r="F1411" s="95"/>
    </row>
    <row r="1412" spans="3:6" ht="25" customHeight="1" x14ac:dyDescent="0.15">
      <c r="C1412" s="58"/>
      <c r="D1412" s="95"/>
      <c r="E1412" s="95"/>
      <c r="F1412" s="95"/>
    </row>
    <row r="1413" spans="3:6" ht="25" customHeight="1" x14ac:dyDescent="0.15">
      <c r="C1413" s="58"/>
      <c r="D1413" s="95"/>
      <c r="E1413" s="95"/>
      <c r="F1413" s="95"/>
    </row>
    <row r="1414" spans="3:6" ht="25" customHeight="1" x14ac:dyDescent="0.15">
      <c r="C1414" s="58"/>
      <c r="D1414" s="95"/>
      <c r="E1414" s="95"/>
      <c r="F1414" s="95"/>
    </row>
    <row r="1415" spans="3:6" ht="25" customHeight="1" x14ac:dyDescent="0.15">
      <c r="C1415" s="58"/>
      <c r="D1415" s="95"/>
      <c r="E1415" s="95"/>
      <c r="F1415" s="95"/>
    </row>
    <row r="1416" spans="3:6" ht="25" customHeight="1" x14ac:dyDescent="0.15">
      <c r="C1416" s="58"/>
      <c r="D1416" s="95"/>
      <c r="E1416" s="95"/>
      <c r="F1416" s="95"/>
    </row>
    <row r="1417" spans="3:6" ht="25" customHeight="1" x14ac:dyDescent="0.15">
      <c r="C1417" s="58"/>
      <c r="D1417" s="95"/>
      <c r="E1417" s="95"/>
      <c r="F1417" s="95"/>
    </row>
    <row r="1418" spans="3:6" ht="25" customHeight="1" x14ac:dyDescent="0.15">
      <c r="C1418" s="58"/>
      <c r="D1418" s="95"/>
      <c r="E1418" s="95"/>
      <c r="F1418" s="95"/>
    </row>
    <row r="1419" spans="3:6" ht="25" customHeight="1" x14ac:dyDescent="0.15">
      <c r="C1419" s="58"/>
      <c r="D1419" s="95"/>
      <c r="E1419" s="95"/>
      <c r="F1419" s="95"/>
    </row>
    <row r="1420" spans="3:6" ht="25" customHeight="1" x14ac:dyDescent="0.15">
      <c r="C1420" s="58"/>
      <c r="D1420" s="95"/>
      <c r="E1420" s="95"/>
      <c r="F1420" s="95"/>
    </row>
    <row r="1421" spans="3:6" ht="25" customHeight="1" x14ac:dyDescent="0.15">
      <c r="C1421" s="58"/>
      <c r="D1421" s="95"/>
      <c r="E1421" s="95"/>
      <c r="F1421" s="95"/>
    </row>
    <row r="1422" spans="3:6" ht="25" customHeight="1" x14ac:dyDescent="0.15">
      <c r="C1422" s="58"/>
      <c r="D1422" s="95"/>
      <c r="E1422" s="95"/>
      <c r="F1422" s="95"/>
    </row>
    <row r="1423" spans="3:6" ht="25" customHeight="1" x14ac:dyDescent="0.15">
      <c r="C1423" s="58"/>
      <c r="D1423" s="95"/>
      <c r="E1423" s="95"/>
      <c r="F1423" s="95"/>
    </row>
    <row r="1424" spans="3:6" ht="25" customHeight="1" x14ac:dyDescent="0.15">
      <c r="C1424" s="58"/>
      <c r="D1424" s="95"/>
      <c r="E1424" s="95"/>
      <c r="F1424" s="95"/>
    </row>
    <row r="1425" spans="3:6" ht="25" customHeight="1" x14ac:dyDescent="0.15">
      <c r="C1425" s="58"/>
      <c r="D1425" s="95"/>
      <c r="E1425" s="95"/>
      <c r="F1425" s="95"/>
    </row>
    <row r="1426" spans="3:6" ht="25" customHeight="1" x14ac:dyDescent="0.15">
      <c r="C1426" s="58"/>
      <c r="D1426" s="95"/>
      <c r="E1426" s="95"/>
      <c r="F1426" s="95"/>
    </row>
    <row r="1427" spans="3:6" ht="25" customHeight="1" x14ac:dyDescent="0.15">
      <c r="C1427" s="58"/>
      <c r="D1427" s="95"/>
      <c r="E1427" s="95"/>
      <c r="F1427" s="95"/>
    </row>
    <row r="1428" spans="3:6" ht="25" customHeight="1" x14ac:dyDescent="0.15">
      <c r="C1428" s="58"/>
      <c r="D1428" s="95"/>
      <c r="E1428" s="95"/>
      <c r="F1428" s="95"/>
    </row>
    <row r="1429" spans="3:6" ht="25" customHeight="1" x14ac:dyDescent="0.15">
      <c r="C1429" s="58"/>
      <c r="D1429" s="95"/>
      <c r="E1429" s="95"/>
      <c r="F1429" s="95"/>
    </row>
    <row r="1430" spans="3:6" ht="25" customHeight="1" x14ac:dyDescent="0.15">
      <c r="C1430" s="58"/>
      <c r="D1430" s="95"/>
      <c r="E1430" s="95"/>
      <c r="F1430" s="95"/>
    </row>
    <row r="1431" spans="3:6" ht="25" customHeight="1" x14ac:dyDescent="0.15">
      <c r="C1431" s="58"/>
      <c r="D1431" s="95"/>
      <c r="E1431" s="95"/>
      <c r="F1431" s="95"/>
    </row>
    <row r="1432" spans="3:6" ht="25" customHeight="1" x14ac:dyDescent="0.15">
      <c r="C1432" s="58"/>
      <c r="D1432" s="95"/>
      <c r="E1432" s="95"/>
      <c r="F1432" s="95"/>
    </row>
    <row r="1433" spans="3:6" ht="25" customHeight="1" x14ac:dyDescent="0.15">
      <c r="C1433" s="58"/>
      <c r="D1433" s="95"/>
      <c r="E1433" s="95"/>
      <c r="F1433" s="95"/>
    </row>
    <row r="1434" spans="3:6" ht="25" customHeight="1" x14ac:dyDescent="0.15">
      <c r="C1434" s="58"/>
      <c r="D1434" s="95"/>
      <c r="E1434" s="95"/>
      <c r="F1434" s="95"/>
    </row>
    <row r="1435" spans="3:6" ht="25" customHeight="1" x14ac:dyDescent="0.15">
      <c r="C1435" s="58"/>
      <c r="D1435" s="95"/>
      <c r="E1435" s="95"/>
      <c r="F1435" s="95"/>
    </row>
    <row r="1436" spans="3:6" ht="25" customHeight="1" x14ac:dyDescent="0.15">
      <c r="C1436" s="58"/>
      <c r="D1436" s="95"/>
      <c r="E1436" s="95"/>
      <c r="F1436" s="95"/>
    </row>
    <row r="1437" spans="3:6" ht="25" customHeight="1" x14ac:dyDescent="0.15">
      <c r="C1437" s="58"/>
      <c r="D1437" s="95"/>
      <c r="E1437" s="95"/>
      <c r="F1437" s="95"/>
    </row>
    <row r="1438" spans="3:6" ht="25" customHeight="1" x14ac:dyDescent="0.15">
      <c r="C1438" s="58"/>
      <c r="D1438" s="95"/>
      <c r="E1438" s="95"/>
      <c r="F1438" s="95"/>
    </row>
    <row r="1439" spans="3:6" ht="25" customHeight="1" x14ac:dyDescent="0.15">
      <c r="C1439" s="58"/>
      <c r="D1439" s="95"/>
      <c r="E1439" s="95"/>
      <c r="F1439" s="95"/>
    </row>
    <row r="1440" spans="3:6" ht="25" customHeight="1" x14ac:dyDescent="0.15">
      <c r="C1440" s="58"/>
      <c r="D1440" s="95"/>
      <c r="E1440" s="95"/>
      <c r="F1440" s="95"/>
    </row>
    <row r="1441" spans="3:6" ht="25" customHeight="1" x14ac:dyDescent="0.15">
      <c r="C1441" s="58"/>
      <c r="D1441" s="95"/>
      <c r="E1441" s="95"/>
      <c r="F1441" s="95"/>
    </row>
    <row r="1442" spans="3:6" ht="25" customHeight="1" x14ac:dyDescent="0.15">
      <c r="C1442" s="58"/>
      <c r="D1442" s="95"/>
      <c r="E1442" s="95"/>
      <c r="F1442" s="95"/>
    </row>
    <row r="1443" spans="3:6" ht="25" customHeight="1" x14ac:dyDescent="0.15">
      <c r="C1443" s="58"/>
      <c r="D1443" s="95"/>
      <c r="E1443" s="95"/>
      <c r="F1443" s="95"/>
    </row>
    <row r="1444" spans="3:6" ht="25" customHeight="1" x14ac:dyDescent="0.15">
      <c r="C1444" s="58"/>
      <c r="D1444" s="95"/>
      <c r="E1444" s="95"/>
      <c r="F1444" s="95"/>
    </row>
    <row r="1445" spans="3:6" ht="25" customHeight="1" x14ac:dyDescent="0.15">
      <c r="C1445" s="58"/>
      <c r="D1445" s="95"/>
      <c r="E1445" s="95"/>
      <c r="F1445" s="95"/>
    </row>
    <row r="1446" spans="3:6" ht="25" customHeight="1" x14ac:dyDescent="0.15">
      <c r="C1446" s="58"/>
      <c r="D1446" s="95"/>
      <c r="E1446" s="95"/>
      <c r="F1446" s="95"/>
    </row>
    <row r="1447" spans="3:6" ht="25" customHeight="1" x14ac:dyDescent="0.15">
      <c r="C1447" s="58"/>
      <c r="D1447" s="95"/>
      <c r="E1447" s="95"/>
      <c r="F1447" s="95"/>
    </row>
    <row r="1448" spans="3:6" ht="25" customHeight="1" x14ac:dyDescent="0.15">
      <c r="C1448" s="58"/>
      <c r="D1448" s="95"/>
      <c r="E1448" s="95"/>
      <c r="F1448" s="95"/>
    </row>
    <row r="1449" spans="3:6" ht="25" customHeight="1" x14ac:dyDescent="0.15">
      <c r="C1449" s="58"/>
      <c r="D1449" s="95"/>
      <c r="E1449" s="95"/>
      <c r="F1449" s="95"/>
    </row>
    <row r="1450" spans="3:6" ht="25" customHeight="1" x14ac:dyDescent="0.15">
      <c r="C1450" s="58"/>
      <c r="D1450" s="95"/>
      <c r="E1450" s="95"/>
      <c r="F1450" s="95"/>
    </row>
    <row r="1451" spans="3:6" ht="25" customHeight="1" x14ac:dyDescent="0.15">
      <c r="C1451" s="58"/>
      <c r="D1451" s="95"/>
      <c r="E1451" s="95"/>
      <c r="F1451" s="95"/>
    </row>
    <row r="1452" spans="3:6" ht="25" customHeight="1" x14ac:dyDescent="0.15">
      <c r="C1452" s="58"/>
      <c r="D1452" s="95"/>
      <c r="E1452" s="95"/>
      <c r="F1452" s="95"/>
    </row>
    <row r="1453" spans="3:6" ht="25" customHeight="1" x14ac:dyDescent="0.15">
      <c r="C1453" s="58"/>
      <c r="D1453" s="95"/>
      <c r="E1453" s="95"/>
      <c r="F1453" s="95"/>
    </row>
    <row r="1454" spans="3:6" ht="25" customHeight="1" x14ac:dyDescent="0.15">
      <c r="C1454" s="58"/>
      <c r="D1454" s="95"/>
      <c r="E1454" s="95"/>
      <c r="F1454" s="95"/>
    </row>
    <row r="1455" spans="3:6" ht="25" customHeight="1" x14ac:dyDescent="0.15">
      <c r="C1455" s="58"/>
      <c r="D1455" s="95"/>
      <c r="E1455" s="95"/>
      <c r="F1455" s="95"/>
    </row>
    <row r="1456" spans="3:6" ht="25" customHeight="1" x14ac:dyDescent="0.15">
      <c r="C1456" s="58"/>
      <c r="D1456" s="95"/>
      <c r="E1456" s="95"/>
      <c r="F1456" s="95"/>
    </row>
    <row r="1457" spans="3:6" ht="25" customHeight="1" x14ac:dyDescent="0.15">
      <c r="C1457" s="58"/>
      <c r="D1457" s="95"/>
      <c r="E1457" s="95"/>
      <c r="F1457" s="95"/>
    </row>
    <row r="1458" spans="3:6" ht="25" customHeight="1" x14ac:dyDescent="0.15">
      <c r="C1458" s="58"/>
      <c r="D1458" s="95"/>
      <c r="E1458" s="95"/>
      <c r="F1458" s="95"/>
    </row>
    <row r="1459" spans="3:6" ht="25" customHeight="1" x14ac:dyDescent="0.15">
      <c r="C1459" s="58"/>
      <c r="D1459" s="95"/>
      <c r="E1459" s="95"/>
      <c r="F1459" s="95"/>
    </row>
    <row r="1460" spans="3:6" ht="25" customHeight="1" x14ac:dyDescent="0.15">
      <c r="C1460" s="58"/>
      <c r="D1460" s="95"/>
      <c r="E1460" s="95"/>
      <c r="F1460" s="95"/>
    </row>
    <row r="1461" spans="3:6" ht="25" customHeight="1" x14ac:dyDescent="0.15">
      <c r="C1461" s="58"/>
      <c r="D1461" s="95"/>
      <c r="E1461" s="95"/>
      <c r="F1461" s="95"/>
    </row>
    <row r="1462" spans="3:6" ht="25" customHeight="1" x14ac:dyDescent="0.15">
      <c r="C1462" s="58"/>
      <c r="D1462" s="95"/>
      <c r="E1462" s="95"/>
      <c r="F1462" s="95"/>
    </row>
    <row r="1463" spans="3:6" ht="25" customHeight="1" x14ac:dyDescent="0.15">
      <c r="C1463" s="58"/>
      <c r="D1463" s="95"/>
      <c r="E1463" s="95"/>
      <c r="F1463" s="95"/>
    </row>
    <row r="1464" spans="3:6" ht="25" customHeight="1" x14ac:dyDescent="0.15">
      <c r="C1464" s="58"/>
      <c r="D1464" s="95"/>
      <c r="E1464" s="95"/>
      <c r="F1464" s="95"/>
    </row>
    <row r="1465" spans="3:6" ht="25" customHeight="1" x14ac:dyDescent="0.15">
      <c r="C1465" s="58"/>
      <c r="D1465" s="95"/>
      <c r="E1465" s="95"/>
      <c r="F1465" s="95"/>
    </row>
    <row r="1466" spans="3:6" ht="25" customHeight="1" x14ac:dyDescent="0.15">
      <c r="C1466" s="58"/>
      <c r="D1466" s="95"/>
      <c r="E1466" s="95"/>
      <c r="F1466" s="95"/>
    </row>
    <row r="1467" spans="3:6" ht="25" customHeight="1" x14ac:dyDescent="0.15">
      <c r="C1467" s="58"/>
      <c r="D1467" s="95"/>
      <c r="E1467" s="95"/>
      <c r="F1467" s="95"/>
    </row>
    <row r="1468" spans="3:6" ht="25" customHeight="1" x14ac:dyDescent="0.15">
      <c r="C1468" s="58"/>
      <c r="D1468" s="95"/>
      <c r="E1468" s="95"/>
      <c r="F1468" s="95"/>
    </row>
    <row r="1469" spans="3:6" ht="25" customHeight="1" x14ac:dyDescent="0.15">
      <c r="C1469" s="58"/>
      <c r="D1469" s="95"/>
      <c r="E1469" s="95"/>
      <c r="F1469" s="95"/>
    </row>
    <row r="1470" spans="3:6" ht="25" customHeight="1" x14ac:dyDescent="0.15">
      <c r="C1470" s="58"/>
      <c r="D1470" s="95"/>
      <c r="E1470" s="95"/>
      <c r="F1470" s="95"/>
    </row>
    <row r="1471" spans="3:6" ht="25" customHeight="1" x14ac:dyDescent="0.15">
      <c r="C1471" s="58"/>
      <c r="D1471" s="95"/>
      <c r="E1471" s="95"/>
      <c r="F1471" s="95"/>
    </row>
    <row r="1472" spans="3:6" ht="25" customHeight="1" x14ac:dyDescent="0.15">
      <c r="C1472" s="58"/>
      <c r="D1472" s="95"/>
      <c r="E1472" s="95"/>
      <c r="F1472" s="95"/>
    </row>
    <row r="1473" spans="3:6" ht="25" customHeight="1" x14ac:dyDescent="0.15">
      <c r="C1473" s="58"/>
      <c r="D1473" s="95"/>
      <c r="E1473" s="95"/>
      <c r="F1473" s="95"/>
    </row>
    <row r="1474" spans="3:6" ht="25" customHeight="1" x14ac:dyDescent="0.15">
      <c r="C1474" s="58"/>
      <c r="D1474" s="95"/>
      <c r="E1474" s="95"/>
      <c r="F1474" s="95"/>
    </row>
    <row r="1475" spans="3:6" ht="25" customHeight="1" x14ac:dyDescent="0.15">
      <c r="C1475" s="58"/>
      <c r="D1475" s="95"/>
      <c r="E1475" s="95"/>
      <c r="F1475" s="95"/>
    </row>
    <row r="1476" spans="3:6" ht="25" customHeight="1" x14ac:dyDescent="0.15">
      <c r="C1476" s="58"/>
      <c r="D1476" s="95"/>
      <c r="E1476" s="95"/>
      <c r="F1476" s="95"/>
    </row>
    <row r="1477" spans="3:6" ht="25" customHeight="1" x14ac:dyDescent="0.15">
      <c r="C1477" s="58"/>
      <c r="D1477" s="95"/>
      <c r="E1477" s="95"/>
      <c r="F1477" s="95"/>
    </row>
    <row r="1478" spans="3:6" ht="25" customHeight="1" x14ac:dyDescent="0.15">
      <c r="C1478" s="58"/>
      <c r="D1478" s="95"/>
      <c r="E1478" s="95"/>
      <c r="F1478" s="95"/>
    </row>
    <row r="1479" spans="3:6" ht="25" customHeight="1" x14ac:dyDescent="0.15">
      <c r="C1479" s="58"/>
      <c r="D1479" s="95"/>
      <c r="E1479" s="95"/>
      <c r="F1479" s="95"/>
    </row>
    <row r="1480" spans="3:6" ht="25" customHeight="1" x14ac:dyDescent="0.15">
      <c r="C1480" s="58"/>
      <c r="D1480" s="95"/>
      <c r="E1480" s="95"/>
      <c r="F1480" s="95"/>
    </row>
    <row r="1481" spans="3:6" ht="25" customHeight="1" x14ac:dyDescent="0.15">
      <c r="C1481" s="58"/>
      <c r="D1481" s="95"/>
      <c r="E1481" s="95"/>
      <c r="F1481" s="95"/>
    </row>
    <row r="1482" spans="3:6" ht="25" customHeight="1" x14ac:dyDescent="0.15">
      <c r="C1482" s="58"/>
      <c r="D1482" s="95"/>
      <c r="E1482" s="95"/>
      <c r="F1482" s="95"/>
    </row>
    <row r="1483" spans="3:6" ht="25" customHeight="1" x14ac:dyDescent="0.15">
      <c r="C1483" s="58"/>
      <c r="D1483" s="95"/>
      <c r="E1483" s="95"/>
      <c r="F1483" s="95"/>
    </row>
    <row r="1484" spans="3:6" ht="25" customHeight="1" x14ac:dyDescent="0.15">
      <c r="C1484" s="58"/>
      <c r="D1484" s="95"/>
      <c r="E1484" s="95"/>
      <c r="F1484" s="95"/>
    </row>
    <row r="1485" spans="3:6" ht="25" customHeight="1" x14ac:dyDescent="0.15">
      <c r="C1485" s="58"/>
      <c r="D1485" s="95"/>
      <c r="E1485" s="95"/>
      <c r="F1485" s="95"/>
    </row>
    <row r="1486" spans="3:6" ht="25" customHeight="1" x14ac:dyDescent="0.15">
      <c r="C1486" s="58"/>
      <c r="D1486" s="95"/>
      <c r="E1486" s="95"/>
      <c r="F1486" s="95"/>
    </row>
    <row r="1487" spans="3:6" ht="25" customHeight="1" x14ac:dyDescent="0.15">
      <c r="C1487" s="58"/>
      <c r="D1487" s="95"/>
      <c r="E1487" s="95"/>
      <c r="F1487" s="95"/>
    </row>
    <row r="1488" spans="3:6" ht="25" customHeight="1" x14ac:dyDescent="0.15">
      <c r="C1488" s="58"/>
      <c r="D1488" s="95"/>
      <c r="E1488" s="95"/>
      <c r="F1488" s="95"/>
    </row>
    <row r="1489" spans="3:6" ht="25" customHeight="1" x14ac:dyDescent="0.15">
      <c r="C1489" s="58"/>
      <c r="D1489" s="95"/>
      <c r="E1489" s="95"/>
      <c r="F1489" s="95"/>
    </row>
    <row r="1490" spans="3:6" ht="25" customHeight="1" x14ac:dyDescent="0.15">
      <c r="C1490" s="58"/>
      <c r="D1490" s="95"/>
      <c r="E1490" s="95"/>
      <c r="F1490" s="95"/>
    </row>
    <row r="1491" spans="3:6" ht="25" customHeight="1" x14ac:dyDescent="0.15">
      <c r="C1491" s="58"/>
      <c r="D1491" s="95"/>
      <c r="E1491" s="95"/>
      <c r="F1491" s="95"/>
    </row>
    <row r="1492" spans="3:6" ht="25" customHeight="1" x14ac:dyDescent="0.15">
      <c r="C1492" s="58"/>
      <c r="D1492" s="95"/>
      <c r="E1492" s="95"/>
      <c r="F1492" s="95"/>
    </row>
    <row r="1493" spans="3:6" ht="25" customHeight="1" x14ac:dyDescent="0.15">
      <c r="C1493" s="58"/>
      <c r="D1493" s="95"/>
      <c r="E1493" s="95"/>
      <c r="F1493" s="95"/>
    </row>
    <row r="1494" spans="3:6" ht="25" customHeight="1" x14ac:dyDescent="0.15">
      <c r="C1494" s="58"/>
      <c r="D1494" s="95"/>
      <c r="E1494" s="95"/>
      <c r="F1494" s="95"/>
    </row>
    <row r="1495" spans="3:6" ht="25" customHeight="1" x14ac:dyDescent="0.15">
      <c r="C1495" s="58"/>
      <c r="D1495" s="95"/>
      <c r="E1495" s="95"/>
      <c r="F1495" s="95"/>
    </row>
    <row r="1496" spans="3:6" ht="25" customHeight="1" x14ac:dyDescent="0.15">
      <c r="C1496" s="58"/>
      <c r="D1496" s="95"/>
      <c r="E1496" s="95"/>
      <c r="F1496" s="95"/>
    </row>
    <row r="1497" spans="3:6" ht="25" customHeight="1" x14ac:dyDescent="0.15">
      <c r="C1497" s="58"/>
      <c r="D1497" s="95"/>
      <c r="E1497" s="95"/>
      <c r="F1497" s="95"/>
    </row>
    <row r="1498" spans="3:6" ht="25" customHeight="1" x14ac:dyDescent="0.15">
      <c r="C1498" s="58"/>
      <c r="D1498" s="95"/>
      <c r="E1498" s="95"/>
      <c r="F1498" s="95"/>
    </row>
    <row r="1499" spans="3:6" ht="25" customHeight="1" x14ac:dyDescent="0.15">
      <c r="C1499" s="58"/>
      <c r="D1499" s="95"/>
      <c r="E1499" s="95"/>
      <c r="F1499" s="95"/>
    </row>
    <row r="1500" spans="3:6" ht="25" customHeight="1" x14ac:dyDescent="0.15">
      <c r="C1500" s="58"/>
      <c r="D1500" s="95"/>
      <c r="E1500" s="95"/>
      <c r="F1500" s="95"/>
    </row>
    <row r="1501" spans="3:6" ht="25" customHeight="1" x14ac:dyDescent="0.15">
      <c r="C1501" s="58"/>
      <c r="D1501" s="95"/>
      <c r="E1501" s="95"/>
      <c r="F1501" s="95"/>
    </row>
    <row r="1502" spans="3:6" ht="25" customHeight="1" x14ac:dyDescent="0.15">
      <c r="C1502" s="58"/>
      <c r="D1502" s="95"/>
      <c r="E1502" s="95"/>
      <c r="F1502" s="95"/>
    </row>
    <row r="1503" spans="3:6" ht="25" customHeight="1" x14ac:dyDescent="0.15">
      <c r="C1503" s="58"/>
      <c r="D1503" s="95"/>
      <c r="E1503" s="95"/>
      <c r="F1503" s="95"/>
    </row>
    <row r="1504" spans="3:6" ht="25" customHeight="1" x14ac:dyDescent="0.15">
      <c r="C1504" s="58"/>
      <c r="D1504" s="95"/>
      <c r="E1504" s="95"/>
      <c r="F1504" s="95"/>
    </row>
    <row r="1505" spans="3:6" ht="25" customHeight="1" x14ac:dyDescent="0.15">
      <c r="C1505" s="58"/>
      <c r="D1505" s="95"/>
      <c r="E1505" s="95"/>
      <c r="F1505" s="95"/>
    </row>
    <row r="1506" spans="3:6" ht="25" customHeight="1" x14ac:dyDescent="0.15">
      <c r="C1506" s="58"/>
      <c r="D1506" s="95"/>
      <c r="E1506" s="95"/>
      <c r="F1506" s="95"/>
    </row>
    <row r="1507" spans="3:6" ht="25" customHeight="1" x14ac:dyDescent="0.15">
      <c r="C1507" s="58"/>
      <c r="D1507" s="95"/>
      <c r="E1507" s="95"/>
      <c r="F1507" s="95"/>
    </row>
    <row r="1508" spans="3:6" ht="25" customHeight="1" x14ac:dyDescent="0.15">
      <c r="C1508" s="58"/>
      <c r="D1508" s="95"/>
      <c r="E1508" s="95"/>
      <c r="F1508" s="95"/>
    </row>
    <row r="1509" spans="3:6" ht="25" customHeight="1" x14ac:dyDescent="0.15">
      <c r="C1509" s="58"/>
      <c r="D1509" s="95"/>
      <c r="E1509" s="95"/>
      <c r="F1509" s="95"/>
    </row>
    <row r="1510" spans="3:6" ht="25" customHeight="1" x14ac:dyDescent="0.15">
      <c r="C1510" s="58"/>
      <c r="D1510" s="95"/>
      <c r="E1510" s="95"/>
      <c r="F1510" s="95"/>
    </row>
    <row r="1511" spans="3:6" ht="25" customHeight="1" x14ac:dyDescent="0.15">
      <c r="C1511" s="58"/>
      <c r="D1511" s="95"/>
      <c r="E1511" s="95"/>
      <c r="F1511" s="95"/>
    </row>
    <row r="1512" spans="3:6" ht="25" customHeight="1" x14ac:dyDescent="0.15">
      <c r="C1512" s="58"/>
      <c r="D1512" s="95"/>
      <c r="E1512" s="95"/>
      <c r="F1512" s="95"/>
    </row>
    <row r="1513" spans="3:6" ht="25" customHeight="1" x14ac:dyDescent="0.15">
      <c r="C1513" s="58"/>
      <c r="D1513" s="95"/>
      <c r="E1513" s="95"/>
      <c r="F1513" s="95"/>
    </row>
    <row r="1514" spans="3:6" ht="25" customHeight="1" x14ac:dyDescent="0.15">
      <c r="C1514" s="58"/>
      <c r="D1514" s="95"/>
      <c r="E1514" s="95"/>
      <c r="F1514" s="95"/>
    </row>
    <row r="1515" spans="3:6" ht="25" customHeight="1" x14ac:dyDescent="0.15">
      <c r="C1515" s="58"/>
      <c r="D1515" s="95"/>
      <c r="E1515" s="95"/>
      <c r="F1515" s="95"/>
    </row>
    <row r="1516" spans="3:6" ht="25" customHeight="1" x14ac:dyDescent="0.15">
      <c r="C1516" s="58"/>
      <c r="D1516" s="95"/>
      <c r="E1516" s="95"/>
      <c r="F1516" s="95"/>
    </row>
    <row r="1517" spans="3:6" ht="25" customHeight="1" x14ac:dyDescent="0.15">
      <c r="C1517" s="58"/>
      <c r="D1517" s="95"/>
      <c r="E1517" s="95"/>
      <c r="F1517" s="95"/>
    </row>
    <row r="1518" spans="3:6" ht="25" customHeight="1" x14ac:dyDescent="0.15">
      <c r="C1518" s="58"/>
      <c r="D1518" s="95"/>
      <c r="E1518" s="95"/>
      <c r="F1518" s="95"/>
    </row>
    <row r="1519" spans="3:6" ht="25" customHeight="1" x14ac:dyDescent="0.15">
      <c r="C1519" s="58"/>
      <c r="D1519" s="95"/>
      <c r="E1519" s="95"/>
      <c r="F1519" s="95"/>
    </row>
    <row r="1520" spans="3:6" ht="25" customHeight="1" x14ac:dyDescent="0.15">
      <c r="C1520" s="58"/>
      <c r="D1520" s="95"/>
      <c r="E1520" s="95"/>
      <c r="F1520" s="95"/>
    </row>
    <row r="1521" spans="3:6" ht="25" customHeight="1" x14ac:dyDescent="0.15">
      <c r="C1521" s="58"/>
      <c r="D1521" s="95"/>
      <c r="E1521" s="95"/>
      <c r="F1521" s="95"/>
    </row>
    <row r="1522" spans="3:6" ht="25" customHeight="1" x14ac:dyDescent="0.15">
      <c r="C1522" s="58"/>
      <c r="D1522" s="95"/>
      <c r="E1522" s="95"/>
      <c r="F1522" s="95"/>
    </row>
    <row r="1523" spans="3:6" ht="25" customHeight="1" x14ac:dyDescent="0.15">
      <c r="C1523" s="58"/>
      <c r="D1523" s="95"/>
      <c r="E1523" s="95"/>
      <c r="F1523" s="95"/>
    </row>
    <row r="1524" spans="3:6" ht="25" customHeight="1" x14ac:dyDescent="0.15">
      <c r="C1524" s="58"/>
      <c r="D1524" s="95"/>
      <c r="E1524" s="95"/>
      <c r="F1524" s="95"/>
    </row>
    <row r="1525" spans="3:6" ht="25" customHeight="1" x14ac:dyDescent="0.15">
      <c r="C1525" s="58"/>
      <c r="D1525" s="95"/>
      <c r="E1525" s="95"/>
      <c r="F1525" s="95"/>
    </row>
    <row r="1526" spans="3:6" ht="25" customHeight="1" x14ac:dyDescent="0.15">
      <c r="C1526" s="58"/>
      <c r="D1526" s="95"/>
      <c r="E1526" s="95"/>
      <c r="F1526" s="95"/>
    </row>
    <row r="1527" spans="3:6" ht="25" customHeight="1" x14ac:dyDescent="0.15">
      <c r="C1527" s="58"/>
      <c r="D1527" s="95"/>
      <c r="E1527" s="95"/>
      <c r="F1527" s="95"/>
    </row>
    <row r="1528" spans="3:6" ht="25" customHeight="1" x14ac:dyDescent="0.15">
      <c r="C1528" s="58"/>
      <c r="D1528" s="95"/>
      <c r="E1528" s="95"/>
      <c r="F1528" s="95"/>
    </row>
    <row r="1529" spans="3:6" ht="25" customHeight="1" x14ac:dyDescent="0.15">
      <c r="C1529" s="58"/>
      <c r="D1529" s="95"/>
      <c r="E1529" s="95"/>
      <c r="F1529" s="95"/>
    </row>
    <row r="1530" spans="3:6" ht="25" customHeight="1" x14ac:dyDescent="0.15">
      <c r="C1530" s="58"/>
      <c r="D1530" s="95"/>
      <c r="E1530" s="95"/>
      <c r="F1530" s="95"/>
    </row>
    <row r="1531" spans="3:6" ht="25" customHeight="1" x14ac:dyDescent="0.15">
      <c r="C1531" s="58"/>
      <c r="D1531" s="95"/>
      <c r="E1531" s="95"/>
      <c r="F1531" s="95"/>
    </row>
    <row r="1532" spans="3:6" ht="25" customHeight="1" x14ac:dyDescent="0.15">
      <c r="C1532" s="58"/>
      <c r="D1532" s="95"/>
      <c r="E1532" s="95"/>
      <c r="F1532" s="95"/>
    </row>
    <row r="1533" spans="3:6" ht="25" customHeight="1" x14ac:dyDescent="0.15">
      <c r="C1533" s="58"/>
      <c r="D1533" s="95"/>
      <c r="E1533" s="95"/>
      <c r="F1533" s="95"/>
    </row>
    <row r="1534" spans="3:6" ht="25" customHeight="1" x14ac:dyDescent="0.15">
      <c r="C1534" s="58"/>
      <c r="D1534" s="95"/>
      <c r="E1534" s="95"/>
      <c r="F1534" s="95"/>
    </row>
    <row r="1535" spans="3:6" ht="25" customHeight="1" x14ac:dyDescent="0.15">
      <c r="C1535" s="58"/>
      <c r="D1535" s="95"/>
      <c r="E1535" s="95"/>
      <c r="F1535" s="95"/>
    </row>
    <row r="1536" spans="3:6" ht="25" customHeight="1" x14ac:dyDescent="0.15">
      <c r="C1536" s="58"/>
      <c r="D1536" s="95"/>
      <c r="E1536" s="95"/>
      <c r="F1536" s="95"/>
    </row>
    <row r="1537" spans="3:6" ht="25" customHeight="1" x14ac:dyDescent="0.15">
      <c r="C1537" s="58"/>
      <c r="D1537" s="95"/>
      <c r="E1537" s="95"/>
      <c r="F1537" s="95"/>
    </row>
    <row r="1538" spans="3:6" ht="25" customHeight="1" x14ac:dyDescent="0.15">
      <c r="C1538" s="58"/>
      <c r="D1538" s="95"/>
      <c r="E1538" s="95"/>
      <c r="F1538" s="95"/>
    </row>
    <row r="1539" spans="3:6" ht="25" customHeight="1" x14ac:dyDescent="0.15">
      <c r="C1539" s="58"/>
      <c r="D1539" s="95"/>
      <c r="E1539" s="95"/>
      <c r="F1539" s="95"/>
    </row>
    <row r="1540" spans="3:6" ht="25" customHeight="1" x14ac:dyDescent="0.15">
      <c r="C1540" s="58"/>
      <c r="D1540" s="95"/>
      <c r="E1540" s="95"/>
      <c r="F1540" s="95"/>
    </row>
    <row r="1541" spans="3:6" ht="25" customHeight="1" x14ac:dyDescent="0.15">
      <c r="C1541" s="58"/>
      <c r="D1541" s="95"/>
      <c r="E1541" s="95"/>
      <c r="F1541" s="95"/>
    </row>
    <row r="1542" spans="3:6" ht="25" customHeight="1" x14ac:dyDescent="0.15">
      <c r="C1542" s="58"/>
      <c r="D1542" s="95"/>
      <c r="E1542" s="95"/>
      <c r="F1542" s="95"/>
    </row>
    <row r="1543" spans="3:6" ht="25" customHeight="1" x14ac:dyDescent="0.15">
      <c r="C1543" s="58"/>
      <c r="D1543" s="95"/>
      <c r="E1543" s="95"/>
      <c r="F1543" s="95"/>
    </row>
    <row r="1544" spans="3:6" ht="25" customHeight="1" x14ac:dyDescent="0.15">
      <c r="C1544" s="58"/>
      <c r="D1544" s="95"/>
      <c r="E1544" s="95"/>
      <c r="F1544" s="95"/>
    </row>
    <row r="1545" spans="3:6" ht="25" customHeight="1" x14ac:dyDescent="0.15">
      <c r="C1545" s="58"/>
      <c r="D1545" s="95"/>
      <c r="E1545" s="95"/>
      <c r="F1545" s="95"/>
    </row>
    <row r="1546" spans="3:6" ht="25" customHeight="1" x14ac:dyDescent="0.15">
      <c r="C1546" s="58"/>
      <c r="D1546" s="95"/>
      <c r="E1546" s="95"/>
      <c r="F1546" s="95"/>
    </row>
    <row r="1547" spans="3:6" ht="25" customHeight="1" x14ac:dyDescent="0.15">
      <c r="C1547" s="58"/>
      <c r="D1547" s="95"/>
      <c r="E1547" s="95"/>
      <c r="F1547" s="95"/>
    </row>
    <row r="1548" spans="3:6" ht="25" customHeight="1" x14ac:dyDescent="0.15">
      <c r="C1548" s="58"/>
      <c r="D1548" s="95"/>
      <c r="E1548" s="95"/>
      <c r="F1548" s="95"/>
    </row>
    <row r="1549" spans="3:6" ht="25" customHeight="1" x14ac:dyDescent="0.15">
      <c r="C1549" s="58"/>
      <c r="D1549" s="95"/>
      <c r="E1549" s="95"/>
      <c r="F1549" s="95"/>
    </row>
    <row r="1550" spans="3:6" ht="25" customHeight="1" x14ac:dyDescent="0.15">
      <c r="C1550" s="58"/>
      <c r="D1550" s="95"/>
      <c r="E1550" s="95"/>
      <c r="F1550" s="95"/>
    </row>
    <row r="1551" spans="3:6" ht="25" customHeight="1" x14ac:dyDescent="0.15">
      <c r="C1551" s="58"/>
      <c r="D1551" s="95"/>
      <c r="E1551" s="95"/>
      <c r="F1551" s="95"/>
    </row>
    <row r="1552" spans="3:6" ht="25" customHeight="1" x14ac:dyDescent="0.15">
      <c r="C1552" s="58"/>
      <c r="D1552" s="95"/>
      <c r="E1552" s="95"/>
      <c r="F1552" s="95"/>
    </row>
    <row r="1553" spans="3:6" ht="25" customHeight="1" x14ac:dyDescent="0.15">
      <c r="C1553" s="58"/>
      <c r="D1553" s="95"/>
      <c r="E1553" s="95"/>
      <c r="F1553" s="95"/>
    </row>
    <row r="1554" spans="3:6" ht="25" customHeight="1" x14ac:dyDescent="0.15">
      <c r="C1554" s="58"/>
      <c r="D1554" s="95"/>
      <c r="E1554" s="95"/>
      <c r="F1554" s="95"/>
    </row>
    <row r="1555" spans="3:6" ht="25" customHeight="1" x14ac:dyDescent="0.15">
      <c r="C1555" s="58"/>
      <c r="D1555" s="95"/>
      <c r="E1555" s="95"/>
      <c r="F1555" s="95"/>
    </row>
    <row r="1556" spans="3:6" ht="25" customHeight="1" x14ac:dyDescent="0.15">
      <c r="C1556" s="58"/>
      <c r="D1556" s="95"/>
      <c r="E1556" s="95"/>
      <c r="F1556" s="95"/>
    </row>
    <row r="1557" spans="3:6" ht="25" customHeight="1" x14ac:dyDescent="0.15">
      <c r="C1557" s="58"/>
      <c r="D1557" s="95"/>
      <c r="E1557" s="95"/>
      <c r="F1557" s="95"/>
    </row>
    <row r="1558" spans="3:6" ht="25" customHeight="1" x14ac:dyDescent="0.15">
      <c r="C1558" s="58"/>
      <c r="D1558" s="95"/>
      <c r="E1558" s="95"/>
      <c r="F1558" s="95"/>
    </row>
    <row r="1559" spans="3:6" ht="25" customHeight="1" x14ac:dyDescent="0.15">
      <c r="C1559" s="58"/>
      <c r="D1559" s="95"/>
      <c r="E1559" s="95"/>
      <c r="F1559" s="95"/>
    </row>
    <row r="1560" spans="3:6" ht="25" customHeight="1" x14ac:dyDescent="0.15">
      <c r="C1560" s="58"/>
      <c r="D1560" s="95"/>
      <c r="E1560" s="95"/>
      <c r="F1560" s="95"/>
    </row>
    <row r="1561" spans="3:6" ht="25" customHeight="1" x14ac:dyDescent="0.15">
      <c r="C1561" s="58"/>
      <c r="D1561" s="95"/>
      <c r="E1561" s="95"/>
      <c r="F1561" s="95"/>
    </row>
    <row r="1562" spans="3:6" ht="25" customHeight="1" x14ac:dyDescent="0.15">
      <c r="C1562" s="58"/>
      <c r="D1562" s="95"/>
      <c r="E1562" s="95"/>
      <c r="F1562" s="95"/>
    </row>
    <row r="1563" spans="3:6" ht="25" customHeight="1" x14ac:dyDescent="0.15">
      <c r="C1563" s="58"/>
      <c r="D1563" s="95"/>
      <c r="E1563" s="95"/>
      <c r="F1563" s="95"/>
    </row>
    <row r="1564" spans="3:6" ht="25" customHeight="1" x14ac:dyDescent="0.15">
      <c r="C1564" s="58"/>
      <c r="D1564" s="95"/>
      <c r="E1564" s="95"/>
      <c r="F1564" s="95"/>
    </row>
    <row r="1565" spans="3:6" ht="25" customHeight="1" x14ac:dyDescent="0.15">
      <c r="C1565" s="58"/>
      <c r="D1565" s="95"/>
      <c r="E1565" s="95"/>
      <c r="F1565" s="95"/>
    </row>
    <row r="1566" spans="3:6" ht="25" customHeight="1" x14ac:dyDescent="0.15">
      <c r="C1566" s="58"/>
      <c r="D1566" s="95"/>
      <c r="E1566" s="95"/>
      <c r="F1566" s="95"/>
    </row>
    <row r="1567" spans="3:6" ht="25" customHeight="1" x14ac:dyDescent="0.15">
      <c r="C1567" s="58"/>
      <c r="D1567" s="95"/>
      <c r="E1567" s="95"/>
      <c r="F1567" s="95"/>
    </row>
    <row r="1568" spans="3:6" ht="25" customHeight="1" x14ac:dyDescent="0.15">
      <c r="C1568" s="58"/>
      <c r="D1568" s="95"/>
      <c r="E1568" s="95"/>
      <c r="F1568" s="95"/>
    </row>
    <row r="1569" spans="3:6" ht="25" customHeight="1" x14ac:dyDescent="0.15">
      <c r="C1569" s="58"/>
      <c r="D1569" s="95"/>
      <c r="E1569" s="95"/>
      <c r="F1569" s="95"/>
    </row>
    <row r="1570" spans="3:6" ht="25" customHeight="1" x14ac:dyDescent="0.15">
      <c r="C1570" s="58"/>
      <c r="D1570" s="95"/>
      <c r="E1570" s="95"/>
      <c r="F1570" s="95"/>
    </row>
    <row r="1571" spans="3:6" ht="25" customHeight="1" x14ac:dyDescent="0.15">
      <c r="C1571" s="58"/>
      <c r="D1571" s="95"/>
      <c r="E1571" s="95"/>
      <c r="F1571" s="95"/>
    </row>
    <row r="1572" spans="3:6" ht="25" customHeight="1" x14ac:dyDescent="0.15">
      <c r="C1572" s="58"/>
      <c r="D1572" s="95"/>
      <c r="E1572" s="95"/>
      <c r="F1572" s="95"/>
    </row>
    <row r="1573" spans="3:6" ht="25" customHeight="1" x14ac:dyDescent="0.15">
      <c r="C1573" s="58"/>
      <c r="D1573" s="95"/>
      <c r="E1573" s="95"/>
      <c r="F1573" s="95"/>
    </row>
    <row r="1574" spans="3:6" ht="25" customHeight="1" x14ac:dyDescent="0.15">
      <c r="C1574" s="58"/>
      <c r="D1574" s="95"/>
      <c r="E1574" s="95"/>
      <c r="F1574" s="95"/>
    </row>
    <row r="1575" spans="3:6" ht="25" customHeight="1" x14ac:dyDescent="0.15">
      <c r="C1575" s="58"/>
      <c r="D1575" s="95"/>
      <c r="E1575" s="95"/>
      <c r="F1575" s="95"/>
    </row>
    <row r="1576" spans="3:6" ht="25" customHeight="1" x14ac:dyDescent="0.15">
      <c r="C1576" s="58"/>
      <c r="D1576" s="95"/>
      <c r="E1576" s="95"/>
      <c r="F1576" s="95"/>
    </row>
    <row r="1577" spans="3:6" ht="25" customHeight="1" x14ac:dyDescent="0.15">
      <c r="C1577" s="58"/>
      <c r="D1577" s="95"/>
      <c r="E1577" s="95"/>
      <c r="F1577" s="95"/>
    </row>
    <row r="1578" spans="3:6" ht="25" customHeight="1" x14ac:dyDescent="0.15">
      <c r="C1578" s="58"/>
      <c r="D1578" s="95"/>
      <c r="E1578" s="95"/>
      <c r="F1578" s="95"/>
    </row>
    <row r="1579" spans="3:6" ht="25" customHeight="1" x14ac:dyDescent="0.15">
      <c r="C1579" s="58"/>
      <c r="D1579" s="95"/>
      <c r="E1579" s="95"/>
      <c r="F1579" s="95"/>
    </row>
    <row r="1580" spans="3:6" ht="25" customHeight="1" x14ac:dyDescent="0.15">
      <c r="C1580" s="58"/>
      <c r="D1580" s="95"/>
      <c r="E1580" s="95"/>
      <c r="F1580" s="95"/>
    </row>
    <row r="1581" spans="3:6" ht="25" customHeight="1" x14ac:dyDescent="0.15">
      <c r="C1581" s="58"/>
      <c r="D1581" s="95"/>
      <c r="E1581" s="95"/>
      <c r="F1581" s="95"/>
    </row>
    <row r="1582" spans="3:6" ht="25" customHeight="1" x14ac:dyDescent="0.15">
      <c r="C1582" s="58"/>
      <c r="D1582" s="95"/>
      <c r="E1582" s="95"/>
      <c r="F1582" s="95"/>
    </row>
    <row r="1583" spans="3:6" ht="25" customHeight="1" x14ac:dyDescent="0.15">
      <c r="C1583" s="58"/>
      <c r="D1583" s="95"/>
      <c r="E1583" s="95"/>
      <c r="F1583" s="95"/>
    </row>
    <row r="1584" spans="3:6" ht="25" customHeight="1" x14ac:dyDescent="0.15">
      <c r="C1584" s="58"/>
      <c r="D1584" s="95"/>
      <c r="E1584" s="95"/>
      <c r="F1584" s="95"/>
    </row>
    <row r="1585" spans="3:6" ht="25" customHeight="1" x14ac:dyDescent="0.15">
      <c r="C1585" s="58"/>
      <c r="D1585" s="95"/>
      <c r="E1585" s="95"/>
      <c r="F1585" s="95"/>
    </row>
    <row r="1586" spans="3:6" ht="25" customHeight="1" x14ac:dyDescent="0.15">
      <c r="C1586" s="58"/>
      <c r="D1586" s="95"/>
      <c r="E1586" s="95"/>
      <c r="F1586" s="95"/>
    </row>
    <row r="1587" spans="3:6" ht="25" customHeight="1" x14ac:dyDescent="0.15">
      <c r="C1587" s="58"/>
      <c r="D1587" s="95"/>
      <c r="E1587" s="95"/>
      <c r="F1587" s="95"/>
    </row>
    <row r="1588" spans="3:6" ht="25" customHeight="1" x14ac:dyDescent="0.15">
      <c r="C1588" s="58"/>
      <c r="D1588" s="95"/>
      <c r="E1588" s="95"/>
      <c r="F1588" s="95"/>
    </row>
    <row r="1589" spans="3:6" ht="25" customHeight="1" x14ac:dyDescent="0.15">
      <c r="C1589" s="58"/>
      <c r="D1589" s="95"/>
      <c r="E1589" s="95"/>
      <c r="F1589" s="95"/>
    </row>
    <row r="1590" spans="3:6" ht="25" customHeight="1" x14ac:dyDescent="0.15">
      <c r="C1590" s="58"/>
      <c r="D1590" s="95"/>
      <c r="E1590" s="95"/>
      <c r="F1590" s="95"/>
    </row>
    <row r="1591" spans="3:6" ht="25" customHeight="1" x14ac:dyDescent="0.15">
      <c r="C1591" s="58"/>
      <c r="D1591" s="95"/>
      <c r="E1591" s="95"/>
      <c r="F1591" s="95"/>
    </row>
    <row r="1592" spans="3:6" ht="25" customHeight="1" x14ac:dyDescent="0.15">
      <c r="C1592" s="58"/>
      <c r="D1592" s="95"/>
      <c r="E1592" s="95"/>
      <c r="F1592" s="95"/>
    </row>
    <row r="1593" spans="3:6" ht="25" customHeight="1" x14ac:dyDescent="0.15">
      <c r="C1593" s="58"/>
      <c r="D1593" s="95"/>
      <c r="E1593" s="95"/>
      <c r="F1593" s="95"/>
    </row>
    <row r="1594" spans="3:6" ht="25" customHeight="1" x14ac:dyDescent="0.15">
      <c r="C1594" s="58"/>
      <c r="D1594" s="95"/>
      <c r="E1594" s="95"/>
      <c r="F1594" s="95"/>
    </row>
    <row r="1595" spans="3:6" ht="25" customHeight="1" x14ac:dyDescent="0.15">
      <c r="C1595" s="58"/>
      <c r="D1595" s="95"/>
      <c r="E1595" s="95"/>
      <c r="F1595" s="95"/>
    </row>
    <row r="1596" spans="3:6" ht="25" customHeight="1" x14ac:dyDescent="0.15">
      <c r="C1596" s="58"/>
      <c r="D1596" s="95"/>
      <c r="E1596" s="95"/>
      <c r="F1596" s="95"/>
    </row>
    <row r="1597" spans="3:6" ht="25" customHeight="1" x14ac:dyDescent="0.15">
      <c r="C1597" s="58"/>
      <c r="D1597" s="95"/>
      <c r="E1597" s="95"/>
      <c r="F1597" s="95"/>
    </row>
    <row r="1598" spans="3:6" ht="25" customHeight="1" x14ac:dyDescent="0.15">
      <c r="C1598" s="58"/>
      <c r="D1598" s="95"/>
      <c r="E1598" s="95"/>
      <c r="F1598" s="95"/>
    </row>
    <row r="1599" spans="3:6" ht="25" customHeight="1" x14ac:dyDescent="0.15">
      <c r="C1599" s="58"/>
      <c r="D1599" s="95"/>
      <c r="E1599" s="95"/>
      <c r="F1599" s="95"/>
    </row>
    <row r="1600" spans="3:6" ht="25" customHeight="1" x14ac:dyDescent="0.15">
      <c r="C1600" s="58"/>
      <c r="D1600" s="95"/>
      <c r="E1600" s="95"/>
      <c r="F1600" s="95"/>
    </row>
    <row r="1601" spans="3:6" ht="25" customHeight="1" x14ac:dyDescent="0.15">
      <c r="C1601" s="58"/>
      <c r="D1601" s="95"/>
      <c r="E1601" s="95"/>
      <c r="F1601" s="95"/>
    </row>
    <row r="1602" spans="3:6" ht="25" customHeight="1" x14ac:dyDescent="0.15">
      <c r="C1602" s="58"/>
      <c r="D1602" s="95"/>
      <c r="E1602" s="95"/>
      <c r="F1602" s="95"/>
    </row>
    <row r="1603" spans="3:6" ht="25" customHeight="1" x14ac:dyDescent="0.15">
      <c r="C1603" s="58"/>
      <c r="D1603" s="95"/>
      <c r="E1603" s="95"/>
      <c r="F1603" s="95"/>
    </row>
    <row r="1604" spans="3:6" ht="25" customHeight="1" x14ac:dyDescent="0.15">
      <c r="C1604" s="58"/>
      <c r="D1604" s="95"/>
      <c r="E1604" s="95"/>
      <c r="F1604" s="95"/>
    </row>
    <row r="1605" spans="3:6" ht="25" customHeight="1" x14ac:dyDescent="0.15">
      <c r="C1605" s="58"/>
      <c r="D1605" s="95"/>
      <c r="E1605" s="95"/>
      <c r="F1605" s="95"/>
    </row>
    <row r="1606" spans="3:6" ht="25" customHeight="1" x14ac:dyDescent="0.15">
      <c r="C1606" s="58"/>
      <c r="D1606" s="95"/>
      <c r="E1606" s="95"/>
      <c r="F1606" s="95"/>
    </row>
    <row r="1607" spans="3:6" ht="25" customHeight="1" x14ac:dyDescent="0.15">
      <c r="C1607" s="58"/>
      <c r="D1607" s="95"/>
      <c r="E1607" s="95"/>
      <c r="F1607" s="95"/>
    </row>
    <row r="1608" spans="3:6" ht="25" customHeight="1" x14ac:dyDescent="0.15">
      <c r="C1608" s="58"/>
      <c r="D1608" s="95"/>
      <c r="E1608" s="95"/>
      <c r="F1608" s="95"/>
    </row>
    <row r="1609" spans="3:6" ht="25" customHeight="1" x14ac:dyDescent="0.15">
      <c r="C1609" s="58"/>
      <c r="D1609" s="95"/>
      <c r="E1609" s="95"/>
      <c r="F1609" s="95"/>
    </row>
    <row r="1610" spans="3:6" ht="25" customHeight="1" x14ac:dyDescent="0.15">
      <c r="C1610" s="58"/>
      <c r="D1610" s="95"/>
      <c r="E1610" s="95"/>
      <c r="F1610" s="95"/>
    </row>
    <row r="1611" spans="3:6" ht="25" customHeight="1" x14ac:dyDescent="0.15">
      <c r="C1611" s="58"/>
      <c r="D1611" s="95"/>
      <c r="E1611" s="95"/>
      <c r="F1611" s="95"/>
    </row>
    <row r="1612" spans="3:6" ht="25" customHeight="1" x14ac:dyDescent="0.15">
      <c r="C1612" s="58"/>
      <c r="D1612" s="95"/>
      <c r="E1612" s="95"/>
      <c r="F1612" s="95"/>
    </row>
    <row r="1613" spans="3:6" ht="25" customHeight="1" x14ac:dyDescent="0.15">
      <c r="C1613" s="58"/>
      <c r="D1613" s="95"/>
      <c r="E1613" s="95"/>
      <c r="F1613" s="95"/>
    </row>
    <row r="1614" spans="3:6" ht="25" customHeight="1" x14ac:dyDescent="0.15">
      <c r="C1614" s="58"/>
      <c r="D1614" s="95"/>
      <c r="E1614" s="95"/>
      <c r="F1614" s="95"/>
    </row>
    <row r="1615" spans="3:6" ht="25" customHeight="1" x14ac:dyDescent="0.15">
      <c r="C1615" s="58"/>
      <c r="D1615" s="95"/>
      <c r="E1615" s="95"/>
      <c r="F1615" s="95"/>
    </row>
    <row r="1616" spans="3:6" ht="25" customHeight="1" x14ac:dyDescent="0.15">
      <c r="C1616" s="58"/>
      <c r="D1616" s="95"/>
      <c r="E1616" s="95"/>
      <c r="F1616" s="95"/>
    </row>
    <row r="1617" spans="3:6" ht="25" customHeight="1" x14ac:dyDescent="0.15">
      <c r="C1617" s="58"/>
      <c r="D1617" s="95"/>
      <c r="E1617" s="95"/>
      <c r="F1617" s="95"/>
    </row>
    <row r="1618" spans="3:6" ht="25" customHeight="1" x14ac:dyDescent="0.15">
      <c r="C1618" s="58"/>
      <c r="D1618" s="95"/>
      <c r="E1618" s="95"/>
      <c r="F1618" s="95"/>
    </row>
    <row r="1619" spans="3:6" ht="25" customHeight="1" x14ac:dyDescent="0.15">
      <c r="C1619" s="58"/>
      <c r="D1619" s="95"/>
      <c r="E1619" s="95"/>
      <c r="F1619" s="95"/>
    </row>
    <row r="1620" spans="3:6" ht="25" customHeight="1" x14ac:dyDescent="0.15">
      <c r="C1620" s="58"/>
      <c r="D1620" s="95"/>
      <c r="E1620" s="95"/>
      <c r="F1620" s="95"/>
    </row>
    <row r="1621" spans="3:6" ht="25" customHeight="1" x14ac:dyDescent="0.15">
      <c r="C1621" s="58"/>
      <c r="D1621" s="95"/>
      <c r="E1621" s="95"/>
      <c r="F1621" s="95"/>
    </row>
    <row r="1622" spans="3:6" ht="25" customHeight="1" x14ac:dyDescent="0.15">
      <c r="C1622" s="58"/>
      <c r="D1622" s="95"/>
      <c r="E1622" s="95"/>
      <c r="F1622" s="95"/>
    </row>
    <row r="1623" spans="3:6" ht="25" customHeight="1" x14ac:dyDescent="0.15">
      <c r="C1623" s="58"/>
      <c r="D1623" s="95"/>
      <c r="E1623" s="95"/>
      <c r="F1623" s="95"/>
    </row>
    <row r="1624" spans="3:6" ht="25" customHeight="1" x14ac:dyDescent="0.15">
      <c r="C1624" s="58"/>
      <c r="D1624" s="95"/>
      <c r="E1624" s="95"/>
      <c r="F1624" s="95"/>
    </row>
    <row r="1625" spans="3:6" ht="25" customHeight="1" x14ac:dyDescent="0.15">
      <c r="C1625" s="58"/>
      <c r="D1625" s="95"/>
      <c r="E1625" s="95"/>
      <c r="F1625" s="95"/>
    </row>
    <row r="1626" spans="3:6" ht="25" customHeight="1" x14ac:dyDescent="0.15">
      <c r="C1626" s="58"/>
      <c r="D1626" s="95"/>
      <c r="E1626" s="95"/>
      <c r="F1626" s="95"/>
    </row>
    <row r="1627" spans="3:6" ht="25" customHeight="1" x14ac:dyDescent="0.15">
      <c r="C1627" s="58"/>
      <c r="D1627" s="95"/>
      <c r="E1627" s="95"/>
      <c r="F1627" s="95"/>
    </row>
    <row r="1628" spans="3:6" ht="25" customHeight="1" x14ac:dyDescent="0.15">
      <c r="C1628" s="58"/>
      <c r="D1628" s="95"/>
      <c r="E1628" s="95"/>
      <c r="F1628" s="95"/>
    </row>
    <row r="1629" spans="3:6" ht="25" customHeight="1" x14ac:dyDescent="0.15">
      <c r="C1629" s="58"/>
      <c r="D1629" s="95"/>
      <c r="E1629" s="95"/>
      <c r="F1629" s="95"/>
    </row>
    <row r="1630" spans="3:6" ht="25" customHeight="1" x14ac:dyDescent="0.15">
      <c r="C1630" s="58"/>
      <c r="D1630" s="95"/>
      <c r="E1630" s="95"/>
      <c r="F1630" s="95"/>
    </row>
    <row r="1631" spans="3:6" ht="25" customHeight="1" x14ac:dyDescent="0.15">
      <c r="C1631" s="58"/>
      <c r="D1631" s="95"/>
      <c r="E1631" s="95"/>
      <c r="F1631" s="95"/>
    </row>
    <row r="1632" spans="3:6" ht="25" customHeight="1" x14ac:dyDescent="0.15">
      <c r="C1632" s="58"/>
      <c r="D1632" s="95"/>
      <c r="E1632" s="95"/>
      <c r="F1632" s="95"/>
    </row>
    <row r="1633" spans="3:6" ht="25" customHeight="1" x14ac:dyDescent="0.15">
      <c r="C1633" s="58"/>
      <c r="D1633" s="95"/>
      <c r="E1633" s="95"/>
      <c r="F1633" s="95"/>
    </row>
    <row r="1634" spans="3:6" ht="25" customHeight="1" x14ac:dyDescent="0.15">
      <c r="C1634" s="58"/>
      <c r="D1634" s="95"/>
      <c r="E1634" s="95"/>
      <c r="F1634" s="95"/>
    </row>
    <row r="1635" spans="3:6" ht="25" customHeight="1" x14ac:dyDescent="0.15">
      <c r="C1635" s="58"/>
      <c r="D1635" s="95"/>
      <c r="E1635" s="95"/>
      <c r="F1635" s="95"/>
    </row>
    <row r="1636" spans="3:6" ht="25" customHeight="1" x14ac:dyDescent="0.15">
      <c r="C1636" s="58"/>
      <c r="D1636" s="95"/>
      <c r="E1636" s="95"/>
      <c r="F1636" s="95"/>
    </row>
    <row r="1637" spans="3:6" ht="25" customHeight="1" x14ac:dyDescent="0.15">
      <c r="C1637" s="58"/>
      <c r="D1637" s="95"/>
      <c r="E1637" s="95"/>
      <c r="F1637" s="95"/>
    </row>
    <row r="1638" spans="3:6" ht="25" customHeight="1" x14ac:dyDescent="0.15">
      <c r="C1638" s="58"/>
      <c r="D1638" s="95"/>
      <c r="E1638" s="95"/>
      <c r="F1638" s="95"/>
    </row>
    <row r="1639" spans="3:6" ht="25" customHeight="1" x14ac:dyDescent="0.15">
      <c r="C1639" s="58"/>
      <c r="D1639" s="95"/>
      <c r="E1639" s="95"/>
      <c r="F1639" s="95"/>
    </row>
    <row r="1640" spans="3:6" ht="25" customHeight="1" x14ac:dyDescent="0.15">
      <c r="C1640" s="58"/>
      <c r="D1640" s="95"/>
      <c r="E1640" s="95"/>
      <c r="F1640" s="95"/>
    </row>
    <row r="1641" spans="3:6" ht="25" customHeight="1" x14ac:dyDescent="0.15">
      <c r="C1641" s="58"/>
      <c r="D1641" s="95"/>
      <c r="E1641" s="95"/>
      <c r="F1641" s="95"/>
    </row>
    <row r="1642" spans="3:6" ht="25" customHeight="1" x14ac:dyDescent="0.15">
      <c r="C1642" s="58"/>
      <c r="D1642" s="95"/>
      <c r="E1642" s="95"/>
      <c r="F1642" s="95"/>
    </row>
    <row r="1643" spans="3:6" ht="25" customHeight="1" x14ac:dyDescent="0.15">
      <c r="C1643" s="58"/>
      <c r="D1643" s="95"/>
      <c r="E1643" s="95"/>
      <c r="F1643" s="95"/>
    </row>
    <row r="1644" spans="3:6" ht="25" customHeight="1" x14ac:dyDescent="0.15">
      <c r="C1644" s="58"/>
      <c r="D1644" s="95"/>
      <c r="E1644" s="95"/>
      <c r="F1644" s="95"/>
    </row>
    <row r="1645" spans="3:6" ht="25" customHeight="1" x14ac:dyDescent="0.15">
      <c r="C1645" s="58"/>
      <c r="D1645" s="95"/>
      <c r="E1645" s="95"/>
      <c r="F1645" s="95"/>
    </row>
    <row r="1646" spans="3:6" ht="25" customHeight="1" x14ac:dyDescent="0.15">
      <c r="C1646" s="58"/>
      <c r="D1646" s="95"/>
      <c r="E1646" s="95"/>
      <c r="F1646" s="95"/>
    </row>
    <row r="1647" spans="3:6" ht="25" customHeight="1" x14ac:dyDescent="0.15">
      <c r="C1647" s="58"/>
      <c r="D1647" s="95"/>
      <c r="E1647" s="95"/>
      <c r="F1647" s="95"/>
    </row>
    <row r="1648" spans="3:6" ht="25" customHeight="1" x14ac:dyDescent="0.15">
      <c r="C1648" s="58"/>
      <c r="D1648" s="95"/>
      <c r="E1648" s="95"/>
      <c r="F1648" s="95"/>
    </row>
    <row r="1649" spans="3:6" ht="25" customHeight="1" x14ac:dyDescent="0.15">
      <c r="C1649" s="58"/>
      <c r="D1649" s="95"/>
      <c r="E1649" s="95"/>
      <c r="F1649" s="95"/>
    </row>
    <row r="1650" spans="3:6" ht="25" customHeight="1" x14ac:dyDescent="0.15">
      <c r="C1650" s="58"/>
      <c r="D1650" s="95"/>
      <c r="E1650" s="95"/>
      <c r="F1650" s="95"/>
    </row>
    <row r="1651" spans="3:6" ht="25" customHeight="1" x14ac:dyDescent="0.15">
      <c r="C1651" s="58"/>
      <c r="D1651" s="95"/>
      <c r="E1651" s="95"/>
      <c r="F1651" s="95"/>
    </row>
    <row r="1652" spans="3:6" ht="25" customHeight="1" x14ac:dyDescent="0.15">
      <c r="C1652" s="58"/>
      <c r="D1652" s="95"/>
      <c r="E1652" s="95"/>
      <c r="F1652" s="95"/>
    </row>
    <row r="1653" spans="3:6" ht="25" customHeight="1" x14ac:dyDescent="0.15">
      <c r="C1653" s="58"/>
      <c r="D1653" s="95"/>
      <c r="E1653" s="95"/>
      <c r="F1653" s="95"/>
    </row>
    <row r="1654" spans="3:6" ht="25" customHeight="1" x14ac:dyDescent="0.15">
      <c r="C1654" s="58"/>
      <c r="D1654" s="95"/>
      <c r="E1654" s="95"/>
      <c r="F1654" s="95"/>
    </row>
    <row r="1655" spans="3:6" ht="25" customHeight="1" x14ac:dyDescent="0.15">
      <c r="C1655" s="58"/>
      <c r="D1655" s="95"/>
      <c r="E1655" s="95"/>
      <c r="F1655" s="95"/>
    </row>
    <row r="1656" spans="3:6" ht="25" customHeight="1" x14ac:dyDescent="0.15">
      <c r="C1656" s="58"/>
      <c r="D1656" s="95"/>
      <c r="E1656" s="95"/>
      <c r="F1656" s="95"/>
    </row>
    <row r="1657" spans="3:6" ht="25" customHeight="1" x14ac:dyDescent="0.15">
      <c r="C1657" s="58"/>
      <c r="D1657" s="95"/>
      <c r="E1657" s="95"/>
      <c r="F1657" s="95"/>
    </row>
    <row r="1658" spans="3:6" ht="25" customHeight="1" x14ac:dyDescent="0.15">
      <c r="C1658" s="58"/>
      <c r="D1658" s="95"/>
      <c r="E1658" s="95"/>
      <c r="F1658" s="95"/>
    </row>
    <row r="1659" spans="3:6" ht="25" customHeight="1" x14ac:dyDescent="0.15">
      <c r="C1659" s="58"/>
      <c r="D1659" s="95"/>
      <c r="E1659" s="95"/>
      <c r="F1659" s="95"/>
    </row>
    <row r="1660" spans="3:6" ht="25" customHeight="1" x14ac:dyDescent="0.15">
      <c r="C1660" s="58"/>
      <c r="D1660" s="95"/>
      <c r="E1660" s="95"/>
      <c r="F1660" s="95"/>
    </row>
    <row r="1661" spans="3:6" ht="25" customHeight="1" x14ac:dyDescent="0.15">
      <c r="C1661" s="58"/>
      <c r="D1661" s="95"/>
      <c r="E1661" s="95"/>
      <c r="F1661" s="95"/>
    </row>
    <row r="1662" spans="3:6" ht="25" customHeight="1" x14ac:dyDescent="0.15">
      <c r="C1662" s="58"/>
      <c r="D1662" s="95"/>
      <c r="E1662" s="95"/>
      <c r="F1662" s="95"/>
    </row>
    <row r="1663" spans="3:6" ht="25" customHeight="1" x14ac:dyDescent="0.15">
      <c r="C1663" s="58"/>
      <c r="D1663" s="95"/>
      <c r="E1663" s="95"/>
      <c r="F1663" s="95"/>
    </row>
    <row r="1664" spans="3:6" ht="25" customHeight="1" x14ac:dyDescent="0.15">
      <c r="C1664" s="58"/>
      <c r="D1664" s="95"/>
      <c r="E1664" s="95"/>
      <c r="F1664" s="95"/>
    </row>
    <row r="1665" spans="3:6" ht="25" customHeight="1" x14ac:dyDescent="0.15">
      <c r="C1665" s="58"/>
      <c r="D1665" s="95"/>
      <c r="E1665" s="95"/>
      <c r="F1665" s="95"/>
    </row>
    <row r="1666" spans="3:6" ht="25" customHeight="1" x14ac:dyDescent="0.15">
      <c r="C1666" s="58"/>
      <c r="D1666" s="95"/>
      <c r="E1666" s="95"/>
      <c r="F1666" s="95"/>
    </row>
    <row r="1667" spans="3:6" ht="25" customHeight="1" x14ac:dyDescent="0.15">
      <c r="C1667" s="58"/>
      <c r="D1667" s="95"/>
      <c r="E1667" s="95"/>
      <c r="F1667" s="95"/>
    </row>
    <row r="1668" spans="3:6" ht="25" customHeight="1" x14ac:dyDescent="0.15">
      <c r="C1668" s="58"/>
      <c r="D1668" s="95"/>
      <c r="E1668" s="95"/>
      <c r="F1668" s="95"/>
    </row>
    <row r="1669" spans="3:6" ht="25" customHeight="1" x14ac:dyDescent="0.15">
      <c r="C1669" s="58"/>
      <c r="D1669" s="95"/>
      <c r="E1669" s="95"/>
      <c r="F1669" s="95"/>
    </row>
    <row r="1670" spans="3:6" ht="25" customHeight="1" x14ac:dyDescent="0.15">
      <c r="C1670" s="58"/>
      <c r="D1670" s="95"/>
      <c r="E1670" s="95"/>
      <c r="F1670" s="95"/>
    </row>
    <row r="1671" spans="3:6" ht="25" customHeight="1" x14ac:dyDescent="0.15">
      <c r="C1671" s="58"/>
      <c r="D1671" s="95"/>
      <c r="E1671" s="95"/>
      <c r="F1671" s="95"/>
    </row>
    <row r="1672" spans="3:6" ht="25" customHeight="1" x14ac:dyDescent="0.15">
      <c r="C1672" s="58"/>
      <c r="D1672" s="95"/>
      <c r="E1672" s="95"/>
      <c r="F1672" s="95"/>
    </row>
    <row r="1673" spans="3:6" ht="25" customHeight="1" x14ac:dyDescent="0.15">
      <c r="C1673" s="58"/>
      <c r="D1673" s="95"/>
      <c r="E1673" s="95"/>
      <c r="F1673" s="95"/>
    </row>
    <row r="1674" spans="3:6" ht="25" customHeight="1" x14ac:dyDescent="0.15">
      <c r="C1674" s="58"/>
      <c r="D1674" s="95"/>
      <c r="E1674" s="95"/>
      <c r="F1674" s="95"/>
    </row>
    <row r="1675" spans="3:6" ht="25" customHeight="1" x14ac:dyDescent="0.15">
      <c r="C1675" s="58"/>
      <c r="D1675" s="95"/>
      <c r="E1675" s="95"/>
      <c r="F1675" s="95"/>
    </row>
    <row r="1676" spans="3:6" ht="25" customHeight="1" x14ac:dyDescent="0.15">
      <c r="C1676" s="58"/>
      <c r="D1676" s="95"/>
      <c r="E1676" s="95"/>
      <c r="F1676" s="95"/>
    </row>
    <row r="1677" spans="3:6" ht="25" customHeight="1" x14ac:dyDescent="0.15">
      <c r="C1677" s="58"/>
      <c r="D1677" s="95"/>
      <c r="E1677" s="95"/>
      <c r="F1677" s="95"/>
    </row>
    <row r="1678" spans="3:6" ht="25" customHeight="1" x14ac:dyDescent="0.15">
      <c r="C1678" s="58"/>
      <c r="D1678" s="95"/>
      <c r="E1678" s="95"/>
      <c r="F1678" s="95"/>
    </row>
    <row r="1679" spans="3:6" ht="25" customHeight="1" x14ac:dyDescent="0.15">
      <c r="C1679" s="58"/>
      <c r="D1679" s="95"/>
      <c r="E1679" s="95"/>
      <c r="F1679" s="95"/>
    </row>
    <row r="1680" spans="3:6" ht="25" customHeight="1" x14ac:dyDescent="0.15">
      <c r="C1680" s="58"/>
      <c r="D1680" s="95"/>
      <c r="E1680" s="95"/>
      <c r="F1680" s="95"/>
    </row>
    <row r="1681" spans="3:6" ht="25" customHeight="1" x14ac:dyDescent="0.15">
      <c r="C1681" s="58"/>
      <c r="D1681" s="95"/>
      <c r="E1681" s="95"/>
      <c r="F1681" s="95"/>
    </row>
    <row r="1682" spans="3:6" ht="25" customHeight="1" x14ac:dyDescent="0.15">
      <c r="C1682" s="58"/>
      <c r="D1682" s="95"/>
      <c r="E1682" s="95"/>
      <c r="F1682" s="95"/>
    </row>
    <row r="1683" spans="3:6" ht="25" customHeight="1" x14ac:dyDescent="0.15">
      <c r="C1683" s="58"/>
      <c r="D1683" s="95"/>
      <c r="E1683" s="95"/>
      <c r="F1683" s="95"/>
    </row>
    <row r="1684" spans="3:6" ht="25" customHeight="1" x14ac:dyDescent="0.15">
      <c r="C1684" s="58"/>
      <c r="D1684" s="95"/>
      <c r="E1684" s="95"/>
      <c r="F1684" s="95"/>
    </row>
    <row r="1685" spans="3:6" ht="25" customHeight="1" x14ac:dyDescent="0.15">
      <c r="C1685" s="58"/>
      <c r="D1685" s="95"/>
      <c r="E1685" s="95"/>
      <c r="F1685" s="95"/>
    </row>
    <row r="1686" spans="3:6" ht="25" customHeight="1" x14ac:dyDescent="0.15">
      <c r="C1686" s="58"/>
      <c r="D1686" s="95"/>
      <c r="E1686" s="95"/>
      <c r="F1686" s="95"/>
    </row>
    <row r="1687" spans="3:6" ht="25" customHeight="1" x14ac:dyDescent="0.15">
      <c r="C1687" s="58"/>
      <c r="D1687" s="95"/>
      <c r="E1687" s="95"/>
      <c r="F1687" s="95"/>
    </row>
    <row r="1688" spans="3:6" ht="25" customHeight="1" x14ac:dyDescent="0.15">
      <c r="C1688" s="58"/>
      <c r="D1688" s="95"/>
      <c r="E1688" s="95"/>
      <c r="F1688" s="95"/>
    </row>
    <row r="1689" spans="3:6" ht="25" customHeight="1" x14ac:dyDescent="0.15">
      <c r="C1689" s="58"/>
      <c r="D1689" s="95"/>
      <c r="E1689" s="95"/>
      <c r="F1689" s="95"/>
    </row>
    <row r="1690" spans="3:6" ht="25" customHeight="1" x14ac:dyDescent="0.15">
      <c r="C1690" s="58"/>
      <c r="D1690" s="95"/>
      <c r="E1690" s="95"/>
      <c r="F1690" s="95"/>
    </row>
    <row r="1691" spans="3:6" ht="25" customHeight="1" x14ac:dyDescent="0.15">
      <c r="C1691" s="58"/>
      <c r="D1691" s="95"/>
      <c r="E1691" s="95"/>
      <c r="F1691" s="95"/>
    </row>
    <row r="1692" spans="3:6" ht="25" customHeight="1" x14ac:dyDescent="0.15">
      <c r="C1692" s="58"/>
      <c r="D1692" s="95"/>
      <c r="E1692" s="95"/>
      <c r="F1692" s="95"/>
    </row>
    <row r="1693" spans="3:6" ht="25" customHeight="1" x14ac:dyDescent="0.15">
      <c r="C1693" s="58"/>
      <c r="D1693" s="95"/>
      <c r="E1693" s="95"/>
      <c r="F1693" s="95"/>
    </row>
    <row r="1694" spans="3:6" ht="25" customHeight="1" x14ac:dyDescent="0.15">
      <c r="C1694" s="58"/>
      <c r="D1694" s="95"/>
      <c r="E1694" s="95"/>
      <c r="F1694" s="95"/>
    </row>
    <row r="1695" spans="3:6" ht="25" customHeight="1" x14ac:dyDescent="0.15">
      <c r="C1695" s="58"/>
      <c r="D1695" s="95"/>
      <c r="E1695" s="95"/>
      <c r="F1695" s="95"/>
    </row>
    <row r="1696" spans="3:6" ht="25" customHeight="1" x14ac:dyDescent="0.15">
      <c r="C1696" s="58"/>
      <c r="D1696" s="95"/>
      <c r="E1696" s="95"/>
      <c r="F1696" s="95"/>
    </row>
    <row r="1697" spans="3:6" ht="25" customHeight="1" x14ac:dyDescent="0.15">
      <c r="C1697" s="58"/>
      <c r="D1697" s="95"/>
      <c r="E1697" s="95"/>
      <c r="F1697" s="95"/>
    </row>
    <row r="1698" spans="3:6" ht="25" customHeight="1" x14ac:dyDescent="0.15">
      <c r="C1698" s="58"/>
      <c r="D1698" s="95"/>
      <c r="E1698" s="95"/>
      <c r="F1698" s="95"/>
    </row>
    <row r="1699" spans="3:6" ht="25" customHeight="1" x14ac:dyDescent="0.15">
      <c r="C1699" s="58"/>
      <c r="D1699" s="95"/>
      <c r="E1699" s="95"/>
      <c r="F1699" s="95"/>
    </row>
    <row r="1700" spans="3:6" ht="25" customHeight="1" x14ac:dyDescent="0.15">
      <c r="C1700" s="58"/>
      <c r="D1700" s="95"/>
      <c r="E1700" s="95"/>
      <c r="F1700" s="95"/>
    </row>
    <row r="1701" spans="3:6" ht="25" customHeight="1" x14ac:dyDescent="0.15">
      <c r="C1701" s="58"/>
      <c r="D1701" s="95"/>
      <c r="E1701" s="95"/>
      <c r="F1701" s="95"/>
    </row>
    <row r="1702" spans="3:6" ht="25" customHeight="1" x14ac:dyDescent="0.15">
      <c r="C1702" s="58"/>
      <c r="D1702" s="95"/>
      <c r="E1702" s="95"/>
      <c r="F1702" s="95"/>
    </row>
    <row r="1703" spans="3:6" ht="25" customHeight="1" x14ac:dyDescent="0.15">
      <c r="C1703" s="58"/>
      <c r="D1703" s="95"/>
      <c r="E1703" s="95"/>
      <c r="F1703" s="95"/>
    </row>
    <row r="1704" spans="3:6" ht="25" customHeight="1" x14ac:dyDescent="0.15">
      <c r="C1704" s="58"/>
      <c r="D1704" s="95"/>
      <c r="E1704" s="95"/>
      <c r="F1704" s="95"/>
    </row>
    <row r="1705" spans="3:6" ht="25" customHeight="1" x14ac:dyDescent="0.15">
      <c r="C1705" s="58"/>
      <c r="D1705" s="95"/>
      <c r="E1705" s="95"/>
      <c r="F1705" s="95"/>
    </row>
    <row r="1706" spans="3:6" ht="25" customHeight="1" x14ac:dyDescent="0.15">
      <c r="C1706" s="58"/>
      <c r="D1706" s="95"/>
      <c r="E1706" s="95"/>
      <c r="F1706" s="95"/>
    </row>
    <row r="1707" spans="3:6" ht="25" customHeight="1" x14ac:dyDescent="0.15">
      <c r="C1707" s="58"/>
      <c r="D1707" s="95"/>
      <c r="E1707" s="95"/>
      <c r="F1707" s="95"/>
    </row>
    <row r="1708" spans="3:6" ht="25" customHeight="1" x14ac:dyDescent="0.15">
      <c r="C1708" s="58"/>
      <c r="D1708" s="95"/>
      <c r="E1708" s="95"/>
      <c r="F1708" s="95"/>
    </row>
    <row r="1709" spans="3:6" ht="25" customHeight="1" x14ac:dyDescent="0.15">
      <c r="C1709" s="58"/>
      <c r="D1709" s="95"/>
      <c r="E1709" s="95"/>
      <c r="F1709" s="95"/>
    </row>
    <row r="1710" spans="3:6" ht="25" customHeight="1" x14ac:dyDescent="0.15">
      <c r="C1710" s="58"/>
      <c r="D1710" s="95"/>
      <c r="E1710" s="95"/>
      <c r="F1710" s="95"/>
    </row>
    <row r="1711" spans="3:6" ht="25" customHeight="1" x14ac:dyDescent="0.15">
      <c r="C1711" s="58"/>
      <c r="D1711" s="95"/>
      <c r="E1711" s="95"/>
      <c r="F1711" s="95"/>
    </row>
    <row r="1712" spans="3:6" ht="25" customHeight="1" x14ac:dyDescent="0.15">
      <c r="C1712" s="58"/>
      <c r="D1712" s="95"/>
      <c r="E1712" s="95"/>
      <c r="F1712" s="95"/>
    </row>
    <row r="1713" spans="3:6" ht="25" customHeight="1" x14ac:dyDescent="0.15">
      <c r="C1713" s="58"/>
      <c r="D1713" s="95"/>
      <c r="E1713" s="95"/>
      <c r="F1713" s="95"/>
    </row>
    <row r="1714" spans="3:6" ht="25" customHeight="1" x14ac:dyDescent="0.15">
      <c r="C1714" s="58"/>
      <c r="D1714" s="95"/>
      <c r="E1714" s="95"/>
      <c r="F1714" s="95"/>
    </row>
    <row r="1715" spans="3:6" ht="25" customHeight="1" x14ac:dyDescent="0.15">
      <c r="C1715" s="58"/>
      <c r="D1715" s="95"/>
      <c r="E1715" s="95"/>
      <c r="F1715" s="95"/>
    </row>
    <row r="1716" spans="3:6" ht="25" customHeight="1" x14ac:dyDescent="0.15">
      <c r="C1716" s="58"/>
      <c r="D1716" s="95"/>
      <c r="E1716" s="95"/>
      <c r="F1716" s="95"/>
    </row>
    <row r="1717" spans="3:6" ht="25" customHeight="1" x14ac:dyDescent="0.15">
      <c r="C1717" s="58"/>
      <c r="D1717" s="95"/>
      <c r="E1717" s="95"/>
      <c r="F1717" s="95"/>
    </row>
    <row r="1718" spans="3:6" ht="25" customHeight="1" x14ac:dyDescent="0.15">
      <c r="C1718" s="58"/>
      <c r="D1718" s="95"/>
      <c r="E1718" s="95"/>
      <c r="F1718" s="95"/>
    </row>
    <row r="1719" spans="3:6" ht="25" customHeight="1" x14ac:dyDescent="0.15">
      <c r="C1719" s="58"/>
      <c r="D1719" s="95"/>
      <c r="E1719" s="95"/>
      <c r="F1719" s="95"/>
    </row>
    <row r="1720" spans="3:6" ht="25" customHeight="1" x14ac:dyDescent="0.15">
      <c r="C1720" s="58"/>
      <c r="D1720" s="95"/>
      <c r="E1720" s="95"/>
      <c r="F1720" s="95"/>
    </row>
    <row r="1721" spans="3:6" ht="25" customHeight="1" x14ac:dyDescent="0.15">
      <c r="C1721" s="58"/>
      <c r="D1721" s="95"/>
      <c r="E1721" s="95"/>
      <c r="F1721" s="95"/>
    </row>
    <row r="1722" spans="3:6" ht="25" customHeight="1" x14ac:dyDescent="0.15">
      <c r="C1722" s="58"/>
      <c r="D1722" s="95"/>
      <c r="E1722" s="95"/>
      <c r="F1722" s="95"/>
    </row>
    <row r="1723" spans="3:6" ht="25" customHeight="1" x14ac:dyDescent="0.15">
      <c r="C1723" s="58"/>
      <c r="D1723" s="95"/>
      <c r="E1723" s="95"/>
      <c r="F1723" s="95"/>
    </row>
    <row r="1724" spans="3:6" ht="25" customHeight="1" x14ac:dyDescent="0.15">
      <c r="C1724" s="58"/>
      <c r="D1724" s="95"/>
      <c r="E1724" s="95"/>
      <c r="F1724" s="95"/>
    </row>
    <row r="1725" spans="3:6" ht="25" customHeight="1" x14ac:dyDescent="0.15">
      <c r="C1725" s="58"/>
      <c r="D1725" s="95"/>
      <c r="E1725" s="95"/>
      <c r="F1725" s="95"/>
    </row>
    <row r="1726" spans="3:6" ht="25" customHeight="1" x14ac:dyDescent="0.15">
      <c r="C1726" s="58"/>
      <c r="D1726" s="95"/>
      <c r="E1726" s="95"/>
      <c r="F1726" s="95"/>
    </row>
    <row r="1727" spans="3:6" ht="25" customHeight="1" x14ac:dyDescent="0.15">
      <c r="C1727" s="58"/>
      <c r="D1727" s="95"/>
      <c r="E1727" s="95"/>
      <c r="F1727" s="95"/>
    </row>
    <row r="1728" spans="3:6" ht="25" customHeight="1" x14ac:dyDescent="0.15">
      <c r="C1728" s="58"/>
      <c r="D1728" s="95"/>
      <c r="E1728" s="95"/>
      <c r="F1728" s="95"/>
    </row>
    <row r="1729" spans="3:6" ht="25" customHeight="1" x14ac:dyDescent="0.15">
      <c r="C1729" s="58"/>
      <c r="D1729" s="95"/>
      <c r="E1729" s="95"/>
      <c r="F1729" s="95"/>
    </row>
    <row r="1730" spans="3:6" ht="25" customHeight="1" x14ac:dyDescent="0.15">
      <c r="C1730" s="58"/>
      <c r="D1730" s="95"/>
      <c r="E1730" s="95"/>
      <c r="F1730" s="95"/>
    </row>
    <row r="1731" spans="3:6" ht="25" customHeight="1" x14ac:dyDescent="0.15">
      <c r="C1731" s="58"/>
      <c r="D1731" s="95"/>
      <c r="E1731" s="95"/>
      <c r="F1731" s="95"/>
    </row>
    <row r="1732" spans="3:6" ht="25" customHeight="1" x14ac:dyDescent="0.15">
      <c r="C1732" s="58"/>
      <c r="D1732" s="95"/>
      <c r="E1732" s="95"/>
      <c r="F1732" s="95"/>
    </row>
    <row r="1733" spans="3:6" ht="25" customHeight="1" x14ac:dyDescent="0.15">
      <c r="C1733" s="58"/>
      <c r="D1733" s="95"/>
      <c r="E1733" s="95"/>
      <c r="F1733" s="95"/>
    </row>
    <row r="1734" spans="3:6" ht="25" customHeight="1" x14ac:dyDescent="0.15">
      <c r="C1734" s="58"/>
      <c r="D1734" s="95"/>
      <c r="E1734" s="95"/>
      <c r="F1734" s="95"/>
    </row>
    <row r="1735" spans="3:6" ht="25" customHeight="1" x14ac:dyDescent="0.15">
      <c r="C1735" s="58"/>
      <c r="D1735" s="95"/>
      <c r="E1735" s="95"/>
      <c r="F1735" s="95"/>
    </row>
    <row r="1736" spans="3:6" ht="25" customHeight="1" x14ac:dyDescent="0.15">
      <c r="C1736" s="58"/>
      <c r="D1736" s="95"/>
      <c r="E1736" s="95"/>
      <c r="F1736" s="95"/>
    </row>
    <row r="1737" spans="3:6" ht="25" customHeight="1" x14ac:dyDescent="0.15">
      <c r="C1737" s="58"/>
      <c r="D1737" s="95"/>
      <c r="E1737" s="95"/>
      <c r="F1737" s="95"/>
    </row>
    <row r="1738" spans="3:6" ht="25" customHeight="1" x14ac:dyDescent="0.15">
      <c r="C1738" s="58"/>
      <c r="D1738" s="95"/>
      <c r="E1738" s="95"/>
      <c r="F1738" s="95"/>
    </row>
    <row r="1739" spans="3:6" ht="25" customHeight="1" x14ac:dyDescent="0.15">
      <c r="C1739" s="58"/>
      <c r="D1739" s="95"/>
      <c r="E1739" s="95"/>
      <c r="F1739" s="95"/>
    </row>
    <row r="1740" spans="3:6" ht="25" customHeight="1" x14ac:dyDescent="0.15">
      <c r="C1740" s="58"/>
      <c r="D1740" s="95"/>
      <c r="E1740" s="95"/>
      <c r="F1740" s="95"/>
    </row>
    <row r="1741" spans="3:6" ht="25" customHeight="1" x14ac:dyDescent="0.15">
      <c r="C1741" s="58"/>
      <c r="D1741" s="95"/>
      <c r="E1741" s="95"/>
      <c r="F1741" s="95"/>
    </row>
    <row r="1742" spans="3:6" ht="25" customHeight="1" x14ac:dyDescent="0.15">
      <c r="C1742" s="58"/>
      <c r="D1742" s="95"/>
      <c r="E1742" s="95"/>
      <c r="F1742" s="95"/>
    </row>
    <row r="1743" spans="3:6" ht="25" customHeight="1" x14ac:dyDescent="0.15">
      <c r="C1743" s="58"/>
      <c r="D1743" s="95"/>
      <c r="E1743" s="95"/>
      <c r="F1743" s="95"/>
    </row>
    <row r="1744" spans="3:6" ht="25" customHeight="1" x14ac:dyDescent="0.15">
      <c r="C1744" s="58"/>
      <c r="D1744" s="95"/>
      <c r="E1744" s="95"/>
      <c r="F1744" s="95"/>
    </row>
    <row r="1745" spans="3:6" ht="25" customHeight="1" x14ac:dyDescent="0.15">
      <c r="C1745" s="58"/>
      <c r="D1745" s="95"/>
      <c r="E1745" s="95"/>
      <c r="F1745" s="95"/>
    </row>
    <row r="1746" spans="3:6" ht="25" customHeight="1" x14ac:dyDescent="0.15">
      <c r="C1746" s="58"/>
      <c r="D1746" s="95"/>
      <c r="E1746" s="95"/>
      <c r="F1746" s="95"/>
    </row>
    <row r="1747" spans="3:6" ht="25" customHeight="1" x14ac:dyDescent="0.15">
      <c r="C1747" s="58"/>
      <c r="D1747" s="95"/>
      <c r="E1747" s="95"/>
      <c r="F1747" s="95"/>
    </row>
    <row r="1748" spans="3:6" ht="25" customHeight="1" x14ac:dyDescent="0.15">
      <c r="C1748" s="58"/>
      <c r="D1748" s="95"/>
      <c r="E1748" s="95"/>
      <c r="F1748" s="95"/>
    </row>
    <row r="1749" spans="3:6" ht="25" customHeight="1" x14ac:dyDescent="0.15">
      <c r="C1749" s="58"/>
      <c r="D1749" s="95"/>
      <c r="E1749" s="95"/>
      <c r="F1749" s="95"/>
    </row>
    <row r="1750" spans="3:6" ht="25" customHeight="1" x14ac:dyDescent="0.15">
      <c r="C1750" s="58"/>
      <c r="D1750" s="95"/>
      <c r="E1750" s="95"/>
      <c r="F1750" s="95"/>
    </row>
    <row r="1751" spans="3:6" ht="25" customHeight="1" x14ac:dyDescent="0.15">
      <c r="C1751" s="58"/>
      <c r="D1751" s="95"/>
      <c r="E1751" s="95"/>
      <c r="F1751" s="95"/>
    </row>
    <row r="1752" spans="3:6" ht="25" customHeight="1" x14ac:dyDescent="0.15">
      <c r="C1752" s="58"/>
      <c r="D1752" s="95"/>
      <c r="E1752" s="95"/>
      <c r="F1752" s="95"/>
    </row>
    <row r="1753" spans="3:6" ht="25" customHeight="1" x14ac:dyDescent="0.15">
      <c r="C1753" s="58"/>
      <c r="D1753" s="95"/>
      <c r="E1753" s="95"/>
      <c r="F1753" s="95"/>
    </row>
    <row r="1754" spans="3:6" ht="25" customHeight="1" x14ac:dyDescent="0.15">
      <c r="C1754" s="58"/>
      <c r="D1754" s="95"/>
      <c r="E1754" s="95"/>
      <c r="F1754" s="95"/>
    </row>
    <row r="1755" spans="3:6" ht="25" customHeight="1" x14ac:dyDescent="0.15">
      <c r="C1755" s="58"/>
      <c r="D1755" s="95"/>
      <c r="E1755" s="95"/>
      <c r="F1755" s="95"/>
    </row>
    <row r="1756" spans="3:6" ht="25" customHeight="1" x14ac:dyDescent="0.15">
      <c r="C1756" s="58"/>
      <c r="D1756" s="95"/>
      <c r="E1756" s="95"/>
      <c r="F1756" s="95"/>
    </row>
    <row r="1757" spans="3:6" ht="25" customHeight="1" x14ac:dyDescent="0.15">
      <c r="C1757" s="58"/>
      <c r="D1757" s="95"/>
      <c r="E1757" s="95"/>
      <c r="F1757" s="95"/>
    </row>
    <row r="1758" spans="3:6" ht="25" customHeight="1" x14ac:dyDescent="0.15">
      <c r="C1758" s="58"/>
      <c r="D1758" s="95"/>
      <c r="E1758" s="95"/>
      <c r="F1758" s="95"/>
    </row>
    <row r="1759" spans="3:6" ht="25" customHeight="1" x14ac:dyDescent="0.15">
      <c r="C1759" s="58"/>
      <c r="D1759" s="95"/>
      <c r="E1759" s="95"/>
      <c r="F1759" s="95"/>
    </row>
    <row r="1760" spans="3:6" ht="25" customHeight="1" x14ac:dyDescent="0.15">
      <c r="C1760" s="58"/>
      <c r="D1760" s="95"/>
      <c r="E1760" s="95"/>
      <c r="F1760" s="95"/>
    </row>
    <row r="1761" spans="3:6" ht="25" customHeight="1" x14ac:dyDescent="0.15">
      <c r="C1761" s="58"/>
      <c r="D1761" s="95"/>
      <c r="E1761" s="95"/>
      <c r="F1761" s="95"/>
    </row>
    <row r="1762" spans="3:6" ht="25" customHeight="1" x14ac:dyDescent="0.15">
      <c r="C1762" s="58"/>
      <c r="D1762" s="95"/>
      <c r="E1762" s="95"/>
      <c r="F1762" s="95"/>
    </row>
    <row r="1763" spans="3:6" ht="25" customHeight="1" x14ac:dyDescent="0.15">
      <c r="C1763" s="58"/>
      <c r="D1763" s="95"/>
      <c r="E1763" s="95"/>
      <c r="F1763" s="95"/>
    </row>
    <row r="1764" spans="3:6" ht="25" customHeight="1" x14ac:dyDescent="0.15">
      <c r="C1764" s="58"/>
      <c r="D1764" s="95"/>
      <c r="E1764" s="95"/>
      <c r="F1764" s="95"/>
    </row>
    <row r="1765" spans="3:6" ht="25" customHeight="1" x14ac:dyDescent="0.15">
      <c r="C1765" s="58"/>
      <c r="D1765" s="95"/>
      <c r="E1765" s="95"/>
      <c r="F1765" s="95"/>
    </row>
    <row r="1766" spans="3:6" ht="25" customHeight="1" x14ac:dyDescent="0.15">
      <c r="C1766" s="58"/>
      <c r="D1766" s="95"/>
      <c r="E1766" s="95"/>
      <c r="F1766" s="95"/>
    </row>
    <row r="1767" spans="3:6" ht="25" customHeight="1" x14ac:dyDescent="0.15">
      <c r="C1767" s="58"/>
      <c r="D1767" s="95"/>
      <c r="E1767" s="95"/>
      <c r="F1767" s="95"/>
    </row>
    <row r="1768" spans="3:6" ht="25" customHeight="1" x14ac:dyDescent="0.15">
      <c r="C1768" s="58"/>
      <c r="D1768" s="95"/>
      <c r="E1768" s="95"/>
      <c r="F1768" s="95"/>
    </row>
    <row r="1769" spans="3:6" ht="25" customHeight="1" x14ac:dyDescent="0.15">
      <c r="C1769" s="58"/>
      <c r="D1769" s="95"/>
      <c r="E1769" s="95"/>
      <c r="F1769" s="95"/>
    </row>
    <row r="1770" spans="3:6" ht="25" customHeight="1" x14ac:dyDescent="0.15">
      <c r="C1770" s="58"/>
      <c r="D1770" s="95"/>
      <c r="E1770" s="95"/>
      <c r="F1770" s="95"/>
    </row>
    <row r="1771" spans="3:6" ht="25" customHeight="1" x14ac:dyDescent="0.15">
      <c r="C1771" s="58"/>
      <c r="D1771" s="95"/>
      <c r="E1771" s="95"/>
      <c r="F1771" s="95"/>
    </row>
    <row r="1772" spans="3:6" ht="25" customHeight="1" x14ac:dyDescent="0.15">
      <c r="C1772" s="58"/>
      <c r="D1772" s="95"/>
      <c r="E1772" s="95"/>
      <c r="F1772" s="95"/>
    </row>
    <row r="1773" spans="3:6" ht="25" customHeight="1" x14ac:dyDescent="0.15">
      <c r="C1773" s="58"/>
      <c r="D1773" s="95"/>
      <c r="E1773" s="95"/>
      <c r="F1773" s="95"/>
    </row>
    <row r="1774" spans="3:6" ht="25" customHeight="1" x14ac:dyDescent="0.15">
      <c r="C1774" s="58"/>
      <c r="D1774" s="95"/>
      <c r="E1774" s="95"/>
      <c r="F1774" s="95"/>
    </row>
    <row r="1775" spans="3:6" ht="25" customHeight="1" x14ac:dyDescent="0.15">
      <c r="C1775" s="58"/>
      <c r="D1775" s="95"/>
      <c r="E1775" s="95"/>
      <c r="F1775" s="95"/>
    </row>
    <row r="1776" spans="3:6" ht="25" customHeight="1" x14ac:dyDescent="0.15">
      <c r="C1776" s="58"/>
      <c r="D1776" s="95"/>
      <c r="E1776" s="95"/>
      <c r="F1776" s="95"/>
    </row>
    <row r="1777" spans="3:6" ht="25" customHeight="1" x14ac:dyDescent="0.15">
      <c r="C1777" s="58"/>
      <c r="D1777" s="95"/>
      <c r="E1777" s="95"/>
      <c r="F1777" s="95"/>
    </row>
    <row r="1778" spans="3:6" ht="25" customHeight="1" x14ac:dyDescent="0.15">
      <c r="C1778" s="58"/>
      <c r="D1778" s="95"/>
      <c r="E1778" s="95"/>
      <c r="F1778" s="95"/>
    </row>
    <row r="1779" spans="3:6" ht="25" customHeight="1" x14ac:dyDescent="0.15">
      <c r="C1779" s="58"/>
      <c r="D1779" s="95"/>
      <c r="E1779" s="95"/>
      <c r="F1779" s="95"/>
    </row>
    <row r="1780" spans="3:6" ht="25" customHeight="1" x14ac:dyDescent="0.15">
      <c r="C1780" s="58"/>
      <c r="D1780" s="95"/>
      <c r="E1780" s="95"/>
      <c r="F1780" s="95"/>
    </row>
    <row r="1781" spans="3:6" ht="25" customHeight="1" x14ac:dyDescent="0.15">
      <c r="C1781" s="58"/>
      <c r="D1781" s="95"/>
      <c r="E1781" s="95"/>
      <c r="F1781" s="95"/>
    </row>
    <row r="1782" spans="3:6" ht="25" customHeight="1" x14ac:dyDescent="0.15">
      <c r="C1782" s="58"/>
      <c r="D1782" s="95"/>
      <c r="E1782" s="95"/>
      <c r="F1782" s="95"/>
    </row>
    <row r="1783" spans="3:6" ht="25" customHeight="1" x14ac:dyDescent="0.15">
      <c r="C1783" s="58"/>
      <c r="D1783" s="95"/>
      <c r="E1783" s="95"/>
      <c r="F1783" s="95"/>
    </row>
    <row r="1784" spans="3:6" ht="25" customHeight="1" x14ac:dyDescent="0.15">
      <c r="C1784" s="58"/>
      <c r="D1784" s="95"/>
      <c r="E1784" s="95"/>
      <c r="F1784" s="95"/>
    </row>
    <row r="1785" spans="3:6" ht="25" customHeight="1" x14ac:dyDescent="0.15">
      <c r="C1785" s="58"/>
      <c r="D1785" s="95"/>
      <c r="E1785" s="95"/>
      <c r="F1785" s="95"/>
    </row>
    <row r="1786" spans="3:6" ht="25" customHeight="1" x14ac:dyDescent="0.15">
      <c r="C1786" s="58"/>
      <c r="D1786" s="95"/>
      <c r="E1786" s="95"/>
      <c r="F1786" s="95"/>
    </row>
    <row r="1787" spans="3:6" ht="25" customHeight="1" x14ac:dyDescent="0.15">
      <c r="C1787" s="58"/>
      <c r="D1787" s="95"/>
      <c r="E1787" s="95"/>
      <c r="F1787" s="95"/>
    </row>
    <row r="1788" spans="3:6" ht="25" customHeight="1" x14ac:dyDescent="0.15">
      <c r="C1788" s="58"/>
      <c r="D1788" s="95"/>
      <c r="E1788" s="95"/>
      <c r="F1788" s="95"/>
    </row>
    <row r="1789" spans="3:6" ht="25" customHeight="1" x14ac:dyDescent="0.15">
      <c r="C1789" s="58"/>
      <c r="D1789" s="95"/>
      <c r="E1789" s="95"/>
      <c r="F1789" s="95"/>
    </row>
    <row r="1790" spans="3:6" ht="25" customHeight="1" x14ac:dyDescent="0.15">
      <c r="C1790" s="58"/>
      <c r="D1790" s="95"/>
      <c r="E1790" s="95"/>
      <c r="F1790" s="95"/>
    </row>
    <row r="1791" spans="3:6" ht="25" customHeight="1" x14ac:dyDescent="0.15">
      <c r="C1791" s="58"/>
      <c r="D1791" s="95"/>
      <c r="E1791" s="95"/>
      <c r="F1791" s="95"/>
    </row>
    <row r="1792" spans="3:6" ht="25" customHeight="1" x14ac:dyDescent="0.15">
      <c r="C1792" s="58"/>
      <c r="D1792" s="95"/>
      <c r="E1792" s="95"/>
      <c r="F1792" s="95"/>
    </row>
    <row r="1793" spans="3:6" ht="25" customHeight="1" x14ac:dyDescent="0.15">
      <c r="C1793" s="58"/>
      <c r="D1793" s="95"/>
      <c r="E1793" s="95"/>
      <c r="F1793" s="95"/>
    </row>
    <row r="1794" spans="3:6" ht="25" customHeight="1" x14ac:dyDescent="0.15">
      <c r="C1794" s="58"/>
      <c r="D1794" s="95"/>
      <c r="E1794" s="95"/>
      <c r="F1794" s="95"/>
    </row>
    <row r="1795" spans="3:6" ht="25" customHeight="1" x14ac:dyDescent="0.15">
      <c r="C1795" s="58"/>
      <c r="D1795" s="95"/>
      <c r="E1795" s="95"/>
      <c r="F1795" s="95"/>
    </row>
    <row r="1796" spans="3:6" ht="25" customHeight="1" x14ac:dyDescent="0.15">
      <c r="C1796" s="58"/>
      <c r="D1796" s="95"/>
      <c r="E1796" s="95"/>
      <c r="F1796" s="95"/>
    </row>
    <row r="1797" spans="3:6" ht="25" customHeight="1" x14ac:dyDescent="0.15">
      <c r="C1797" s="58"/>
      <c r="D1797" s="95"/>
      <c r="E1797" s="95"/>
      <c r="F1797" s="95"/>
    </row>
    <row r="1798" spans="3:6" ht="25" customHeight="1" x14ac:dyDescent="0.15">
      <c r="C1798" s="58"/>
      <c r="D1798" s="95"/>
      <c r="E1798" s="95"/>
      <c r="F1798" s="95"/>
    </row>
    <row r="1799" spans="3:6" ht="25" customHeight="1" x14ac:dyDescent="0.15">
      <c r="C1799" s="58"/>
      <c r="D1799" s="95"/>
      <c r="E1799" s="95"/>
      <c r="F1799" s="95"/>
    </row>
    <row r="1800" spans="3:6" ht="25" customHeight="1" x14ac:dyDescent="0.15">
      <c r="C1800" s="58"/>
      <c r="D1800" s="95"/>
      <c r="E1800" s="95"/>
      <c r="F1800" s="95"/>
    </row>
    <row r="1801" spans="3:6" ht="25" customHeight="1" x14ac:dyDescent="0.15">
      <c r="C1801" s="58"/>
      <c r="D1801" s="95"/>
      <c r="E1801" s="95"/>
      <c r="F1801" s="95"/>
    </row>
    <row r="1802" spans="3:6" ht="25" customHeight="1" x14ac:dyDescent="0.15">
      <c r="C1802" s="58"/>
      <c r="D1802" s="95"/>
      <c r="E1802" s="95"/>
      <c r="F1802" s="95"/>
    </row>
    <row r="1803" spans="3:6" ht="25" customHeight="1" x14ac:dyDescent="0.15">
      <c r="C1803" s="58"/>
      <c r="D1803" s="95"/>
      <c r="E1803" s="95"/>
      <c r="F1803" s="95"/>
    </row>
    <row r="1804" spans="3:6" ht="25" customHeight="1" x14ac:dyDescent="0.15">
      <c r="C1804" s="58"/>
      <c r="D1804" s="95"/>
      <c r="E1804" s="95"/>
      <c r="F1804" s="95"/>
    </row>
    <row r="1805" spans="3:6" ht="25" customHeight="1" x14ac:dyDescent="0.15">
      <c r="C1805" s="58"/>
      <c r="D1805" s="95"/>
      <c r="E1805" s="95"/>
      <c r="F1805" s="95"/>
    </row>
    <row r="1806" spans="3:6" ht="25" customHeight="1" x14ac:dyDescent="0.15">
      <c r="C1806" s="58"/>
      <c r="D1806" s="95"/>
      <c r="E1806" s="95"/>
      <c r="F1806" s="95"/>
    </row>
    <row r="1807" spans="3:6" ht="25" customHeight="1" x14ac:dyDescent="0.15">
      <c r="C1807" s="58"/>
      <c r="D1807" s="95"/>
      <c r="E1807" s="95"/>
      <c r="F1807" s="95"/>
    </row>
    <row r="1808" spans="3:6" ht="25" customHeight="1" x14ac:dyDescent="0.15">
      <c r="C1808" s="58"/>
      <c r="D1808" s="95"/>
      <c r="E1808" s="95"/>
      <c r="F1808" s="95"/>
    </row>
    <row r="1809" spans="3:6" ht="25" customHeight="1" x14ac:dyDescent="0.15">
      <c r="C1809" s="58"/>
      <c r="D1809" s="95"/>
      <c r="E1809" s="95"/>
      <c r="F1809" s="95"/>
    </row>
    <row r="1810" spans="3:6" ht="25" customHeight="1" x14ac:dyDescent="0.15">
      <c r="C1810" s="58"/>
      <c r="D1810" s="95"/>
      <c r="E1810" s="95"/>
      <c r="F1810" s="95"/>
    </row>
    <row r="1811" spans="3:6" ht="25" customHeight="1" x14ac:dyDescent="0.15">
      <c r="C1811" s="58"/>
      <c r="D1811" s="95"/>
      <c r="E1811" s="95"/>
      <c r="F1811" s="95"/>
    </row>
    <row r="1812" spans="3:6" ht="25" customHeight="1" x14ac:dyDescent="0.15">
      <c r="C1812" s="58"/>
      <c r="D1812" s="95"/>
      <c r="E1812" s="95"/>
      <c r="F1812" s="95"/>
    </row>
    <row r="1813" spans="3:6" ht="25" customHeight="1" x14ac:dyDescent="0.15">
      <c r="C1813" s="58"/>
      <c r="D1813" s="95"/>
      <c r="E1813" s="95"/>
      <c r="F1813" s="95"/>
    </row>
    <row r="1814" spans="3:6" ht="25" customHeight="1" x14ac:dyDescent="0.15">
      <c r="C1814" s="58"/>
      <c r="D1814" s="95"/>
      <c r="E1814" s="95"/>
      <c r="F1814" s="95"/>
    </row>
    <row r="1815" spans="3:6" ht="25" customHeight="1" x14ac:dyDescent="0.15">
      <c r="C1815" s="58"/>
      <c r="D1815" s="95"/>
      <c r="E1815" s="95"/>
      <c r="F1815" s="95"/>
    </row>
    <row r="1816" spans="3:6" ht="25" customHeight="1" x14ac:dyDescent="0.15">
      <c r="C1816" s="58"/>
      <c r="D1816" s="95"/>
      <c r="E1816" s="95"/>
      <c r="F1816" s="95"/>
    </row>
    <row r="1817" spans="3:6" ht="25" customHeight="1" x14ac:dyDescent="0.15">
      <c r="C1817" s="58"/>
      <c r="D1817" s="95"/>
      <c r="E1817" s="95"/>
      <c r="F1817" s="95"/>
    </row>
    <row r="1818" spans="3:6" ht="25" customHeight="1" x14ac:dyDescent="0.15">
      <c r="C1818" s="58"/>
      <c r="D1818" s="95"/>
      <c r="E1818" s="95"/>
      <c r="F1818" s="95"/>
    </row>
    <row r="1819" spans="3:6" ht="25" customHeight="1" x14ac:dyDescent="0.15">
      <c r="C1819" s="58"/>
      <c r="D1819" s="95"/>
      <c r="E1819" s="95"/>
      <c r="F1819" s="95"/>
    </row>
    <row r="1820" spans="3:6" ht="25" customHeight="1" x14ac:dyDescent="0.15">
      <c r="C1820" s="58"/>
      <c r="D1820" s="95"/>
      <c r="E1820" s="95"/>
      <c r="F1820" s="95"/>
    </row>
    <row r="1821" spans="3:6" ht="25" customHeight="1" x14ac:dyDescent="0.15">
      <c r="C1821" s="58"/>
      <c r="D1821" s="95"/>
      <c r="E1821" s="95"/>
      <c r="F1821" s="95"/>
    </row>
    <row r="1822" spans="3:6" ht="25" customHeight="1" x14ac:dyDescent="0.15">
      <c r="C1822" s="58"/>
      <c r="D1822" s="95"/>
      <c r="E1822" s="95"/>
      <c r="F1822" s="95"/>
    </row>
    <row r="1823" spans="3:6" ht="25" customHeight="1" x14ac:dyDescent="0.15">
      <c r="C1823" s="58"/>
      <c r="D1823" s="95"/>
      <c r="E1823" s="95"/>
      <c r="F1823" s="95"/>
    </row>
    <row r="1824" spans="3:6" ht="25" customHeight="1" x14ac:dyDescent="0.15">
      <c r="C1824" s="58"/>
      <c r="D1824" s="95"/>
      <c r="E1824" s="95"/>
      <c r="F1824" s="95"/>
    </row>
    <row r="1825" spans="3:6" ht="25" customHeight="1" x14ac:dyDescent="0.15">
      <c r="C1825" s="58"/>
      <c r="D1825" s="95"/>
      <c r="E1825" s="95"/>
      <c r="F1825" s="95"/>
    </row>
    <row r="1826" spans="3:6" ht="25" customHeight="1" x14ac:dyDescent="0.15">
      <c r="C1826" s="58"/>
      <c r="D1826" s="95"/>
      <c r="E1826" s="95"/>
      <c r="F1826" s="95"/>
    </row>
    <row r="1827" spans="3:6" ht="25" customHeight="1" x14ac:dyDescent="0.15">
      <c r="C1827" s="58"/>
      <c r="D1827" s="95"/>
      <c r="E1827" s="95"/>
      <c r="F1827" s="95"/>
    </row>
    <row r="1828" spans="3:6" ht="25" customHeight="1" x14ac:dyDescent="0.15">
      <c r="C1828" s="58"/>
      <c r="D1828" s="95"/>
      <c r="E1828" s="95"/>
      <c r="F1828" s="95"/>
    </row>
    <row r="1829" spans="3:6" ht="25" customHeight="1" x14ac:dyDescent="0.15">
      <c r="C1829" s="58"/>
      <c r="D1829" s="95"/>
      <c r="E1829" s="95"/>
      <c r="F1829" s="95"/>
    </row>
    <row r="1830" spans="3:6" ht="25" customHeight="1" x14ac:dyDescent="0.15">
      <c r="C1830" s="58"/>
      <c r="D1830" s="95"/>
      <c r="E1830" s="95"/>
      <c r="F1830" s="95"/>
    </row>
    <row r="1831" spans="3:6" ht="25" customHeight="1" x14ac:dyDescent="0.15">
      <c r="C1831" s="58"/>
      <c r="D1831" s="95"/>
      <c r="E1831" s="95"/>
      <c r="F1831" s="95"/>
    </row>
    <row r="1832" spans="3:6" ht="25" customHeight="1" x14ac:dyDescent="0.15">
      <c r="C1832" s="58"/>
      <c r="D1832" s="95"/>
      <c r="E1832" s="95"/>
      <c r="F1832" s="95"/>
    </row>
    <row r="1833" spans="3:6" ht="25" customHeight="1" x14ac:dyDescent="0.15">
      <c r="C1833" s="58"/>
      <c r="D1833" s="95"/>
      <c r="E1833" s="95"/>
      <c r="F1833" s="95"/>
    </row>
    <row r="1834" spans="3:6" ht="25" customHeight="1" x14ac:dyDescent="0.15">
      <c r="C1834" s="58"/>
      <c r="D1834" s="95"/>
      <c r="E1834" s="95"/>
      <c r="F1834" s="95"/>
    </row>
    <row r="1835" spans="3:6" ht="25" customHeight="1" x14ac:dyDescent="0.15">
      <c r="C1835" s="58"/>
      <c r="D1835" s="95"/>
      <c r="E1835" s="95"/>
      <c r="F1835" s="95"/>
    </row>
    <row r="1836" spans="3:6" ht="25" customHeight="1" x14ac:dyDescent="0.15">
      <c r="C1836" s="58"/>
      <c r="D1836" s="95"/>
      <c r="E1836" s="95"/>
      <c r="F1836" s="95"/>
    </row>
    <row r="1837" spans="3:6" ht="25" customHeight="1" x14ac:dyDescent="0.15">
      <c r="C1837" s="58"/>
      <c r="D1837" s="95"/>
      <c r="E1837" s="95"/>
      <c r="F1837" s="95"/>
    </row>
    <row r="1838" spans="3:6" ht="25" customHeight="1" x14ac:dyDescent="0.15">
      <c r="C1838" s="58"/>
      <c r="D1838" s="95"/>
      <c r="E1838" s="95"/>
      <c r="F1838" s="95"/>
    </row>
    <row r="1839" spans="3:6" ht="25" customHeight="1" x14ac:dyDescent="0.15">
      <c r="C1839" s="58"/>
      <c r="D1839" s="95"/>
      <c r="E1839" s="95"/>
      <c r="F1839" s="95"/>
    </row>
    <row r="1840" spans="3:6" ht="25" customHeight="1" x14ac:dyDescent="0.15">
      <c r="C1840" s="58"/>
      <c r="D1840" s="95"/>
      <c r="E1840" s="95"/>
      <c r="F1840" s="95"/>
    </row>
    <row r="1841" spans="3:6" ht="25" customHeight="1" x14ac:dyDescent="0.15">
      <c r="C1841" s="58"/>
      <c r="D1841" s="95"/>
      <c r="E1841" s="95"/>
      <c r="F1841" s="95"/>
    </row>
    <row r="1842" spans="3:6" ht="25" customHeight="1" x14ac:dyDescent="0.15">
      <c r="C1842" s="58"/>
      <c r="D1842" s="95"/>
      <c r="E1842" s="95"/>
      <c r="F1842" s="95"/>
    </row>
    <row r="1843" spans="3:6" ht="25" customHeight="1" x14ac:dyDescent="0.15">
      <c r="C1843" s="58"/>
      <c r="D1843" s="95"/>
      <c r="E1843" s="95"/>
      <c r="F1843" s="95"/>
    </row>
    <row r="1844" spans="3:6" ht="25" customHeight="1" x14ac:dyDescent="0.15">
      <c r="C1844" s="58"/>
      <c r="D1844" s="95"/>
      <c r="E1844" s="95"/>
      <c r="F1844" s="95"/>
    </row>
    <row r="1845" spans="3:6" ht="25" customHeight="1" x14ac:dyDescent="0.15">
      <c r="C1845" s="58"/>
      <c r="D1845" s="95"/>
      <c r="E1845" s="95"/>
      <c r="F1845" s="95"/>
    </row>
    <row r="1846" spans="3:6" ht="25" customHeight="1" x14ac:dyDescent="0.15">
      <c r="C1846" s="58"/>
      <c r="D1846" s="95"/>
      <c r="E1846" s="95"/>
      <c r="F1846" s="95"/>
    </row>
    <row r="1847" spans="3:6" ht="25" customHeight="1" x14ac:dyDescent="0.15">
      <c r="C1847" s="58"/>
      <c r="D1847" s="95"/>
      <c r="E1847" s="95"/>
      <c r="F1847" s="95"/>
    </row>
    <row r="1848" spans="3:6" ht="25" customHeight="1" x14ac:dyDescent="0.15">
      <c r="C1848" s="58"/>
      <c r="D1848" s="95"/>
      <c r="E1848" s="95"/>
      <c r="F1848" s="95"/>
    </row>
    <row r="1849" spans="3:6" ht="25" customHeight="1" x14ac:dyDescent="0.15">
      <c r="C1849" s="58"/>
      <c r="D1849" s="95"/>
      <c r="E1849" s="95"/>
      <c r="F1849" s="95"/>
    </row>
    <row r="1850" spans="3:6" ht="25" customHeight="1" x14ac:dyDescent="0.15">
      <c r="C1850" s="58"/>
      <c r="D1850" s="95"/>
      <c r="E1850" s="95"/>
      <c r="F1850" s="95"/>
    </row>
    <row r="1851" spans="3:6" ht="25" customHeight="1" x14ac:dyDescent="0.15">
      <c r="C1851" s="58"/>
      <c r="D1851" s="95"/>
      <c r="E1851" s="95"/>
      <c r="F1851" s="95"/>
    </row>
    <row r="1852" spans="3:6" ht="25" customHeight="1" x14ac:dyDescent="0.15">
      <c r="C1852" s="58"/>
      <c r="D1852" s="95"/>
      <c r="E1852" s="95"/>
      <c r="F1852" s="95"/>
    </row>
    <row r="1853" spans="3:6" ht="25" customHeight="1" x14ac:dyDescent="0.15">
      <c r="C1853" s="58"/>
      <c r="D1853" s="95"/>
      <c r="E1853" s="95"/>
      <c r="F1853" s="95"/>
    </row>
    <row r="1854" spans="3:6" ht="25" customHeight="1" x14ac:dyDescent="0.15">
      <c r="C1854" s="58"/>
      <c r="D1854" s="95"/>
      <c r="E1854" s="95"/>
      <c r="F1854" s="95"/>
    </row>
    <row r="1855" spans="3:6" ht="25" customHeight="1" x14ac:dyDescent="0.15">
      <c r="C1855" s="58"/>
      <c r="D1855" s="95"/>
      <c r="E1855" s="95"/>
      <c r="F1855" s="95"/>
    </row>
    <row r="1856" spans="3:6" ht="25" customHeight="1" x14ac:dyDescent="0.15">
      <c r="C1856" s="58"/>
      <c r="D1856" s="95"/>
      <c r="E1856" s="95"/>
      <c r="F1856" s="95"/>
    </row>
    <row r="1857" spans="3:6" ht="25" customHeight="1" x14ac:dyDescent="0.15">
      <c r="C1857" s="58"/>
      <c r="D1857" s="95"/>
      <c r="E1857" s="95"/>
      <c r="F1857" s="95"/>
    </row>
    <row r="1858" spans="3:6" ht="25" customHeight="1" x14ac:dyDescent="0.15">
      <c r="C1858" s="58"/>
      <c r="D1858" s="95"/>
      <c r="E1858" s="95"/>
      <c r="F1858" s="95"/>
    </row>
    <row r="1859" spans="3:6" ht="25" customHeight="1" x14ac:dyDescent="0.15">
      <c r="C1859" s="58"/>
      <c r="D1859" s="95"/>
      <c r="E1859" s="95"/>
      <c r="F1859" s="95"/>
    </row>
    <row r="1860" spans="3:6" ht="25" customHeight="1" x14ac:dyDescent="0.15">
      <c r="C1860" s="58"/>
      <c r="D1860" s="95"/>
      <c r="E1860" s="95"/>
      <c r="F1860" s="95"/>
    </row>
    <row r="1861" spans="3:6" ht="25" customHeight="1" x14ac:dyDescent="0.15">
      <c r="C1861" s="58"/>
      <c r="D1861" s="95"/>
      <c r="E1861" s="95"/>
      <c r="F1861" s="95"/>
    </row>
    <row r="1862" spans="3:6" ht="25" customHeight="1" x14ac:dyDescent="0.15">
      <c r="C1862" s="58"/>
      <c r="D1862" s="95"/>
      <c r="E1862" s="95"/>
      <c r="F1862" s="95"/>
    </row>
    <row r="1863" spans="3:6" ht="25" customHeight="1" x14ac:dyDescent="0.15">
      <c r="C1863" s="58"/>
      <c r="D1863" s="95"/>
      <c r="E1863" s="95"/>
      <c r="F1863" s="95"/>
    </row>
    <row r="1864" spans="3:6" ht="25" customHeight="1" x14ac:dyDescent="0.15">
      <c r="C1864" s="58"/>
      <c r="D1864" s="95"/>
      <c r="E1864" s="95"/>
      <c r="F1864" s="95"/>
    </row>
    <row r="1865" spans="3:6" ht="25" customHeight="1" x14ac:dyDescent="0.15">
      <c r="C1865" s="58"/>
      <c r="D1865" s="95"/>
      <c r="E1865" s="95"/>
      <c r="F1865" s="95"/>
    </row>
    <row r="1866" spans="3:6" ht="25" customHeight="1" x14ac:dyDescent="0.15">
      <c r="C1866" s="58"/>
      <c r="D1866" s="95"/>
      <c r="E1866" s="95"/>
      <c r="F1866" s="95"/>
    </row>
    <row r="1867" spans="3:6" ht="25" customHeight="1" x14ac:dyDescent="0.15">
      <c r="C1867" s="58"/>
      <c r="D1867" s="95"/>
      <c r="E1867" s="95"/>
      <c r="F1867" s="95"/>
    </row>
    <row r="1868" spans="3:6" ht="25" customHeight="1" x14ac:dyDescent="0.15">
      <c r="C1868" s="58"/>
      <c r="D1868" s="95"/>
      <c r="E1868" s="95"/>
      <c r="F1868" s="95"/>
    </row>
    <row r="1869" spans="3:6" ht="25" customHeight="1" x14ac:dyDescent="0.15">
      <c r="C1869" s="58"/>
      <c r="D1869" s="95"/>
      <c r="E1869" s="95"/>
      <c r="F1869" s="95"/>
    </row>
    <row r="1870" spans="3:6" ht="25" customHeight="1" x14ac:dyDescent="0.15">
      <c r="C1870" s="58"/>
      <c r="D1870" s="95"/>
      <c r="E1870" s="95"/>
      <c r="F1870" s="95"/>
    </row>
    <row r="1871" spans="3:6" ht="25" customHeight="1" x14ac:dyDescent="0.15">
      <c r="C1871" s="58"/>
      <c r="D1871" s="95"/>
      <c r="E1871" s="95"/>
      <c r="F1871" s="95"/>
    </row>
    <row r="1872" spans="3:6" ht="25" customHeight="1" x14ac:dyDescent="0.15">
      <c r="C1872" s="58"/>
      <c r="D1872" s="95"/>
      <c r="E1872" s="95"/>
      <c r="F1872" s="95"/>
    </row>
    <row r="1873" spans="3:6" ht="25" customHeight="1" x14ac:dyDescent="0.15">
      <c r="C1873" s="58"/>
      <c r="D1873" s="95"/>
      <c r="E1873" s="95"/>
      <c r="F1873" s="95"/>
    </row>
    <row r="1874" spans="3:6" ht="25" customHeight="1" x14ac:dyDescent="0.15">
      <c r="C1874" s="58"/>
      <c r="D1874" s="95"/>
      <c r="E1874" s="95"/>
      <c r="F1874" s="95"/>
    </row>
    <row r="1875" spans="3:6" ht="25" customHeight="1" x14ac:dyDescent="0.15">
      <c r="C1875" s="58"/>
      <c r="D1875" s="95"/>
      <c r="E1875" s="95"/>
      <c r="F1875" s="95"/>
    </row>
    <row r="1876" spans="3:6" ht="25" customHeight="1" x14ac:dyDescent="0.15">
      <c r="C1876" s="58"/>
      <c r="D1876" s="95"/>
      <c r="E1876" s="95"/>
      <c r="F1876" s="95"/>
    </row>
    <row r="1877" spans="3:6" ht="25" customHeight="1" x14ac:dyDescent="0.15">
      <c r="C1877" s="58"/>
      <c r="D1877" s="95"/>
      <c r="E1877" s="95"/>
      <c r="F1877" s="95"/>
    </row>
    <row r="1878" spans="3:6" ht="25" customHeight="1" x14ac:dyDescent="0.15">
      <c r="C1878" s="58"/>
      <c r="D1878" s="95"/>
      <c r="E1878" s="95"/>
      <c r="F1878" s="95"/>
    </row>
    <row r="1879" spans="3:6" ht="25" customHeight="1" x14ac:dyDescent="0.15">
      <c r="C1879" s="58"/>
      <c r="D1879" s="95"/>
      <c r="E1879" s="95"/>
      <c r="F1879" s="95"/>
    </row>
    <row r="1880" spans="3:6" ht="25" customHeight="1" x14ac:dyDescent="0.15">
      <c r="C1880" s="58"/>
      <c r="D1880" s="95"/>
      <c r="E1880" s="95"/>
      <c r="F1880" s="95"/>
    </row>
    <row r="1881" spans="3:6" ht="25" customHeight="1" x14ac:dyDescent="0.15">
      <c r="C1881" s="58"/>
      <c r="D1881" s="95"/>
      <c r="E1881" s="95"/>
      <c r="F1881" s="95"/>
    </row>
    <row r="1882" spans="3:6" ht="25" customHeight="1" x14ac:dyDescent="0.15">
      <c r="C1882" s="58"/>
      <c r="D1882" s="95"/>
      <c r="E1882" s="95"/>
      <c r="F1882" s="95"/>
    </row>
    <row r="1883" spans="3:6" ht="25" customHeight="1" x14ac:dyDescent="0.15">
      <c r="C1883" s="58"/>
      <c r="D1883" s="95"/>
      <c r="E1883" s="95"/>
      <c r="F1883" s="95"/>
    </row>
    <row r="1884" spans="3:6" ht="25" customHeight="1" x14ac:dyDescent="0.15">
      <c r="C1884" s="58"/>
      <c r="D1884" s="95"/>
      <c r="E1884" s="95"/>
      <c r="F1884" s="95"/>
    </row>
    <row r="1885" spans="3:6" ht="25" customHeight="1" x14ac:dyDescent="0.15">
      <c r="C1885" s="58"/>
      <c r="D1885" s="95"/>
      <c r="E1885" s="95"/>
      <c r="F1885" s="95"/>
    </row>
    <row r="1886" spans="3:6" ht="25" customHeight="1" x14ac:dyDescent="0.15">
      <c r="C1886" s="58"/>
      <c r="D1886" s="95"/>
      <c r="E1886" s="95"/>
      <c r="F1886" s="95"/>
    </row>
    <row r="1887" spans="3:6" ht="25" customHeight="1" x14ac:dyDescent="0.15">
      <c r="C1887" s="58"/>
      <c r="D1887" s="95"/>
      <c r="E1887" s="95"/>
      <c r="F1887" s="95"/>
    </row>
    <row r="1888" spans="3:6" ht="25" customHeight="1" x14ac:dyDescent="0.15">
      <c r="C1888" s="58"/>
      <c r="D1888" s="95"/>
      <c r="E1888" s="95"/>
      <c r="F1888" s="95"/>
    </row>
    <row r="1889" spans="3:6" ht="25" customHeight="1" x14ac:dyDescent="0.15">
      <c r="C1889" s="58"/>
      <c r="D1889" s="95"/>
      <c r="E1889" s="95"/>
      <c r="F1889" s="95"/>
    </row>
    <row r="1890" spans="3:6" ht="25" customHeight="1" x14ac:dyDescent="0.15">
      <c r="C1890" s="58"/>
      <c r="D1890" s="95"/>
      <c r="E1890" s="95"/>
      <c r="F1890" s="95"/>
    </row>
    <row r="1891" spans="3:6" ht="25" customHeight="1" x14ac:dyDescent="0.15">
      <c r="C1891" s="58"/>
      <c r="D1891" s="95"/>
      <c r="E1891" s="95"/>
      <c r="F1891" s="95"/>
    </row>
    <row r="1892" spans="3:6" ht="25" customHeight="1" x14ac:dyDescent="0.15">
      <c r="C1892" s="58"/>
      <c r="D1892" s="95"/>
      <c r="E1892" s="95"/>
      <c r="F1892" s="95"/>
    </row>
    <row r="1893" spans="3:6" ht="25" customHeight="1" x14ac:dyDescent="0.15">
      <c r="C1893" s="58"/>
      <c r="D1893" s="95"/>
      <c r="E1893" s="95"/>
      <c r="F1893" s="95"/>
    </row>
    <row r="1894" spans="3:6" ht="25" customHeight="1" x14ac:dyDescent="0.15">
      <c r="C1894" s="58"/>
      <c r="D1894" s="95"/>
      <c r="E1894" s="95"/>
      <c r="F1894" s="95"/>
    </row>
    <row r="1895" spans="3:6" ht="25" customHeight="1" x14ac:dyDescent="0.15">
      <c r="C1895" s="58"/>
      <c r="D1895" s="95"/>
      <c r="E1895" s="95"/>
      <c r="F1895" s="95"/>
    </row>
    <row r="1896" spans="3:6" ht="25" customHeight="1" x14ac:dyDescent="0.15">
      <c r="C1896" s="58"/>
      <c r="D1896" s="95"/>
      <c r="E1896" s="95"/>
      <c r="F1896" s="95"/>
    </row>
    <row r="1897" spans="3:6" ht="25" customHeight="1" x14ac:dyDescent="0.15">
      <c r="C1897" s="58"/>
      <c r="D1897" s="95"/>
      <c r="E1897" s="95"/>
      <c r="F1897" s="95"/>
    </row>
    <row r="1898" spans="3:6" ht="25" customHeight="1" x14ac:dyDescent="0.15">
      <c r="C1898" s="58"/>
      <c r="D1898" s="95"/>
      <c r="E1898" s="95"/>
      <c r="F1898" s="95"/>
    </row>
    <row r="1899" spans="3:6" ht="25" customHeight="1" x14ac:dyDescent="0.15">
      <c r="C1899" s="58"/>
      <c r="D1899" s="95"/>
      <c r="E1899" s="95"/>
      <c r="F1899" s="95"/>
    </row>
    <row r="1900" spans="3:6" ht="25" customHeight="1" x14ac:dyDescent="0.15">
      <c r="C1900" s="58"/>
      <c r="D1900" s="95"/>
      <c r="E1900" s="95"/>
      <c r="F1900" s="95"/>
    </row>
    <row r="1901" spans="3:6" ht="25" customHeight="1" x14ac:dyDescent="0.15">
      <c r="C1901" s="58"/>
      <c r="D1901" s="95"/>
      <c r="E1901" s="95"/>
      <c r="F1901" s="95"/>
    </row>
    <row r="1902" spans="3:6" ht="25" customHeight="1" x14ac:dyDescent="0.15">
      <c r="C1902" s="58"/>
      <c r="D1902" s="95"/>
      <c r="E1902" s="95"/>
      <c r="F1902" s="95"/>
    </row>
    <row r="1903" spans="3:6" ht="25" customHeight="1" x14ac:dyDescent="0.15">
      <c r="C1903" s="58"/>
      <c r="D1903" s="95"/>
      <c r="E1903" s="95"/>
      <c r="F1903" s="95"/>
    </row>
    <row r="1904" spans="3:6" ht="25" customHeight="1" x14ac:dyDescent="0.15">
      <c r="C1904" s="58"/>
      <c r="D1904" s="95"/>
      <c r="E1904" s="95"/>
      <c r="F1904" s="95"/>
    </row>
    <row r="1905" spans="3:6" ht="25" customHeight="1" x14ac:dyDescent="0.15">
      <c r="C1905" s="58"/>
      <c r="D1905" s="95"/>
      <c r="E1905" s="95"/>
      <c r="F1905" s="95"/>
    </row>
    <row r="1906" spans="3:6" ht="25" customHeight="1" x14ac:dyDescent="0.15">
      <c r="C1906" s="58"/>
      <c r="D1906" s="95"/>
      <c r="E1906" s="95"/>
      <c r="F1906" s="95"/>
    </row>
    <row r="1907" spans="3:6" ht="25" customHeight="1" x14ac:dyDescent="0.15">
      <c r="C1907" s="58"/>
      <c r="D1907" s="95"/>
      <c r="E1907" s="95"/>
      <c r="F1907" s="95"/>
    </row>
    <row r="1908" spans="3:6" ht="25" customHeight="1" x14ac:dyDescent="0.15">
      <c r="C1908" s="58"/>
      <c r="D1908" s="95"/>
      <c r="E1908" s="95"/>
      <c r="F1908" s="95"/>
    </row>
    <row r="1909" spans="3:6" ht="25" customHeight="1" x14ac:dyDescent="0.15">
      <c r="C1909" s="58"/>
      <c r="D1909" s="95"/>
      <c r="E1909" s="95"/>
      <c r="F1909" s="95"/>
    </row>
    <row r="1910" spans="3:6" ht="25" customHeight="1" x14ac:dyDescent="0.15">
      <c r="C1910" s="58"/>
      <c r="D1910" s="95"/>
      <c r="E1910" s="95"/>
      <c r="F1910" s="95"/>
    </row>
    <row r="1911" spans="3:6" ht="25" customHeight="1" x14ac:dyDescent="0.15">
      <c r="C1911" s="58"/>
      <c r="D1911" s="95"/>
      <c r="E1911" s="95"/>
      <c r="F1911" s="95"/>
    </row>
    <row r="1912" spans="3:6" ht="25" customHeight="1" x14ac:dyDescent="0.15">
      <c r="C1912" s="58"/>
      <c r="D1912" s="95"/>
      <c r="E1912" s="95"/>
      <c r="F1912" s="95"/>
    </row>
    <row r="1913" spans="3:6" ht="25" customHeight="1" x14ac:dyDescent="0.15">
      <c r="C1913" s="58"/>
      <c r="D1913" s="95"/>
      <c r="E1913" s="95"/>
      <c r="F1913" s="95"/>
    </row>
    <row r="1914" spans="3:6" ht="25" customHeight="1" x14ac:dyDescent="0.15">
      <c r="C1914" s="58"/>
      <c r="D1914" s="95"/>
      <c r="E1914" s="95"/>
      <c r="F1914" s="95"/>
    </row>
    <row r="1915" spans="3:6" ht="25" customHeight="1" x14ac:dyDescent="0.15">
      <c r="C1915" s="58"/>
      <c r="D1915" s="95"/>
      <c r="E1915" s="95"/>
      <c r="F1915" s="95"/>
    </row>
    <row r="1916" spans="3:6" ht="25" customHeight="1" x14ac:dyDescent="0.15">
      <c r="C1916" s="58"/>
      <c r="D1916" s="95"/>
      <c r="E1916" s="95"/>
      <c r="F1916" s="95"/>
    </row>
    <row r="1917" spans="3:6" ht="25" customHeight="1" x14ac:dyDescent="0.15">
      <c r="C1917" s="58"/>
      <c r="D1917" s="95"/>
      <c r="E1917" s="95"/>
      <c r="F1917" s="95"/>
    </row>
    <row r="1918" spans="3:6" ht="25" customHeight="1" x14ac:dyDescent="0.15">
      <c r="C1918" s="58"/>
      <c r="D1918" s="95"/>
      <c r="E1918" s="95"/>
      <c r="F1918" s="95"/>
    </row>
    <row r="1919" spans="3:6" ht="25" customHeight="1" x14ac:dyDescent="0.15">
      <c r="C1919" s="58"/>
      <c r="D1919" s="95"/>
      <c r="E1919" s="95"/>
      <c r="F1919" s="95"/>
    </row>
    <row r="1920" spans="3:6" ht="25" customHeight="1" x14ac:dyDescent="0.15">
      <c r="C1920" s="58"/>
      <c r="D1920" s="95"/>
      <c r="E1920" s="95"/>
      <c r="F1920" s="95"/>
    </row>
    <row r="1921" spans="3:6" ht="25" customHeight="1" x14ac:dyDescent="0.15">
      <c r="C1921" s="58"/>
      <c r="D1921" s="95"/>
      <c r="E1921" s="95"/>
      <c r="F1921" s="95"/>
    </row>
    <row r="1922" spans="3:6" ht="25" customHeight="1" x14ac:dyDescent="0.15">
      <c r="C1922" s="58"/>
      <c r="D1922" s="95"/>
      <c r="E1922" s="95"/>
      <c r="F1922" s="95"/>
    </row>
    <row r="1923" spans="3:6" ht="25" customHeight="1" x14ac:dyDescent="0.15">
      <c r="C1923" s="58"/>
      <c r="D1923" s="95"/>
      <c r="E1923" s="95"/>
      <c r="F1923" s="95"/>
    </row>
    <row r="1924" spans="3:6" ht="25" customHeight="1" x14ac:dyDescent="0.15">
      <c r="C1924" s="58"/>
      <c r="D1924" s="95"/>
      <c r="E1924" s="95"/>
      <c r="F1924" s="95"/>
    </row>
    <row r="1925" spans="3:6" ht="25" customHeight="1" x14ac:dyDescent="0.15">
      <c r="C1925" s="58"/>
      <c r="D1925" s="95"/>
      <c r="E1925" s="95"/>
      <c r="F1925" s="95"/>
    </row>
    <row r="1926" spans="3:6" ht="25" customHeight="1" x14ac:dyDescent="0.15">
      <c r="C1926" s="58"/>
      <c r="D1926" s="95"/>
      <c r="E1926" s="95"/>
      <c r="F1926" s="95"/>
    </row>
    <row r="1927" spans="3:6" ht="25" customHeight="1" x14ac:dyDescent="0.15">
      <c r="C1927" s="58"/>
      <c r="D1927" s="95"/>
      <c r="E1927" s="95"/>
      <c r="F1927" s="95"/>
    </row>
    <row r="1928" spans="3:6" ht="25" customHeight="1" x14ac:dyDescent="0.15">
      <c r="C1928" s="58"/>
      <c r="D1928" s="95"/>
      <c r="E1928" s="95"/>
      <c r="F1928" s="95"/>
    </row>
    <row r="1929" spans="3:6" ht="25" customHeight="1" x14ac:dyDescent="0.15">
      <c r="C1929" s="58"/>
      <c r="D1929" s="95"/>
      <c r="E1929" s="95"/>
      <c r="F1929" s="95"/>
    </row>
    <row r="1930" spans="3:6" ht="25" customHeight="1" x14ac:dyDescent="0.15">
      <c r="C1930" s="58"/>
      <c r="D1930" s="95"/>
      <c r="E1930" s="95"/>
      <c r="F1930" s="95"/>
    </row>
    <row r="1931" spans="3:6" ht="25" customHeight="1" x14ac:dyDescent="0.15">
      <c r="C1931" s="58"/>
      <c r="D1931" s="95"/>
      <c r="E1931" s="95"/>
      <c r="F1931" s="95"/>
    </row>
    <row r="1932" spans="3:6" ht="25" customHeight="1" x14ac:dyDescent="0.15">
      <c r="C1932" s="58"/>
      <c r="D1932" s="95"/>
      <c r="E1932" s="95"/>
      <c r="F1932" s="95"/>
    </row>
    <row r="1933" spans="3:6" ht="25" customHeight="1" x14ac:dyDescent="0.15">
      <c r="C1933" s="58"/>
      <c r="D1933" s="95"/>
      <c r="E1933" s="95"/>
      <c r="F1933" s="95"/>
    </row>
    <row r="1934" spans="3:6" ht="25" customHeight="1" x14ac:dyDescent="0.15">
      <c r="C1934" s="58"/>
      <c r="D1934" s="95"/>
      <c r="E1934" s="95"/>
      <c r="F1934" s="95"/>
    </row>
    <row r="1935" spans="3:6" ht="25" customHeight="1" x14ac:dyDescent="0.15">
      <c r="C1935" s="58"/>
      <c r="D1935" s="95"/>
      <c r="E1935" s="95"/>
      <c r="F1935" s="95"/>
    </row>
    <row r="1936" spans="3:6" ht="25" customHeight="1" x14ac:dyDescent="0.15">
      <c r="C1936" s="58"/>
      <c r="D1936" s="95"/>
      <c r="E1936" s="95"/>
      <c r="F1936" s="95"/>
    </row>
    <row r="1937" spans="3:6" ht="25" customHeight="1" x14ac:dyDescent="0.15">
      <c r="C1937" s="58"/>
      <c r="D1937" s="95"/>
      <c r="E1937" s="95"/>
      <c r="F1937" s="95"/>
    </row>
    <row r="1938" spans="3:6" ht="25" customHeight="1" x14ac:dyDescent="0.15">
      <c r="C1938" s="58"/>
      <c r="D1938" s="95"/>
      <c r="E1938" s="95"/>
      <c r="F1938" s="95"/>
    </row>
    <row r="1939" spans="3:6" ht="25" customHeight="1" x14ac:dyDescent="0.15">
      <c r="C1939" s="58"/>
      <c r="D1939" s="95"/>
      <c r="E1939" s="95"/>
      <c r="F1939" s="95"/>
    </row>
    <row r="1940" spans="3:6" ht="25" customHeight="1" x14ac:dyDescent="0.15">
      <c r="C1940" s="58"/>
      <c r="D1940" s="95"/>
      <c r="E1940" s="95"/>
      <c r="F1940" s="95"/>
    </row>
    <row r="1941" spans="3:6" ht="25" customHeight="1" x14ac:dyDescent="0.15">
      <c r="C1941" s="58"/>
      <c r="D1941" s="95"/>
      <c r="E1941" s="95"/>
      <c r="F1941" s="95"/>
    </row>
    <row r="1942" spans="3:6" ht="25" customHeight="1" x14ac:dyDescent="0.15">
      <c r="C1942" s="58"/>
      <c r="D1942" s="95"/>
      <c r="E1942" s="95"/>
      <c r="F1942" s="95"/>
    </row>
    <row r="1943" spans="3:6" ht="25" customHeight="1" x14ac:dyDescent="0.15">
      <c r="C1943" s="58"/>
      <c r="D1943" s="95"/>
      <c r="E1943" s="95"/>
      <c r="F1943" s="95"/>
    </row>
    <row r="1944" spans="3:6" ht="25" customHeight="1" x14ac:dyDescent="0.15">
      <c r="C1944" s="58"/>
      <c r="D1944" s="95"/>
      <c r="E1944" s="95"/>
      <c r="F1944" s="95"/>
    </row>
    <row r="1945" spans="3:6" ht="25" customHeight="1" x14ac:dyDescent="0.15">
      <c r="C1945" s="58"/>
      <c r="D1945" s="95"/>
      <c r="E1945" s="95"/>
      <c r="F1945" s="95"/>
    </row>
    <row r="1946" spans="3:6" ht="25" customHeight="1" x14ac:dyDescent="0.15">
      <c r="C1946" s="58"/>
      <c r="D1946" s="95"/>
      <c r="E1946" s="95"/>
      <c r="F1946" s="95"/>
    </row>
    <row r="1947" spans="3:6" ht="25" customHeight="1" x14ac:dyDescent="0.15">
      <c r="C1947" s="58"/>
      <c r="D1947" s="95"/>
      <c r="E1947" s="95"/>
      <c r="F1947" s="95"/>
    </row>
    <row r="1948" spans="3:6" ht="25" customHeight="1" x14ac:dyDescent="0.15">
      <c r="C1948" s="58"/>
      <c r="D1948" s="95"/>
      <c r="E1948" s="95"/>
      <c r="F1948" s="95"/>
    </row>
    <row r="1949" spans="3:6" ht="25" customHeight="1" x14ac:dyDescent="0.15">
      <c r="C1949" s="58"/>
      <c r="D1949" s="95"/>
      <c r="E1949" s="95"/>
      <c r="F1949" s="95"/>
    </row>
    <row r="1950" spans="3:6" ht="25" customHeight="1" x14ac:dyDescent="0.15">
      <c r="C1950" s="58"/>
      <c r="D1950" s="95"/>
      <c r="E1950" s="95"/>
      <c r="F1950" s="95"/>
    </row>
    <row r="1951" spans="3:6" ht="25" customHeight="1" x14ac:dyDescent="0.15">
      <c r="C1951" s="58"/>
      <c r="D1951" s="95"/>
      <c r="E1951" s="95"/>
      <c r="F1951" s="95"/>
    </row>
    <row r="1952" spans="3:6" ht="25" customHeight="1" x14ac:dyDescent="0.15">
      <c r="C1952" s="58"/>
      <c r="D1952" s="95"/>
      <c r="E1952" s="95"/>
      <c r="F1952" s="95"/>
    </row>
    <row r="1953" spans="3:6" ht="25" customHeight="1" x14ac:dyDescent="0.15">
      <c r="C1953" s="58"/>
      <c r="D1953" s="95"/>
      <c r="E1953" s="95"/>
      <c r="F1953" s="95"/>
    </row>
    <row r="1954" spans="3:6" ht="25" customHeight="1" x14ac:dyDescent="0.15">
      <c r="C1954" s="58"/>
      <c r="D1954" s="95"/>
      <c r="E1954" s="95"/>
      <c r="F1954" s="95"/>
    </row>
    <row r="1955" spans="3:6" ht="25" customHeight="1" x14ac:dyDescent="0.15">
      <c r="C1955" s="58"/>
      <c r="D1955" s="95"/>
      <c r="E1955" s="95"/>
      <c r="F1955" s="95"/>
    </row>
    <row r="1956" spans="3:6" ht="25" customHeight="1" x14ac:dyDescent="0.15">
      <c r="C1956" s="58"/>
      <c r="D1956" s="95"/>
      <c r="E1956" s="95"/>
      <c r="F1956" s="95"/>
    </row>
    <row r="1957" spans="3:6" ht="25" customHeight="1" x14ac:dyDescent="0.15">
      <c r="C1957" s="58"/>
      <c r="D1957" s="95"/>
      <c r="E1957" s="95"/>
      <c r="F1957" s="95"/>
    </row>
    <row r="1958" spans="3:6" ht="25" customHeight="1" x14ac:dyDescent="0.15">
      <c r="C1958" s="58"/>
      <c r="D1958" s="95"/>
      <c r="E1958" s="95"/>
      <c r="F1958" s="95"/>
    </row>
    <row r="1959" spans="3:6" ht="25" customHeight="1" x14ac:dyDescent="0.15">
      <c r="C1959" s="58"/>
      <c r="D1959" s="95"/>
      <c r="E1959" s="95"/>
      <c r="F1959" s="95"/>
    </row>
    <row r="1960" spans="3:6" ht="25" customHeight="1" x14ac:dyDescent="0.15">
      <c r="C1960" s="58"/>
      <c r="D1960" s="95"/>
      <c r="E1960" s="95"/>
      <c r="F1960" s="95"/>
    </row>
    <row r="1961" spans="3:6" ht="25" customHeight="1" x14ac:dyDescent="0.15">
      <c r="C1961" s="58"/>
      <c r="D1961" s="95"/>
      <c r="E1961" s="95"/>
      <c r="F1961" s="95"/>
    </row>
    <row r="1962" spans="3:6" ht="25" customHeight="1" x14ac:dyDescent="0.15">
      <c r="C1962" s="58"/>
      <c r="D1962" s="95"/>
      <c r="E1962" s="95"/>
      <c r="F1962" s="95"/>
    </row>
    <row r="1963" spans="3:6" ht="25" customHeight="1" x14ac:dyDescent="0.15">
      <c r="C1963" s="58"/>
      <c r="D1963" s="95"/>
      <c r="E1963" s="95"/>
      <c r="F1963" s="95"/>
    </row>
    <row r="1964" spans="3:6" ht="25" customHeight="1" x14ac:dyDescent="0.15">
      <c r="C1964" s="58"/>
      <c r="D1964" s="95"/>
      <c r="E1964" s="95"/>
      <c r="F1964" s="95"/>
    </row>
    <row r="1965" spans="3:6" ht="25" customHeight="1" x14ac:dyDescent="0.15">
      <c r="C1965" s="58"/>
      <c r="D1965" s="95"/>
      <c r="E1965" s="95"/>
      <c r="F1965" s="95"/>
    </row>
    <row r="1966" spans="3:6" ht="25" customHeight="1" x14ac:dyDescent="0.15">
      <c r="C1966" s="58"/>
      <c r="D1966" s="95"/>
      <c r="E1966" s="95"/>
      <c r="F1966" s="95"/>
    </row>
    <row r="1967" spans="3:6" ht="25" customHeight="1" x14ac:dyDescent="0.15">
      <c r="C1967" s="58"/>
      <c r="D1967" s="95"/>
      <c r="E1967" s="95"/>
      <c r="F1967" s="95"/>
    </row>
    <row r="1968" spans="3:6" ht="25" customHeight="1" x14ac:dyDescent="0.15">
      <c r="C1968" s="58"/>
      <c r="D1968" s="95"/>
      <c r="E1968" s="95"/>
      <c r="F1968" s="95"/>
    </row>
    <row r="1969" spans="3:6" ht="25" customHeight="1" x14ac:dyDescent="0.15">
      <c r="C1969" s="58"/>
      <c r="D1969" s="95"/>
      <c r="E1969" s="95"/>
      <c r="F1969" s="95"/>
    </row>
    <row r="1970" spans="3:6" ht="25" customHeight="1" x14ac:dyDescent="0.15">
      <c r="C1970" s="58"/>
      <c r="D1970" s="95"/>
      <c r="E1970" s="95"/>
      <c r="F1970" s="95"/>
    </row>
    <row r="1971" spans="3:6" ht="25" customHeight="1" x14ac:dyDescent="0.15">
      <c r="C1971" s="58"/>
      <c r="D1971" s="95"/>
      <c r="E1971" s="95"/>
      <c r="F1971" s="95"/>
    </row>
    <row r="1972" spans="3:6" ht="25" customHeight="1" x14ac:dyDescent="0.15">
      <c r="C1972" s="58"/>
      <c r="D1972" s="95"/>
      <c r="E1972" s="95"/>
      <c r="F1972" s="95"/>
    </row>
    <row r="1973" spans="3:6" ht="25" customHeight="1" x14ac:dyDescent="0.15">
      <c r="C1973" s="58"/>
      <c r="D1973" s="95"/>
      <c r="E1973" s="95"/>
      <c r="F1973" s="95"/>
    </row>
    <row r="1974" spans="3:6" ht="25" customHeight="1" x14ac:dyDescent="0.15">
      <c r="C1974" s="58"/>
      <c r="D1974" s="95"/>
      <c r="E1974" s="95"/>
      <c r="F1974" s="95"/>
    </row>
    <row r="1975" spans="3:6" ht="25" customHeight="1" x14ac:dyDescent="0.15">
      <c r="C1975" s="58"/>
      <c r="D1975" s="95"/>
      <c r="E1975" s="95"/>
      <c r="F1975" s="95"/>
    </row>
    <row r="1976" spans="3:6" ht="25" customHeight="1" x14ac:dyDescent="0.15">
      <c r="C1976" s="58"/>
      <c r="D1976" s="95"/>
      <c r="E1976" s="95"/>
      <c r="F1976" s="95"/>
    </row>
    <row r="1977" spans="3:6" ht="25" customHeight="1" x14ac:dyDescent="0.15">
      <c r="C1977" s="58"/>
      <c r="D1977" s="95"/>
      <c r="E1977" s="95"/>
      <c r="F1977" s="95"/>
    </row>
    <row r="1978" spans="3:6" ht="25" customHeight="1" x14ac:dyDescent="0.15">
      <c r="C1978" s="58"/>
      <c r="D1978" s="95"/>
      <c r="E1978" s="95"/>
      <c r="F1978" s="95"/>
    </row>
    <row r="1979" spans="3:6" ht="25" customHeight="1" x14ac:dyDescent="0.15">
      <c r="C1979" s="58"/>
      <c r="D1979" s="95"/>
      <c r="E1979" s="95"/>
      <c r="F1979" s="95"/>
    </row>
    <row r="1980" spans="3:6" ht="25" customHeight="1" x14ac:dyDescent="0.15">
      <c r="C1980" s="58"/>
      <c r="D1980" s="95"/>
      <c r="E1980" s="95"/>
      <c r="F1980" s="95"/>
    </row>
  </sheetData>
  <mergeCells count="255">
    <mergeCell ref="D153:G153"/>
    <mergeCell ref="E133:G133"/>
    <mergeCell ref="F134:G134"/>
    <mergeCell ref="F135:G135"/>
    <mergeCell ref="E136:G136"/>
    <mergeCell ref="D137:G137"/>
    <mergeCell ref="C138:G138"/>
    <mergeCell ref="D139:G139"/>
    <mergeCell ref="C140:G140"/>
    <mergeCell ref="D141:G141"/>
    <mergeCell ref="D148:G148"/>
    <mergeCell ref="D149:G149"/>
    <mergeCell ref="C150:G150"/>
    <mergeCell ref="D151:G151"/>
    <mergeCell ref="D152:G152"/>
    <mergeCell ref="C147:G147"/>
    <mergeCell ref="H143:M143"/>
    <mergeCell ref="H144:J144"/>
    <mergeCell ref="K144:M144"/>
    <mergeCell ref="B146:G146"/>
    <mergeCell ref="F118:G118"/>
    <mergeCell ref="F119:G119"/>
    <mergeCell ref="F120:G120"/>
    <mergeCell ref="E130:G130"/>
    <mergeCell ref="F131:G131"/>
    <mergeCell ref="F132:G132"/>
    <mergeCell ref="E122:G122"/>
    <mergeCell ref="F123:G123"/>
    <mergeCell ref="F126:G126"/>
    <mergeCell ref="E127:G127"/>
    <mergeCell ref="F128:G128"/>
    <mergeCell ref="E214:G214"/>
    <mergeCell ref="B186:G186"/>
    <mergeCell ref="D211:G211"/>
    <mergeCell ref="C212:G212"/>
    <mergeCell ref="D213:G213"/>
    <mergeCell ref="E196:G196"/>
    <mergeCell ref="E197:G197"/>
    <mergeCell ref="C198:G198"/>
    <mergeCell ref="D199:G199"/>
    <mergeCell ref="E200:G200"/>
    <mergeCell ref="E201:G201"/>
    <mergeCell ref="E202:G202"/>
    <mergeCell ref="D203:G203"/>
    <mergeCell ref="E204:G204"/>
    <mergeCell ref="C207:G207"/>
    <mergeCell ref="E205:G205"/>
    <mergeCell ref="E206:G206"/>
    <mergeCell ref="C209:G209"/>
    <mergeCell ref="D210:G210"/>
    <mergeCell ref="E57:G57"/>
    <mergeCell ref="E58:G58"/>
    <mergeCell ref="E59:G59"/>
    <mergeCell ref="D85:G85"/>
    <mergeCell ref="C86:G86"/>
    <mergeCell ref="D82:G82"/>
    <mergeCell ref="C155:G155"/>
    <mergeCell ref="D156:G156"/>
    <mergeCell ref="F115:G115"/>
    <mergeCell ref="B60:M60"/>
    <mergeCell ref="B61:G63"/>
    <mergeCell ref="H61:M61"/>
    <mergeCell ref="H62:J62"/>
    <mergeCell ref="K62:M62"/>
    <mergeCell ref="D98:G98"/>
    <mergeCell ref="D99:G99"/>
    <mergeCell ref="C106:G106"/>
    <mergeCell ref="C92:G92"/>
    <mergeCell ref="D93:G93"/>
    <mergeCell ref="D94:G94"/>
    <mergeCell ref="F112:G112"/>
    <mergeCell ref="F113:G113"/>
    <mergeCell ref="E114:G114"/>
    <mergeCell ref="D121:G121"/>
    <mergeCell ref="H1:M1"/>
    <mergeCell ref="H102:J102"/>
    <mergeCell ref="K102:M102"/>
    <mergeCell ref="B104:G104"/>
    <mergeCell ref="H183:M183"/>
    <mergeCell ref="H184:J184"/>
    <mergeCell ref="K184:M184"/>
    <mergeCell ref="B64:G64"/>
    <mergeCell ref="A100:A103"/>
    <mergeCell ref="A182:A185"/>
    <mergeCell ref="B182:M182"/>
    <mergeCell ref="B183:G185"/>
    <mergeCell ref="B100:M100"/>
    <mergeCell ref="B101:G103"/>
    <mergeCell ref="A60:A63"/>
    <mergeCell ref="D95:G95"/>
    <mergeCell ref="D96:G96"/>
    <mergeCell ref="D97:G97"/>
    <mergeCell ref="D91:G91"/>
    <mergeCell ref="D78:G78"/>
    <mergeCell ref="H101:M101"/>
    <mergeCell ref="A142:A145"/>
    <mergeCell ref="B142:M142"/>
    <mergeCell ref="B143:G145"/>
    <mergeCell ref="E226:G226"/>
    <mergeCell ref="E227:G227"/>
    <mergeCell ref="D216:G216"/>
    <mergeCell ref="C219:G219"/>
    <mergeCell ref="D220:G220"/>
    <mergeCell ref="E221:G221"/>
    <mergeCell ref="E217:G217"/>
    <mergeCell ref="B236:G236"/>
    <mergeCell ref="A232:A235"/>
    <mergeCell ref="B232:M232"/>
    <mergeCell ref="B233:G235"/>
    <mergeCell ref="H233:M233"/>
    <mergeCell ref="H234:J234"/>
    <mergeCell ref="K234:M234"/>
    <mergeCell ref="D46:G46"/>
    <mergeCell ref="C47:G47"/>
    <mergeCell ref="D48:G48"/>
    <mergeCell ref="B105:G105"/>
    <mergeCell ref="C49:G49"/>
    <mergeCell ref="D50:G50"/>
    <mergeCell ref="E51:G51"/>
    <mergeCell ref="E54:G54"/>
    <mergeCell ref="D55:G55"/>
    <mergeCell ref="D67:G67"/>
    <mergeCell ref="C68:G68"/>
    <mergeCell ref="D69:G69"/>
    <mergeCell ref="C70:G70"/>
    <mergeCell ref="E52:G52"/>
    <mergeCell ref="E53:G53"/>
    <mergeCell ref="D88:G88"/>
    <mergeCell ref="C89:G89"/>
    <mergeCell ref="D90:G90"/>
    <mergeCell ref="D79:G79"/>
    <mergeCell ref="D87:G87"/>
    <mergeCell ref="D71:G71"/>
    <mergeCell ref="C72:G72"/>
    <mergeCell ref="D73:G73"/>
    <mergeCell ref="E56:G56"/>
    <mergeCell ref="I299:L299"/>
    <mergeCell ref="I253:L253"/>
    <mergeCell ref="I280:L280"/>
    <mergeCell ref="I283:L283"/>
    <mergeCell ref="I285:L285"/>
    <mergeCell ref="I296:L296"/>
    <mergeCell ref="C249:G249"/>
    <mergeCell ref="B245:G245"/>
    <mergeCell ref="C250:G250"/>
    <mergeCell ref="C251:G251"/>
    <mergeCell ref="I289:L289"/>
    <mergeCell ref="I267:L267"/>
    <mergeCell ref="H2:M2"/>
    <mergeCell ref="H9:M9"/>
    <mergeCell ref="A13:M13"/>
    <mergeCell ref="A14:M14"/>
    <mergeCell ref="A15:M15"/>
    <mergeCell ref="H17:J17"/>
    <mergeCell ref="C40:G40"/>
    <mergeCell ref="H22:M22"/>
    <mergeCell ref="H23:M23"/>
    <mergeCell ref="H24:M24"/>
    <mergeCell ref="H25:M25"/>
    <mergeCell ref="B19:M19"/>
    <mergeCell ref="B20:G20"/>
    <mergeCell ref="A31:A34"/>
    <mergeCell ref="B31:M31"/>
    <mergeCell ref="B32:G34"/>
    <mergeCell ref="H32:M32"/>
    <mergeCell ref="H33:J33"/>
    <mergeCell ref="K33:M33"/>
    <mergeCell ref="H20:M20"/>
    <mergeCell ref="H21:M21"/>
    <mergeCell ref="B21:G21"/>
    <mergeCell ref="B22:G22"/>
    <mergeCell ref="B27:G27"/>
    <mergeCell ref="B23:G23"/>
    <mergeCell ref="B24:G24"/>
    <mergeCell ref="B25:G25"/>
    <mergeCell ref="B26:G26"/>
    <mergeCell ref="C77:G77"/>
    <mergeCell ref="H26:M26"/>
    <mergeCell ref="H27:M27"/>
    <mergeCell ref="H28:M28"/>
    <mergeCell ref="H29:M29"/>
    <mergeCell ref="C37:G37"/>
    <mergeCell ref="D38:G38"/>
    <mergeCell ref="B42:G42"/>
    <mergeCell ref="C65:G65"/>
    <mergeCell ref="D66:G66"/>
    <mergeCell ref="B28:G28"/>
    <mergeCell ref="B29:G29"/>
    <mergeCell ref="B35:G35"/>
    <mergeCell ref="B36:G36"/>
    <mergeCell ref="D44:G44"/>
    <mergeCell ref="D74:G74"/>
    <mergeCell ref="C75:G75"/>
    <mergeCell ref="D76:G76"/>
    <mergeCell ref="C43:G43"/>
    <mergeCell ref="C45:G45"/>
    <mergeCell ref="F116:G116"/>
    <mergeCell ref="F117:G117"/>
    <mergeCell ref="D83:G83"/>
    <mergeCell ref="D84:G84"/>
    <mergeCell ref="D80:G80"/>
    <mergeCell ref="D81:G81"/>
    <mergeCell ref="D107:G107"/>
    <mergeCell ref="E108:G108"/>
    <mergeCell ref="F109:G109"/>
    <mergeCell ref="F110:G110"/>
    <mergeCell ref="E111:G111"/>
    <mergeCell ref="D244:G244"/>
    <mergeCell ref="B154:G154"/>
    <mergeCell ref="B187:G187"/>
    <mergeCell ref="B181:G181"/>
    <mergeCell ref="E165:G165"/>
    <mergeCell ref="D169:G169"/>
    <mergeCell ref="C170:G170"/>
    <mergeCell ref="D171:G171"/>
    <mergeCell ref="D172:G172"/>
    <mergeCell ref="D173:G173"/>
    <mergeCell ref="C174:G174"/>
    <mergeCell ref="D160:G160"/>
    <mergeCell ref="E161:G161"/>
    <mergeCell ref="D175:G175"/>
    <mergeCell ref="C188:G188"/>
    <mergeCell ref="D189:G189"/>
    <mergeCell ref="D190:G190"/>
    <mergeCell ref="C191:G191"/>
    <mergeCell ref="D192:G192"/>
    <mergeCell ref="E193:G193"/>
    <mergeCell ref="E194:G194"/>
    <mergeCell ref="D195:G195"/>
    <mergeCell ref="D208:G208"/>
    <mergeCell ref="C157:G157"/>
    <mergeCell ref="C176:G176"/>
    <mergeCell ref="D177:G177"/>
    <mergeCell ref="C178:G178"/>
    <mergeCell ref="D179:G179"/>
    <mergeCell ref="D180:G180"/>
    <mergeCell ref="F124:G124"/>
    <mergeCell ref="F125:G125"/>
    <mergeCell ref="E218:G218"/>
    <mergeCell ref="C243:G243"/>
    <mergeCell ref="D158:G158"/>
    <mergeCell ref="C159:G159"/>
    <mergeCell ref="F129:G129"/>
    <mergeCell ref="D242:G242"/>
    <mergeCell ref="C228:G228"/>
    <mergeCell ref="D229:G229"/>
    <mergeCell ref="D230:G230"/>
    <mergeCell ref="D231:G231"/>
    <mergeCell ref="C237:G237"/>
    <mergeCell ref="C241:G241"/>
    <mergeCell ref="E222:G222"/>
    <mergeCell ref="E215:G215"/>
    <mergeCell ref="E223:G223"/>
    <mergeCell ref="D224:G224"/>
    <mergeCell ref="E225:G225"/>
  </mergeCells>
  <pageMargins left="0.6" right="0.5" top="0.5" bottom="0.5" header="0" footer="0"/>
  <pageSetup paperSize="9" scale="70" firstPageNumber="57" orientation="portrait" useFirstPageNumber="1" r:id="rId1"/>
  <rowBreaks count="6" manualBreakCount="6">
    <brk id="59" max="12" man="1"/>
    <brk id="99" max="12" man="1"/>
    <brk id="141" max="12" man="1"/>
    <brk id="181" max="12" man="1"/>
    <brk id="231" max="12" man="1"/>
    <brk id="246" max="1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N654"/>
  <sheetViews>
    <sheetView view="pageBreakPreview" zoomScale="110" zoomScaleNormal="85" zoomScaleSheetLayoutView="110" workbookViewId="0">
      <selection activeCell="M3" sqref="M3"/>
    </sheetView>
  </sheetViews>
  <sheetFormatPr baseColWidth="10" defaultColWidth="9.1640625" defaultRowHeight="20" customHeight="1" x14ac:dyDescent="0.15"/>
  <cols>
    <col min="1" max="1" width="4.33203125" style="400" customWidth="1"/>
    <col min="2" max="2" width="4" style="400" customWidth="1"/>
    <col min="3" max="3" width="3.5" style="400" customWidth="1"/>
    <col min="4" max="4" width="27.5" style="400" customWidth="1"/>
    <col min="5" max="5" width="2.6640625" style="400" customWidth="1"/>
    <col min="6" max="6" width="12.6640625" style="400" customWidth="1"/>
    <col min="7" max="7" width="12.1640625" style="618" customWidth="1"/>
    <col min="8" max="8" width="12.6640625" style="618" customWidth="1"/>
    <col min="9" max="9" width="9.5" style="400" customWidth="1"/>
    <col min="10" max="10" width="7.33203125" style="400" bestFit="1" customWidth="1"/>
    <col min="11" max="11" width="8.5" style="400" customWidth="1"/>
    <col min="12" max="12" width="28" style="616" customWidth="1"/>
    <col min="13" max="13" width="22.33203125" style="753" customWidth="1"/>
    <col min="14" max="14" width="29.6640625" style="619" customWidth="1"/>
    <col min="15" max="16384" width="9.1640625" style="400"/>
  </cols>
  <sheetData>
    <row r="1" spans="1:14" ht="20" customHeight="1" x14ac:dyDescent="0.15">
      <c r="A1" s="1124" t="s">
        <v>207</v>
      </c>
      <c r="B1" s="1124"/>
      <c r="C1" s="1124"/>
      <c r="D1" s="1124"/>
      <c r="E1" s="1124"/>
      <c r="F1" s="1124"/>
      <c r="G1" s="1124"/>
      <c r="H1" s="1124"/>
      <c r="I1" s="1124"/>
      <c r="J1" s="1124"/>
      <c r="K1" s="1124"/>
      <c r="L1" s="1124"/>
      <c r="M1" s="1124"/>
      <c r="N1" s="482"/>
    </row>
    <row r="2" spans="1:14" ht="20" customHeight="1" x14ac:dyDescent="0.15">
      <c r="A2" s="1124" t="s">
        <v>222</v>
      </c>
      <c r="B2" s="1124"/>
      <c r="C2" s="1124"/>
      <c r="D2" s="1124"/>
      <c r="E2" s="1124"/>
      <c r="F2" s="1124"/>
      <c r="G2" s="1124"/>
      <c r="H2" s="1124"/>
      <c r="I2" s="1124"/>
      <c r="J2" s="1124"/>
      <c r="K2" s="1124"/>
      <c r="L2" s="1124"/>
      <c r="M2" s="1124"/>
      <c r="N2" s="482"/>
    </row>
    <row r="3" spans="1:14" ht="11.25" customHeight="1" x14ac:dyDescent="0.15">
      <c r="A3" s="267"/>
      <c r="B3" s="267"/>
      <c r="C3" s="267"/>
      <c r="D3" s="267"/>
      <c r="E3" s="267"/>
      <c r="F3" s="267"/>
      <c r="G3" s="269"/>
      <c r="H3" s="270"/>
      <c r="I3" s="267"/>
      <c r="J3" s="269"/>
      <c r="K3" s="269"/>
      <c r="L3" s="483"/>
      <c r="M3" s="741"/>
      <c r="N3" s="484"/>
    </row>
    <row r="4" spans="1:14" ht="13" x14ac:dyDescent="0.15">
      <c r="A4" s="266" t="s">
        <v>208</v>
      </c>
      <c r="B4" s="266"/>
      <c r="C4" s="267"/>
      <c r="D4" s="268"/>
      <c r="E4" s="268"/>
      <c r="F4" s="267"/>
      <c r="G4" s="269"/>
      <c r="H4" s="270"/>
      <c r="I4" s="267"/>
      <c r="J4" s="269"/>
      <c r="K4" s="269"/>
      <c r="L4" s="483"/>
      <c r="M4" s="741"/>
      <c r="N4" s="484"/>
    </row>
    <row r="5" spans="1:14" ht="17.5" customHeight="1" x14ac:dyDescent="0.15">
      <c r="A5" s="267"/>
      <c r="B5" s="267"/>
      <c r="C5" s="267" t="s">
        <v>209</v>
      </c>
      <c r="D5" s="267"/>
      <c r="E5" s="267" t="s">
        <v>210</v>
      </c>
      <c r="F5" s="1114" t="s">
        <v>656</v>
      </c>
      <c r="G5" s="1114"/>
      <c r="H5" s="1114"/>
      <c r="I5" s="1114"/>
      <c r="J5" s="269"/>
      <c r="K5" s="269"/>
      <c r="L5" s="483"/>
      <c r="M5" s="741"/>
      <c r="N5" s="484"/>
    </row>
    <row r="6" spans="1:14" ht="17.5" customHeight="1" x14ac:dyDescent="0.15">
      <c r="A6" s="267"/>
      <c r="B6" s="267"/>
      <c r="C6" s="267" t="s">
        <v>211</v>
      </c>
      <c r="D6" s="267"/>
      <c r="E6" s="267" t="s">
        <v>210</v>
      </c>
      <c r="F6" s="1115" t="s">
        <v>655</v>
      </c>
      <c r="G6" s="1116"/>
      <c r="H6" s="1116"/>
      <c r="I6" s="1116"/>
      <c r="J6" s="269"/>
      <c r="K6" s="269"/>
      <c r="L6" s="483"/>
      <c r="M6" s="741"/>
      <c r="N6" s="484"/>
    </row>
    <row r="7" spans="1:14" ht="17.5" customHeight="1" x14ac:dyDescent="0.15">
      <c r="A7" s="267"/>
      <c r="B7" s="267"/>
      <c r="C7" s="267" t="s">
        <v>212</v>
      </c>
      <c r="D7" s="267"/>
      <c r="E7" s="267" t="s">
        <v>210</v>
      </c>
      <c r="F7" s="1116" t="s">
        <v>1694</v>
      </c>
      <c r="G7" s="1116"/>
      <c r="H7" s="1116"/>
      <c r="I7" s="1116"/>
      <c r="J7" s="63"/>
      <c r="K7" s="63"/>
      <c r="L7" s="483"/>
      <c r="M7" s="741"/>
      <c r="N7" s="484"/>
    </row>
    <row r="8" spans="1:14" ht="17.5" customHeight="1" x14ac:dyDescent="0.15">
      <c r="A8" s="267"/>
      <c r="B8" s="267"/>
      <c r="C8" s="267" t="s">
        <v>279</v>
      </c>
      <c r="D8" s="267"/>
      <c r="E8" s="267" t="s">
        <v>210</v>
      </c>
      <c r="F8" s="1116" t="s">
        <v>531</v>
      </c>
      <c r="G8" s="1116"/>
      <c r="H8" s="1116"/>
      <c r="I8" s="1116"/>
      <c r="J8" s="72"/>
      <c r="K8" s="72"/>
      <c r="L8" s="72"/>
      <c r="M8" s="742"/>
      <c r="N8" s="482"/>
    </row>
    <row r="9" spans="1:14" ht="17.5" customHeight="1" x14ac:dyDescent="0.15">
      <c r="A9" s="267"/>
      <c r="B9" s="267"/>
      <c r="C9" s="267" t="s">
        <v>214</v>
      </c>
      <c r="D9" s="267"/>
      <c r="E9" s="267" t="s">
        <v>210</v>
      </c>
      <c r="F9" s="1116" t="s">
        <v>491</v>
      </c>
      <c r="G9" s="1116"/>
      <c r="H9" s="1116"/>
      <c r="I9" s="1116"/>
      <c r="J9" s="269"/>
      <c r="K9" s="269"/>
      <c r="L9" s="483"/>
      <c r="M9" s="741"/>
      <c r="N9" s="484"/>
    </row>
    <row r="10" spans="1:14" ht="13" x14ac:dyDescent="0.15">
      <c r="A10" s="267"/>
      <c r="B10" s="267"/>
      <c r="C10" s="267"/>
      <c r="D10" s="267"/>
      <c r="E10" s="267"/>
      <c r="F10" s="384"/>
      <c r="G10" s="271"/>
      <c r="H10" s="271"/>
      <c r="I10" s="384"/>
      <c r="J10" s="269"/>
      <c r="K10" s="269"/>
      <c r="L10" s="483"/>
      <c r="M10" s="741"/>
      <c r="N10" s="484"/>
    </row>
    <row r="11" spans="1:14" ht="13" x14ac:dyDescent="0.15">
      <c r="A11" s="266" t="s">
        <v>215</v>
      </c>
      <c r="B11" s="266"/>
      <c r="C11" s="267"/>
      <c r="D11" s="268"/>
      <c r="E11" s="268"/>
      <c r="F11" s="267"/>
      <c r="G11" s="269"/>
      <c r="H11" s="270"/>
      <c r="I11" s="267"/>
      <c r="J11" s="269"/>
      <c r="K11" s="269"/>
      <c r="L11" s="483"/>
      <c r="M11" s="741"/>
      <c r="N11" s="484"/>
    </row>
    <row r="12" spans="1:14" ht="17.5" customHeight="1" x14ac:dyDescent="0.15">
      <c r="A12" s="267"/>
      <c r="B12" s="267"/>
      <c r="C12" s="267" t="s">
        <v>216</v>
      </c>
      <c r="D12" s="267"/>
      <c r="E12" s="267" t="s">
        <v>210</v>
      </c>
      <c r="F12" s="1114" t="s">
        <v>660</v>
      </c>
      <c r="G12" s="1114"/>
      <c r="H12" s="1114"/>
      <c r="I12" s="1114"/>
      <c r="J12" s="269"/>
      <c r="K12" s="269"/>
      <c r="L12" s="483"/>
      <c r="M12" s="741"/>
      <c r="N12" s="484"/>
    </row>
    <row r="13" spans="1:14" ht="17.5" customHeight="1" x14ac:dyDescent="0.15">
      <c r="A13" s="267"/>
      <c r="B13" s="267"/>
      <c r="C13" s="267" t="s">
        <v>217</v>
      </c>
      <c r="D13" s="267"/>
      <c r="E13" s="267" t="s">
        <v>210</v>
      </c>
      <c r="F13" s="1115" t="s">
        <v>661</v>
      </c>
      <c r="G13" s="1116"/>
      <c r="H13" s="1116"/>
      <c r="I13" s="1116"/>
      <c r="J13" s="269"/>
      <c r="K13" s="269"/>
      <c r="L13" s="483"/>
      <c r="M13" s="741"/>
      <c r="N13" s="484"/>
    </row>
    <row r="14" spans="1:14" ht="17.5" customHeight="1" x14ac:dyDescent="0.15">
      <c r="A14" s="267"/>
      <c r="B14" s="267"/>
      <c r="C14" s="267" t="s">
        <v>212</v>
      </c>
      <c r="D14" s="267"/>
      <c r="E14" s="267" t="s">
        <v>210</v>
      </c>
      <c r="F14" s="1116" t="s">
        <v>1694</v>
      </c>
      <c r="G14" s="1116"/>
      <c r="H14" s="1116"/>
      <c r="I14" s="1116"/>
      <c r="J14" s="269"/>
      <c r="K14" s="269"/>
      <c r="L14" s="483"/>
      <c r="M14" s="741"/>
      <c r="N14" s="484"/>
    </row>
    <row r="15" spans="1:14" ht="17.5" customHeight="1" x14ac:dyDescent="0.15">
      <c r="A15" s="267"/>
      <c r="B15" s="267"/>
      <c r="C15" s="267" t="s">
        <v>213</v>
      </c>
      <c r="D15" s="267"/>
      <c r="E15" s="267" t="s">
        <v>210</v>
      </c>
      <c r="F15" s="1116" t="s">
        <v>662</v>
      </c>
      <c r="G15" s="1116"/>
      <c r="H15" s="1116"/>
      <c r="I15" s="1116"/>
      <c r="J15" s="269"/>
      <c r="K15" s="269"/>
      <c r="L15" s="483"/>
      <c r="M15" s="741"/>
      <c r="N15" s="484"/>
    </row>
    <row r="16" spans="1:14" ht="17.5" customHeight="1" x14ac:dyDescent="0.15">
      <c r="A16" s="267"/>
      <c r="B16" s="267"/>
      <c r="C16" s="267" t="s">
        <v>214</v>
      </c>
      <c r="D16" s="267"/>
      <c r="E16" s="267" t="s">
        <v>210</v>
      </c>
      <c r="F16" s="1116" t="s">
        <v>491</v>
      </c>
      <c r="G16" s="1116"/>
      <c r="H16" s="1116"/>
      <c r="I16" s="1116"/>
      <c r="J16" s="269"/>
      <c r="K16" s="269"/>
      <c r="L16" s="483"/>
      <c r="M16" s="741"/>
      <c r="N16" s="484"/>
    </row>
    <row r="17" spans="1:14" ht="12.75" customHeight="1" x14ac:dyDescent="0.15">
      <c r="A17" s="267"/>
      <c r="B17" s="267"/>
      <c r="C17" s="267"/>
      <c r="D17" s="267"/>
      <c r="E17" s="267"/>
      <c r="F17" s="267"/>
      <c r="G17" s="269"/>
      <c r="H17" s="270"/>
      <c r="I17" s="267"/>
      <c r="J17" s="269"/>
      <c r="K17" s="269"/>
      <c r="L17" s="483"/>
      <c r="M17" s="741"/>
      <c r="N17" s="484"/>
    </row>
    <row r="18" spans="1:14" ht="13" x14ac:dyDescent="0.15">
      <c r="A18" s="384" t="s">
        <v>230</v>
      </c>
      <c r="B18" s="384"/>
      <c r="C18" s="268"/>
      <c r="D18" s="268"/>
      <c r="E18" s="268"/>
      <c r="F18" s="268"/>
      <c r="G18" s="269"/>
      <c r="H18" s="269"/>
      <c r="I18" s="268"/>
      <c r="J18" s="269"/>
      <c r="K18" s="269"/>
      <c r="L18" s="483"/>
      <c r="M18" s="741"/>
      <c r="N18" s="484"/>
    </row>
    <row r="19" spans="1:14" ht="42" x14ac:dyDescent="0.15">
      <c r="A19" s="284" t="s">
        <v>218</v>
      </c>
      <c r="B19" s="1125" t="s">
        <v>223</v>
      </c>
      <c r="C19" s="1126"/>
      <c r="D19" s="1126"/>
      <c r="E19" s="1126"/>
      <c r="F19" s="1126"/>
      <c r="G19" s="284" t="s">
        <v>219</v>
      </c>
      <c r="H19" s="284" t="s">
        <v>224</v>
      </c>
      <c r="I19" s="284" t="s">
        <v>225</v>
      </c>
      <c r="J19" s="284" t="s">
        <v>226</v>
      </c>
      <c r="K19" s="284" t="s">
        <v>227</v>
      </c>
      <c r="L19" s="486" t="s">
        <v>220</v>
      </c>
      <c r="M19" s="276" t="s">
        <v>357</v>
      </c>
      <c r="N19" s="487" t="s">
        <v>362</v>
      </c>
    </row>
    <row r="20" spans="1:14" ht="14" x14ac:dyDescent="0.15">
      <c r="A20" s="488">
        <v>1</v>
      </c>
      <c r="B20" s="1127">
        <v>2</v>
      </c>
      <c r="C20" s="1128"/>
      <c r="D20" s="1128"/>
      <c r="E20" s="1128"/>
      <c r="F20" s="1128"/>
      <c r="G20" s="488">
        <v>3</v>
      </c>
      <c r="H20" s="284">
        <v>4</v>
      </c>
      <c r="I20" s="488">
        <v>5</v>
      </c>
      <c r="J20" s="488">
        <v>6</v>
      </c>
      <c r="K20" s="488">
        <v>7</v>
      </c>
      <c r="L20" s="489">
        <v>8</v>
      </c>
      <c r="M20" s="276" t="s">
        <v>379</v>
      </c>
      <c r="N20" s="48">
        <v>10</v>
      </c>
    </row>
    <row r="21" spans="1:14" s="88" customFormat="1" ht="26" customHeight="1" x14ac:dyDescent="0.15">
      <c r="A21" s="490" t="s">
        <v>5</v>
      </c>
      <c r="B21" s="491" t="s">
        <v>7</v>
      </c>
      <c r="C21" s="315"/>
      <c r="D21" s="315"/>
      <c r="E21" s="315"/>
      <c r="F21" s="315"/>
      <c r="G21" s="169"/>
      <c r="H21" s="435"/>
      <c r="I21" s="91"/>
      <c r="J21" s="474"/>
      <c r="K21" s="191">
        <f>K22</f>
        <v>0</v>
      </c>
      <c r="L21" s="492"/>
      <c r="M21" s="743"/>
      <c r="N21" s="493"/>
    </row>
    <row r="22" spans="1:14" s="63" customFormat="1" ht="14" customHeight="1" x14ac:dyDescent="0.2">
      <c r="A22" s="89"/>
      <c r="B22" s="160" t="s">
        <v>10</v>
      </c>
      <c r="C22" s="161" t="s">
        <v>80</v>
      </c>
      <c r="D22" s="315"/>
      <c r="E22" s="315"/>
      <c r="F22" s="315"/>
      <c r="G22" s="169"/>
      <c r="H22" s="435"/>
      <c r="I22" s="91"/>
      <c r="J22" s="474"/>
      <c r="K22" s="191">
        <f>SUM(K23:K24)</f>
        <v>0</v>
      </c>
      <c r="L22" s="494"/>
      <c r="M22" s="744"/>
      <c r="N22" s="495"/>
    </row>
    <row r="23" spans="1:14" s="267" customFormat="1" ht="14" customHeight="1" x14ac:dyDescent="0.2">
      <c r="A23" s="496"/>
      <c r="B23" s="266"/>
      <c r="C23" s="470" t="s">
        <v>20</v>
      </c>
      <c r="D23" s="990" t="s">
        <v>17</v>
      </c>
      <c r="E23" s="991"/>
      <c r="F23" s="992"/>
      <c r="G23" s="497"/>
      <c r="H23" s="169"/>
      <c r="I23" s="473"/>
      <c r="J23" s="169"/>
      <c r="K23" s="169"/>
      <c r="L23" s="498"/>
      <c r="M23" s="745"/>
      <c r="N23" s="495"/>
    </row>
    <row r="24" spans="1:14" s="267" customFormat="1" ht="14" customHeight="1" x14ac:dyDescent="0.2">
      <c r="A24" s="162"/>
      <c r="B24" s="499"/>
      <c r="C24" s="470" t="s">
        <v>22</v>
      </c>
      <c r="D24" s="999" t="s">
        <v>18</v>
      </c>
      <c r="E24" s="999"/>
      <c r="F24" s="999"/>
      <c r="G24" s="169"/>
      <c r="H24" s="269"/>
      <c r="I24" s="169"/>
      <c r="J24" s="169"/>
      <c r="K24" s="169"/>
      <c r="L24" s="500"/>
      <c r="M24" s="744"/>
      <c r="N24" s="495"/>
    </row>
    <row r="25" spans="1:14" s="267" customFormat="1" ht="13" x14ac:dyDescent="0.2">
      <c r="A25" s="167"/>
      <c r="B25" s="160" t="s">
        <v>9</v>
      </c>
      <c r="C25" s="161" t="s">
        <v>19</v>
      </c>
      <c r="D25" s="315"/>
      <c r="E25" s="315"/>
      <c r="F25" s="315"/>
      <c r="G25" s="169"/>
      <c r="H25" s="435"/>
      <c r="I25" s="169"/>
      <c r="J25" s="169"/>
      <c r="K25" s="490"/>
      <c r="L25" s="500"/>
      <c r="M25" s="744"/>
      <c r="N25" s="495"/>
    </row>
    <row r="26" spans="1:14" s="267" customFormat="1" ht="23.25" customHeight="1" x14ac:dyDescent="0.2">
      <c r="A26" s="107" t="s">
        <v>6</v>
      </c>
      <c r="B26" s="1129" t="s">
        <v>184</v>
      </c>
      <c r="C26" s="1129"/>
      <c r="D26" s="1129"/>
      <c r="E26" s="1129"/>
      <c r="F26" s="1129"/>
      <c r="G26" s="501"/>
      <c r="H26" s="502"/>
      <c r="I26" s="169"/>
      <c r="J26" s="127"/>
      <c r="K26" s="460">
        <f>SUM(K27+K232+K271+K272+K406+K578+K608+K610+K613+K615+K626+K629+K632)</f>
        <v>391.52499999999998</v>
      </c>
      <c r="L26" s="500"/>
      <c r="M26" s="744"/>
      <c r="N26" s="48"/>
    </row>
    <row r="27" spans="1:14" s="267" customFormat="1" ht="45.75" customHeight="1" x14ac:dyDescent="0.2">
      <c r="A27" s="503"/>
      <c r="B27" s="504" t="s">
        <v>10</v>
      </c>
      <c r="C27" s="1130" t="s">
        <v>303</v>
      </c>
      <c r="D27" s="1131"/>
      <c r="E27" s="1131"/>
      <c r="F27" s="1131"/>
      <c r="G27" s="1131"/>
      <c r="H27" s="1131"/>
      <c r="I27" s="1131"/>
      <c r="J27" s="1132"/>
      <c r="K27" s="505">
        <f>K35+K49+K56+K68+K78+K89+K95+K107+K115+K123+K135+K143+K156+K171+K181+K190+K205+K216+K231</f>
        <v>159.02500000000001</v>
      </c>
      <c r="L27" s="500"/>
      <c r="M27" s="744"/>
      <c r="N27" s="48"/>
    </row>
    <row r="28" spans="1:14" s="267" customFormat="1" ht="21" customHeight="1" x14ac:dyDescent="0.2">
      <c r="A28" s="162"/>
      <c r="B28" s="477"/>
      <c r="C28" s="909" t="s">
        <v>990</v>
      </c>
      <c r="D28" s="900"/>
      <c r="E28" s="900"/>
      <c r="F28" s="900"/>
      <c r="G28" s="900"/>
      <c r="H28" s="900"/>
      <c r="I28" s="900"/>
      <c r="J28" s="900"/>
      <c r="K28" s="900"/>
      <c r="L28" s="900"/>
      <c r="M28" s="901"/>
      <c r="N28" s="506"/>
    </row>
    <row r="29" spans="1:14" s="267" customFormat="1" ht="27.75" customHeight="1" x14ac:dyDescent="0.2">
      <c r="A29" s="162"/>
      <c r="B29" s="476"/>
      <c r="C29" s="169">
        <v>1</v>
      </c>
      <c r="D29" s="1070" t="s">
        <v>938</v>
      </c>
      <c r="E29" s="1071"/>
      <c r="F29" s="1072"/>
      <c r="G29" s="1067" t="s">
        <v>534</v>
      </c>
      <c r="H29" s="435" t="s">
        <v>936</v>
      </c>
      <c r="I29" s="473">
        <v>0.5</v>
      </c>
      <c r="J29" s="169">
        <v>1</v>
      </c>
      <c r="K29" s="169">
        <f t="shared" ref="K29:K34" si="0">(I29*J29)</f>
        <v>0.5</v>
      </c>
      <c r="L29" s="1086" t="s">
        <v>533</v>
      </c>
      <c r="M29" s="1098" t="s">
        <v>1481</v>
      </c>
      <c r="N29" s="1094"/>
    </row>
    <row r="30" spans="1:14" s="267" customFormat="1" ht="27.75" customHeight="1" x14ac:dyDescent="0.2">
      <c r="A30" s="162"/>
      <c r="B30" s="481"/>
      <c r="C30" s="169">
        <v>2</v>
      </c>
      <c r="D30" s="1070" t="s">
        <v>939</v>
      </c>
      <c r="E30" s="1071"/>
      <c r="F30" s="1072"/>
      <c r="G30" s="1068"/>
      <c r="H30" s="435" t="s">
        <v>936</v>
      </c>
      <c r="I30" s="478">
        <v>0.5</v>
      </c>
      <c r="J30" s="169">
        <v>1</v>
      </c>
      <c r="K30" s="169">
        <f t="shared" si="0"/>
        <v>0.5</v>
      </c>
      <c r="L30" s="1087"/>
      <c r="M30" s="1104"/>
      <c r="N30" s="1095"/>
    </row>
    <row r="31" spans="1:14" s="267" customFormat="1" ht="27.75" customHeight="1" x14ac:dyDescent="0.2">
      <c r="A31" s="162"/>
      <c r="B31" s="481"/>
      <c r="C31" s="169">
        <v>3</v>
      </c>
      <c r="D31" s="1070" t="s">
        <v>941</v>
      </c>
      <c r="E31" s="1071"/>
      <c r="F31" s="1072"/>
      <c r="G31" s="1068"/>
      <c r="H31" s="435" t="s">
        <v>936</v>
      </c>
      <c r="I31" s="478">
        <v>1.5</v>
      </c>
      <c r="J31" s="169">
        <v>1</v>
      </c>
      <c r="K31" s="169">
        <f t="shared" si="0"/>
        <v>1.5</v>
      </c>
      <c r="L31" s="1087"/>
      <c r="M31" s="1104"/>
      <c r="N31" s="1095"/>
    </row>
    <row r="32" spans="1:14" s="267" customFormat="1" ht="27.75" customHeight="1" x14ac:dyDescent="0.2">
      <c r="A32" s="162"/>
      <c r="B32" s="476"/>
      <c r="C32" s="169">
        <v>4</v>
      </c>
      <c r="D32" s="1070" t="s">
        <v>942</v>
      </c>
      <c r="E32" s="1071"/>
      <c r="F32" s="1072"/>
      <c r="G32" s="1068"/>
      <c r="H32" s="435" t="s">
        <v>936</v>
      </c>
      <c r="I32" s="473">
        <v>1.5</v>
      </c>
      <c r="J32" s="169">
        <v>1</v>
      </c>
      <c r="K32" s="169">
        <f t="shared" si="0"/>
        <v>1.5</v>
      </c>
      <c r="L32" s="1097"/>
      <c r="M32" s="1105"/>
      <c r="N32" s="1095"/>
    </row>
    <row r="33" spans="1:14" s="267" customFormat="1" ht="27.75" customHeight="1" x14ac:dyDescent="0.2">
      <c r="A33" s="162"/>
      <c r="B33" s="481"/>
      <c r="C33" s="169">
        <v>5</v>
      </c>
      <c r="D33" s="989" t="s">
        <v>943</v>
      </c>
      <c r="E33" s="984"/>
      <c r="F33" s="985"/>
      <c r="G33" s="1068"/>
      <c r="H33" s="435" t="s">
        <v>936</v>
      </c>
      <c r="I33" s="478">
        <v>1.5</v>
      </c>
      <c r="J33" s="169">
        <v>1</v>
      </c>
      <c r="K33" s="169">
        <f t="shared" si="0"/>
        <v>1.5</v>
      </c>
      <c r="L33" s="1086" t="s">
        <v>940</v>
      </c>
      <c r="M33" s="1098" t="s">
        <v>1482</v>
      </c>
      <c r="N33" s="1095"/>
    </row>
    <row r="34" spans="1:14" s="267" customFormat="1" ht="28.5" customHeight="1" x14ac:dyDescent="0.2">
      <c r="A34" s="162"/>
      <c r="B34" s="476"/>
      <c r="C34" s="169">
        <v>6</v>
      </c>
      <c r="D34" s="1070" t="s">
        <v>944</v>
      </c>
      <c r="E34" s="1071"/>
      <c r="F34" s="1072"/>
      <c r="G34" s="1069"/>
      <c r="H34" s="435" t="s">
        <v>936</v>
      </c>
      <c r="I34" s="473">
        <v>1.5</v>
      </c>
      <c r="J34" s="169">
        <v>1</v>
      </c>
      <c r="K34" s="169">
        <f t="shared" si="0"/>
        <v>1.5</v>
      </c>
      <c r="L34" s="1097"/>
      <c r="M34" s="1100"/>
      <c r="N34" s="1095"/>
    </row>
    <row r="35" spans="1:14" s="267" customFormat="1" ht="21" customHeight="1" x14ac:dyDescent="0.2">
      <c r="A35" s="162"/>
      <c r="B35" s="476"/>
      <c r="C35" s="1121" t="s">
        <v>304</v>
      </c>
      <c r="D35" s="1122"/>
      <c r="E35" s="1122"/>
      <c r="F35" s="1122"/>
      <c r="G35" s="1122"/>
      <c r="H35" s="1123"/>
      <c r="I35" s="507">
        <f>SUM(I29:I34)</f>
        <v>7</v>
      </c>
      <c r="J35" s="507"/>
      <c r="K35" s="508">
        <f>SUM(K29:K34)</f>
        <v>7</v>
      </c>
      <c r="L35" s="498"/>
      <c r="M35" s="744"/>
      <c r="N35" s="487"/>
    </row>
    <row r="36" spans="1:14" s="509" customFormat="1" ht="21" customHeight="1" x14ac:dyDescent="0.2">
      <c r="A36" s="89"/>
      <c r="B36" s="472"/>
      <c r="C36" s="910" t="s">
        <v>1064</v>
      </c>
      <c r="D36" s="911"/>
      <c r="E36" s="911"/>
      <c r="F36" s="911"/>
      <c r="G36" s="911"/>
      <c r="H36" s="911"/>
      <c r="I36" s="911"/>
      <c r="J36" s="911"/>
      <c r="K36" s="911"/>
      <c r="L36" s="911"/>
      <c r="M36" s="912"/>
      <c r="N36" s="506"/>
    </row>
    <row r="37" spans="1:14" s="509" customFormat="1" ht="27" customHeight="1" x14ac:dyDescent="0.2">
      <c r="A37" s="89"/>
      <c r="B37" s="472"/>
      <c r="C37" s="478">
        <v>1</v>
      </c>
      <c r="D37" s="1070" t="s">
        <v>945</v>
      </c>
      <c r="E37" s="1071"/>
      <c r="F37" s="1072"/>
      <c r="G37" s="1110" t="s">
        <v>535</v>
      </c>
      <c r="H37" s="479" t="s">
        <v>937</v>
      </c>
      <c r="I37" s="478">
        <v>0.67</v>
      </c>
      <c r="J37" s="478">
        <v>1</v>
      </c>
      <c r="K37" s="478">
        <f t="shared" ref="K37" si="1">SUM(I37*J37)</f>
        <v>0.67</v>
      </c>
      <c r="L37" s="1136" t="s">
        <v>536</v>
      </c>
      <c r="M37" s="1098" t="s">
        <v>1480</v>
      </c>
      <c r="N37" s="1094"/>
    </row>
    <row r="38" spans="1:14" s="509" customFormat="1" ht="27" customHeight="1" x14ac:dyDescent="0.2">
      <c r="A38" s="89"/>
      <c r="B38" s="480"/>
      <c r="C38" s="478">
        <v>2</v>
      </c>
      <c r="D38" s="1070" t="s">
        <v>946</v>
      </c>
      <c r="E38" s="1071"/>
      <c r="F38" s="1072"/>
      <c r="G38" s="1111"/>
      <c r="H38" s="479" t="s">
        <v>937</v>
      </c>
      <c r="I38" s="478">
        <v>0.67</v>
      </c>
      <c r="J38" s="478">
        <v>1</v>
      </c>
      <c r="K38" s="478">
        <f t="shared" ref="K38:K43" si="2">SUM(I38*J38)</f>
        <v>0.67</v>
      </c>
      <c r="L38" s="1137"/>
      <c r="M38" s="1104"/>
      <c r="N38" s="1095"/>
    </row>
    <row r="39" spans="1:14" s="509" customFormat="1" ht="27" customHeight="1" x14ac:dyDescent="0.2">
      <c r="A39" s="89"/>
      <c r="B39" s="480"/>
      <c r="C39" s="478">
        <v>3</v>
      </c>
      <c r="D39" s="1106" t="s">
        <v>957</v>
      </c>
      <c r="E39" s="1107"/>
      <c r="F39" s="1108"/>
      <c r="G39" s="1111"/>
      <c r="H39" s="479" t="s">
        <v>937</v>
      </c>
      <c r="I39" s="478">
        <v>1</v>
      </c>
      <c r="J39" s="478">
        <v>1</v>
      </c>
      <c r="K39" s="478">
        <f t="shared" si="2"/>
        <v>1</v>
      </c>
      <c r="L39" s="1137"/>
      <c r="M39" s="1104"/>
      <c r="N39" s="1095"/>
    </row>
    <row r="40" spans="1:14" s="509" customFormat="1" ht="27" customHeight="1" x14ac:dyDescent="0.2">
      <c r="A40" s="89"/>
      <c r="B40" s="480"/>
      <c r="C40" s="478">
        <v>4</v>
      </c>
      <c r="D40" s="1070" t="s">
        <v>947</v>
      </c>
      <c r="E40" s="1071"/>
      <c r="F40" s="1072"/>
      <c r="G40" s="1111"/>
      <c r="H40" s="479" t="s">
        <v>937</v>
      </c>
      <c r="I40" s="478">
        <v>0.5</v>
      </c>
      <c r="J40" s="478">
        <v>1</v>
      </c>
      <c r="K40" s="478">
        <f t="shared" si="2"/>
        <v>0.5</v>
      </c>
      <c r="L40" s="1137"/>
      <c r="M40" s="1104"/>
      <c r="N40" s="1095"/>
    </row>
    <row r="41" spans="1:14" s="509" customFormat="1" ht="27" customHeight="1" x14ac:dyDescent="0.2">
      <c r="A41" s="89"/>
      <c r="B41" s="480"/>
      <c r="C41" s="478">
        <v>5</v>
      </c>
      <c r="D41" s="1070" t="s">
        <v>948</v>
      </c>
      <c r="E41" s="1071"/>
      <c r="F41" s="1072"/>
      <c r="G41" s="1111"/>
      <c r="H41" s="479" t="s">
        <v>937</v>
      </c>
      <c r="I41" s="478">
        <v>0.5</v>
      </c>
      <c r="J41" s="478">
        <v>1</v>
      </c>
      <c r="K41" s="478">
        <f t="shared" si="2"/>
        <v>0.5</v>
      </c>
      <c r="L41" s="1137"/>
      <c r="M41" s="1104"/>
      <c r="N41" s="1095"/>
    </row>
    <row r="42" spans="1:14" s="509" customFormat="1" ht="27" customHeight="1" x14ac:dyDescent="0.2">
      <c r="A42" s="89"/>
      <c r="B42" s="480"/>
      <c r="C42" s="478">
        <v>6</v>
      </c>
      <c r="D42" s="1070" t="s">
        <v>949</v>
      </c>
      <c r="E42" s="1071"/>
      <c r="F42" s="1072"/>
      <c r="G42" s="1111"/>
      <c r="H42" s="479" t="s">
        <v>937</v>
      </c>
      <c r="I42" s="478">
        <v>1</v>
      </c>
      <c r="J42" s="478">
        <v>1</v>
      </c>
      <c r="K42" s="478">
        <f t="shared" ref="K42" si="3">SUM(I42*J42)</f>
        <v>1</v>
      </c>
      <c r="L42" s="1137"/>
      <c r="M42" s="1104"/>
      <c r="N42" s="1095"/>
    </row>
    <row r="43" spans="1:14" s="509" customFormat="1" ht="27" customHeight="1" x14ac:dyDescent="0.2">
      <c r="A43" s="89"/>
      <c r="B43" s="480"/>
      <c r="C43" s="478">
        <v>7</v>
      </c>
      <c r="D43" s="1070" t="s">
        <v>950</v>
      </c>
      <c r="E43" s="1071"/>
      <c r="F43" s="1072"/>
      <c r="G43" s="1111"/>
      <c r="H43" s="479" t="s">
        <v>937</v>
      </c>
      <c r="I43" s="478">
        <v>0.5</v>
      </c>
      <c r="J43" s="478">
        <v>1</v>
      </c>
      <c r="K43" s="478">
        <f t="shared" si="2"/>
        <v>0.5</v>
      </c>
      <c r="L43" s="1137"/>
      <c r="M43" s="1104"/>
      <c r="N43" s="1095"/>
    </row>
    <row r="44" spans="1:14" s="509" customFormat="1" ht="27" customHeight="1" x14ac:dyDescent="0.2">
      <c r="A44" s="89"/>
      <c r="B44" s="480"/>
      <c r="C44" s="478">
        <v>8</v>
      </c>
      <c r="D44" s="1070" t="s">
        <v>951</v>
      </c>
      <c r="E44" s="1071"/>
      <c r="F44" s="1072"/>
      <c r="G44" s="1111"/>
      <c r="H44" s="479" t="s">
        <v>937</v>
      </c>
      <c r="I44" s="478">
        <v>0.5</v>
      </c>
      <c r="J44" s="478">
        <v>1</v>
      </c>
      <c r="K44" s="478">
        <f t="shared" ref="K44" si="4">SUM(I44*J44)</f>
        <v>0.5</v>
      </c>
      <c r="L44" s="1137"/>
      <c r="M44" s="1104"/>
      <c r="N44" s="1095"/>
    </row>
    <row r="45" spans="1:14" s="509" customFormat="1" ht="27" customHeight="1" x14ac:dyDescent="0.2">
      <c r="A45" s="89"/>
      <c r="B45" s="480"/>
      <c r="C45" s="478">
        <v>9</v>
      </c>
      <c r="D45" s="1070" t="s">
        <v>953</v>
      </c>
      <c r="E45" s="1071"/>
      <c r="F45" s="1072"/>
      <c r="G45" s="1111"/>
      <c r="H45" s="479" t="s">
        <v>937</v>
      </c>
      <c r="I45" s="478">
        <v>1</v>
      </c>
      <c r="J45" s="478">
        <v>1</v>
      </c>
      <c r="K45" s="478">
        <f t="shared" ref="K45" si="5">SUM(I45*J45)</f>
        <v>1</v>
      </c>
      <c r="L45" s="1137"/>
      <c r="M45" s="1104"/>
      <c r="N45" s="1095"/>
    </row>
    <row r="46" spans="1:14" s="509" customFormat="1" ht="27" customHeight="1" x14ac:dyDescent="0.2">
      <c r="A46" s="89"/>
      <c r="B46" s="480"/>
      <c r="C46" s="478">
        <v>10</v>
      </c>
      <c r="D46" s="1070" t="s">
        <v>954</v>
      </c>
      <c r="E46" s="1071"/>
      <c r="F46" s="1072"/>
      <c r="G46" s="1111"/>
      <c r="H46" s="479" t="s">
        <v>937</v>
      </c>
      <c r="I46" s="478">
        <v>1.5</v>
      </c>
      <c r="J46" s="478">
        <v>1</v>
      </c>
      <c r="K46" s="478">
        <f t="shared" ref="K46" si="6">SUM(I46*J46)</f>
        <v>1.5</v>
      </c>
      <c r="L46" s="1137"/>
      <c r="M46" s="1104"/>
      <c r="N46" s="1095"/>
    </row>
    <row r="47" spans="1:14" s="509" customFormat="1" ht="27" customHeight="1" x14ac:dyDescent="0.2">
      <c r="A47" s="89"/>
      <c r="B47" s="480"/>
      <c r="C47" s="478">
        <v>11</v>
      </c>
      <c r="D47" s="1070" t="s">
        <v>955</v>
      </c>
      <c r="E47" s="1071"/>
      <c r="F47" s="1072"/>
      <c r="G47" s="1111"/>
      <c r="H47" s="479" t="s">
        <v>937</v>
      </c>
      <c r="I47" s="478">
        <v>0.6</v>
      </c>
      <c r="J47" s="478">
        <v>1</v>
      </c>
      <c r="K47" s="478">
        <f t="shared" ref="K47" si="7">SUM(I47*J47)</f>
        <v>0.6</v>
      </c>
      <c r="L47" s="1137"/>
      <c r="M47" s="1104"/>
      <c r="N47" s="1095"/>
    </row>
    <row r="48" spans="1:14" s="509" customFormat="1" ht="27" customHeight="1" x14ac:dyDescent="0.2">
      <c r="A48" s="89"/>
      <c r="B48" s="472"/>
      <c r="C48" s="478">
        <v>12</v>
      </c>
      <c r="D48" s="1070" t="s">
        <v>956</v>
      </c>
      <c r="E48" s="1071"/>
      <c r="F48" s="1072"/>
      <c r="G48" s="1111"/>
      <c r="H48" s="474" t="s">
        <v>937</v>
      </c>
      <c r="I48" s="473">
        <v>1.5</v>
      </c>
      <c r="J48" s="473">
        <v>1</v>
      </c>
      <c r="K48" s="473">
        <f t="shared" ref="K48" si="8">SUM(I48*J48)</f>
        <v>1.5</v>
      </c>
      <c r="L48" s="1137"/>
      <c r="M48" s="1109"/>
      <c r="N48" s="1095"/>
    </row>
    <row r="49" spans="1:14" s="509" customFormat="1" ht="18" customHeight="1" x14ac:dyDescent="0.2">
      <c r="A49" s="89"/>
      <c r="B49" s="472"/>
      <c r="C49" s="1088" t="s">
        <v>304</v>
      </c>
      <c r="D49" s="1089"/>
      <c r="E49" s="1089"/>
      <c r="F49" s="1089"/>
      <c r="G49" s="1089"/>
      <c r="H49" s="1090"/>
      <c r="I49" s="473">
        <f>SUM(I37:I48)</f>
        <v>9.94</v>
      </c>
      <c r="J49" s="62"/>
      <c r="K49" s="510">
        <f>SUM(K37:K48)</f>
        <v>9.94</v>
      </c>
      <c r="L49" s="511"/>
      <c r="M49" s="746"/>
      <c r="N49" s="512"/>
    </row>
    <row r="50" spans="1:14" s="267" customFormat="1" ht="21" customHeight="1" x14ac:dyDescent="0.2">
      <c r="A50" s="162"/>
      <c r="B50" s="477"/>
      <c r="C50" s="913" t="s">
        <v>991</v>
      </c>
      <c r="D50" s="914"/>
      <c r="E50" s="914"/>
      <c r="F50" s="914"/>
      <c r="G50" s="914"/>
      <c r="H50" s="914"/>
      <c r="I50" s="914"/>
      <c r="J50" s="914"/>
      <c r="K50" s="914"/>
      <c r="L50" s="914"/>
      <c r="M50" s="915"/>
      <c r="N50" s="506"/>
    </row>
    <row r="51" spans="1:14" s="267" customFormat="1" ht="27" customHeight="1" x14ac:dyDescent="0.2">
      <c r="A51" s="162"/>
      <c r="B51" s="476"/>
      <c r="C51" s="169">
        <v>1</v>
      </c>
      <c r="D51" s="1070" t="s">
        <v>938</v>
      </c>
      <c r="E51" s="1071"/>
      <c r="F51" s="1072"/>
      <c r="G51" s="1067" t="s">
        <v>563</v>
      </c>
      <c r="H51" s="435" t="s">
        <v>936</v>
      </c>
      <c r="I51" s="473">
        <v>0.5</v>
      </c>
      <c r="J51" s="169">
        <v>1</v>
      </c>
      <c r="K51" s="169">
        <f>(I51*J51)</f>
        <v>0.5</v>
      </c>
      <c r="L51" s="1086" t="s">
        <v>562</v>
      </c>
      <c r="M51" s="1098" t="s">
        <v>1483</v>
      </c>
      <c r="N51" s="1094"/>
    </row>
    <row r="52" spans="1:14" s="267" customFormat="1" ht="27" customHeight="1" x14ac:dyDescent="0.2">
      <c r="A52" s="162"/>
      <c r="B52" s="481"/>
      <c r="C52" s="169">
        <v>2</v>
      </c>
      <c r="D52" s="1070" t="s">
        <v>939</v>
      </c>
      <c r="E52" s="1071"/>
      <c r="F52" s="1072"/>
      <c r="G52" s="1068"/>
      <c r="H52" s="435" t="s">
        <v>936</v>
      </c>
      <c r="I52" s="478">
        <v>0.5</v>
      </c>
      <c r="J52" s="169">
        <v>1</v>
      </c>
      <c r="K52" s="169">
        <f t="shared" ref="K52:K55" si="9">(I52*J52)</f>
        <v>0.5</v>
      </c>
      <c r="L52" s="1087"/>
      <c r="M52" s="1104"/>
      <c r="N52" s="1095"/>
    </row>
    <row r="53" spans="1:14" s="267" customFormat="1" ht="27" customHeight="1" x14ac:dyDescent="0.2">
      <c r="A53" s="162"/>
      <c r="B53" s="481"/>
      <c r="C53" s="169">
        <v>3</v>
      </c>
      <c r="D53" s="1070" t="s">
        <v>941</v>
      </c>
      <c r="E53" s="1071"/>
      <c r="F53" s="1072"/>
      <c r="G53" s="1068"/>
      <c r="H53" s="435" t="s">
        <v>936</v>
      </c>
      <c r="I53" s="478">
        <v>1.5</v>
      </c>
      <c r="J53" s="169">
        <v>1</v>
      </c>
      <c r="K53" s="169">
        <f t="shared" si="9"/>
        <v>1.5</v>
      </c>
      <c r="L53" s="1087"/>
      <c r="M53" s="1104"/>
      <c r="N53" s="1095"/>
    </row>
    <row r="54" spans="1:14" s="267" customFormat="1" ht="27" customHeight="1" x14ac:dyDescent="0.2">
      <c r="A54" s="162"/>
      <c r="B54" s="481"/>
      <c r="C54" s="169">
        <v>4</v>
      </c>
      <c r="D54" s="1070" t="s">
        <v>942</v>
      </c>
      <c r="E54" s="1071"/>
      <c r="F54" s="1072"/>
      <c r="G54" s="1068"/>
      <c r="H54" s="435" t="s">
        <v>936</v>
      </c>
      <c r="I54" s="478">
        <v>1.5</v>
      </c>
      <c r="J54" s="169">
        <v>1</v>
      </c>
      <c r="K54" s="169">
        <f t="shared" si="9"/>
        <v>1.5</v>
      </c>
      <c r="L54" s="1097"/>
      <c r="M54" s="1105"/>
      <c r="N54" s="1095"/>
    </row>
    <row r="55" spans="1:14" s="267" customFormat="1" ht="42.75" customHeight="1" x14ac:dyDescent="0.2">
      <c r="A55" s="162"/>
      <c r="B55" s="481"/>
      <c r="C55" s="169">
        <v>5</v>
      </c>
      <c r="D55" s="1070" t="s">
        <v>959</v>
      </c>
      <c r="E55" s="1071"/>
      <c r="F55" s="1072"/>
      <c r="G55" s="1068"/>
      <c r="H55" s="435" t="s">
        <v>936</v>
      </c>
      <c r="I55" s="478">
        <v>1.5</v>
      </c>
      <c r="J55" s="169">
        <v>1</v>
      </c>
      <c r="K55" s="169">
        <f t="shared" si="9"/>
        <v>1.5</v>
      </c>
      <c r="L55" s="513" t="s">
        <v>958</v>
      </c>
      <c r="M55" s="754" t="s">
        <v>1484</v>
      </c>
      <c r="N55" s="1095"/>
    </row>
    <row r="56" spans="1:14" s="267" customFormat="1" ht="18" customHeight="1" x14ac:dyDescent="0.2">
      <c r="A56" s="162"/>
      <c r="B56" s="476"/>
      <c r="C56" s="1121" t="s">
        <v>304</v>
      </c>
      <c r="D56" s="1122"/>
      <c r="E56" s="1122"/>
      <c r="F56" s="1122"/>
      <c r="G56" s="1122"/>
      <c r="H56" s="1123"/>
      <c r="I56" s="507">
        <f>SUM(I51:I55)</f>
        <v>5.5</v>
      </c>
      <c r="J56" s="507"/>
      <c r="K56" s="508">
        <f>SUM(K51:K55)</f>
        <v>5.5</v>
      </c>
      <c r="L56" s="498"/>
      <c r="M56" s="747"/>
      <c r="N56" s="487"/>
    </row>
    <row r="57" spans="1:14" s="509" customFormat="1" ht="24" customHeight="1" x14ac:dyDescent="0.2">
      <c r="A57" s="89"/>
      <c r="B57" s="472"/>
      <c r="C57" s="910" t="s">
        <v>1065</v>
      </c>
      <c r="D57" s="911"/>
      <c r="E57" s="911"/>
      <c r="F57" s="911"/>
      <c r="G57" s="911"/>
      <c r="H57" s="911"/>
      <c r="I57" s="911"/>
      <c r="J57" s="911"/>
      <c r="K57" s="911"/>
      <c r="L57" s="911"/>
      <c r="M57" s="912"/>
      <c r="N57" s="506"/>
    </row>
    <row r="58" spans="1:14" s="509" customFormat="1" ht="30.75" customHeight="1" x14ac:dyDescent="0.2">
      <c r="A58" s="89"/>
      <c r="B58" s="472"/>
      <c r="C58" s="478">
        <v>1</v>
      </c>
      <c r="D58" s="1070" t="s">
        <v>960</v>
      </c>
      <c r="E58" s="1071"/>
      <c r="F58" s="1072"/>
      <c r="G58" s="1110" t="s">
        <v>564</v>
      </c>
      <c r="H58" s="474" t="s">
        <v>937</v>
      </c>
      <c r="I58" s="473">
        <v>0.5</v>
      </c>
      <c r="J58" s="473">
        <v>1</v>
      </c>
      <c r="K58" s="473">
        <f>SUM(I58*J58)</f>
        <v>0.5</v>
      </c>
      <c r="L58" s="1086" t="s">
        <v>565</v>
      </c>
      <c r="M58" s="1098" t="s">
        <v>1485</v>
      </c>
      <c r="N58" s="1094"/>
    </row>
    <row r="59" spans="1:14" s="509" customFormat="1" ht="30.75" customHeight="1" x14ac:dyDescent="0.2">
      <c r="A59" s="89"/>
      <c r="B59" s="480"/>
      <c r="C59" s="478">
        <v>2</v>
      </c>
      <c r="D59" s="1070" t="s">
        <v>961</v>
      </c>
      <c r="E59" s="1071"/>
      <c r="F59" s="1072"/>
      <c r="G59" s="1111"/>
      <c r="H59" s="479" t="s">
        <v>937</v>
      </c>
      <c r="I59" s="478">
        <v>0.5</v>
      </c>
      <c r="J59" s="478">
        <v>1</v>
      </c>
      <c r="K59" s="478">
        <f t="shared" ref="K59:K63" si="10">SUM(I59*J59)</f>
        <v>0.5</v>
      </c>
      <c r="L59" s="1087"/>
      <c r="M59" s="1104"/>
      <c r="N59" s="1095"/>
    </row>
    <row r="60" spans="1:14" s="509" customFormat="1" ht="30.75" customHeight="1" x14ac:dyDescent="0.2">
      <c r="A60" s="89"/>
      <c r="B60" s="480"/>
      <c r="C60" s="478">
        <v>3</v>
      </c>
      <c r="D60" s="1070" t="s">
        <v>950</v>
      </c>
      <c r="E60" s="1071"/>
      <c r="F60" s="1072"/>
      <c r="G60" s="1111"/>
      <c r="H60" s="479" t="s">
        <v>937</v>
      </c>
      <c r="I60" s="478">
        <v>0.5</v>
      </c>
      <c r="J60" s="478">
        <v>1</v>
      </c>
      <c r="K60" s="478">
        <f t="shared" si="10"/>
        <v>0.5</v>
      </c>
      <c r="L60" s="1087"/>
      <c r="M60" s="1104"/>
      <c r="N60" s="1095"/>
    </row>
    <row r="61" spans="1:14" s="509" customFormat="1" ht="30.75" customHeight="1" x14ac:dyDescent="0.2">
      <c r="A61" s="89"/>
      <c r="B61" s="480"/>
      <c r="C61" s="478">
        <v>4</v>
      </c>
      <c r="D61" s="1070" t="s">
        <v>951</v>
      </c>
      <c r="E61" s="1071"/>
      <c r="F61" s="1072"/>
      <c r="G61" s="1111"/>
      <c r="H61" s="479" t="s">
        <v>937</v>
      </c>
      <c r="I61" s="478">
        <v>0.5</v>
      </c>
      <c r="J61" s="478">
        <v>1</v>
      </c>
      <c r="K61" s="478">
        <f t="shared" si="10"/>
        <v>0.5</v>
      </c>
      <c r="L61" s="1087"/>
      <c r="M61" s="1104"/>
      <c r="N61" s="1095"/>
    </row>
    <row r="62" spans="1:14" s="509" customFormat="1" ht="33" customHeight="1" x14ac:dyDescent="0.2">
      <c r="A62" s="89"/>
      <c r="B62" s="480"/>
      <c r="C62" s="478">
        <v>5</v>
      </c>
      <c r="D62" s="1070" t="s">
        <v>962</v>
      </c>
      <c r="E62" s="1071"/>
      <c r="F62" s="1072"/>
      <c r="G62" s="1111"/>
      <c r="H62" s="479" t="s">
        <v>937</v>
      </c>
      <c r="I62" s="478">
        <v>0.25</v>
      </c>
      <c r="J62" s="478">
        <v>1</v>
      </c>
      <c r="K62" s="478">
        <f t="shared" si="10"/>
        <v>0.25</v>
      </c>
      <c r="L62" s="1087"/>
      <c r="M62" s="1104"/>
      <c r="N62" s="1095"/>
    </row>
    <row r="63" spans="1:14" s="509" customFormat="1" ht="33" customHeight="1" x14ac:dyDescent="0.2">
      <c r="A63" s="89"/>
      <c r="B63" s="480"/>
      <c r="C63" s="478">
        <v>6</v>
      </c>
      <c r="D63" s="1070" t="s">
        <v>952</v>
      </c>
      <c r="E63" s="1071"/>
      <c r="F63" s="1072"/>
      <c r="G63" s="1111"/>
      <c r="H63" s="479" t="s">
        <v>937</v>
      </c>
      <c r="I63" s="478">
        <v>0.25</v>
      </c>
      <c r="J63" s="478">
        <v>1</v>
      </c>
      <c r="K63" s="478">
        <f t="shared" si="10"/>
        <v>0.25</v>
      </c>
      <c r="L63" s="1087"/>
      <c r="M63" s="1104"/>
      <c r="N63" s="1095"/>
    </row>
    <row r="64" spans="1:14" s="509" customFormat="1" ht="30" customHeight="1" x14ac:dyDescent="0.2">
      <c r="A64" s="89"/>
      <c r="B64" s="480"/>
      <c r="C64" s="478">
        <v>7</v>
      </c>
      <c r="D64" s="1070" t="s">
        <v>953</v>
      </c>
      <c r="E64" s="1071"/>
      <c r="F64" s="1072"/>
      <c r="G64" s="1111"/>
      <c r="H64" s="479" t="s">
        <v>937</v>
      </c>
      <c r="I64" s="478">
        <v>1</v>
      </c>
      <c r="J64" s="478">
        <v>1</v>
      </c>
      <c r="K64" s="478">
        <f t="shared" ref="K64:K65" si="11">SUM(I64*J64)</f>
        <v>1</v>
      </c>
      <c r="L64" s="1087"/>
      <c r="M64" s="1104"/>
      <c r="N64" s="1095"/>
    </row>
    <row r="65" spans="1:14" s="509" customFormat="1" ht="30" customHeight="1" x14ac:dyDescent="0.2">
      <c r="A65" s="89"/>
      <c r="B65" s="480"/>
      <c r="C65" s="478">
        <v>8</v>
      </c>
      <c r="D65" s="1070" t="s">
        <v>954</v>
      </c>
      <c r="E65" s="1071"/>
      <c r="F65" s="1072"/>
      <c r="G65" s="1111"/>
      <c r="H65" s="479" t="s">
        <v>937</v>
      </c>
      <c r="I65" s="478">
        <v>1.5</v>
      </c>
      <c r="J65" s="478">
        <v>1</v>
      </c>
      <c r="K65" s="478">
        <f t="shared" si="11"/>
        <v>1.5</v>
      </c>
      <c r="L65" s="1087"/>
      <c r="M65" s="1104"/>
      <c r="N65" s="1095"/>
    </row>
    <row r="66" spans="1:14" s="509" customFormat="1" ht="30" customHeight="1" x14ac:dyDescent="0.2">
      <c r="A66" s="89"/>
      <c r="B66" s="480"/>
      <c r="C66" s="478">
        <v>9</v>
      </c>
      <c r="D66" s="1070" t="s">
        <v>956</v>
      </c>
      <c r="E66" s="1071"/>
      <c r="F66" s="1072"/>
      <c r="G66" s="1111"/>
      <c r="H66" s="479" t="s">
        <v>937</v>
      </c>
      <c r="I66" s="478">
        <v>1.5</v>
      </c>
      <c r="J66" s="478">
        <v>1</v>
      </c>
      <c r="K66" s="478">
        <f t="shared" ref="K66" si="12">SUM(I66*J66)</f>
        <v>1.5</v>
      </c>
      <c r="L66" s="1097"/>
      <c r="M66" s="1105"/>
      <c r="N66" s="1095"/>
    </row>
    <row r="67" spans="1:14" s="509" customFormat="1" ht="39.75" customHeight="1" x14ac:dyDescent="0.2">
      <c r="A67" s="89"/>
      <c r="B67" s="480"/>
      <c r="C67" s="478">
        <v>10</v>
      </c>
      <c r="D67" s="1070" t="s">
        <v>963</v>
      </c>
      <c r="E67" s="1071"/>
      <c r="F67" s="1072"/>
      <c r="G67" s="1111"/>
      <c r="H67" s="479" t="s">
        <v>937</v>
      </c>
      <c r="I67" s="478">
        <v>1.5</v>
      </c>
      <c r="J67" s="478">
        <v>1</v>
      </c>
      <c r="K67" s="478">
        <f t="shared" ref="K67" si="13">SUM(I67*J67)</f>
        <v>1.5</v>
      </c>
      <c r="L67" s="513" t="s">
        <v>566</v>
      </c>
      <c r="M67" s="754" t="s">
        <v>1486</v>
      </c>
      <c r="N67" s="1095"/>
    </row>
    <row r="68" spans="1:14" s="509" customFormat="1" ht="21" customHeight="1" x14ac:dyDescent="0.2">
      <c r="A68" s="89"/>
      <c r="B68" s="472"/>
      <c r="C68" s="1088" t="s">
        <v>304</v>
      </c>
      <c r="D68" s="1089"/>
      <c r="E68" s="1089"/>
      <c r="F68" s="1089"/>
      <c r="G68" s="1089"/>
      <c r="H68" s="1090"/>
      <c r="I68" s="473">
        <f>SUM(I58:I67)</f>
        <v>8</v>
      </c>
      <c r="J68" s="62"/>
      <c r="K68" s="510">
        <f>SUM(K58:K67)</f>
        <v>8</v>
      </c>
      <c r="L68" s="511"/>
      <c r="M68" s="746"/>
      <c r="N68" s="512"/>
    </row>
    <row r="69" spans="1:14" s="267" customFormat="1" ht="24" customHeight="1" x14ac:dyDescent="0.2">
      <c r="A69" s="162"/>
      <c r="B69" s="477"/>
      <c r="C69" s="913" t="s">
        <v>992</v>
      </c>
      <c r="D69" s="914"/>
      <c r="E69" s="914"/>
      <c r="F69" s="914"/>
      <c r="G69" s="914"/>
      <c r="H69" s="914"/>
      <c r="I69" s="914"/>
      <c r="J69" s="914"/>
      <c r="K69" s="914"/>
      <c r="L69" s="914"/>
      <c r="M69" s="915"/>
      <c r="N69" s="506"/>
    </row>
    <row r="70" spans="1:14" s="509" customFormat="1" ht="32.25" customHeight="1" x14ac:dyDescent="0.2">
      <c r="A70" s="89"/>
      <c r="B70" s="620"/>
      <c r="C70" s="621">
        <v>1</v>
      </c>
      <c r="D70" s="1070" t="s">
        <v>938</v>
      </c>
      <c r="E70" s="1071"/>
      <c r="F70" s="1072"/>
      <c r="G70" s="1110" t="s">
        <v>567</v>
      </c>
      <c r="H70" s="622" t="s">
        <v>937</v>
      </c>
      <c r="I70" s="621">
        <v>0.5</v>
      </c>
      <c r="J70" s="621">
        <v>1</v>
      </c>
      <c r="K70" s="621">
        <f>SUM(I70*J70)</f>
        <v>0.5</v>
      </c>
      <c r="L70" s="1086" t="s">
        <v>568</v>
      </c>
      <c r="M70" s="1098" t="s">
        <v>1487</v>
      </c>
      <c r="N70" s="1094"/>
    </row>
    <row r="71" spans="1:14" s="509" customFormat="1" ht="32.25" customHeight="1" x14ac:dyDescent="0.2">
      <c r="A71" s="89"/>
      <c r="B71" s="620"/>
      <c r="C71" s="621">
        <v>2</v>
      </c>
      <c r="D71" s="1070" t="s">
        <v>939</v>
      </c>
      <c r="E71" s="1071"/>
      <c r="F71" s="1072"/>
      <c r="G71" s="1111"/>
      <c r="H71" s="622" t="s">
        <v>937</v>
      </c>
      <c r="I71" s="621">
        <v>0.5</v>
      </c>
      <c r="J71" s="621">
        <v>1</v>
      </c>
      <c r="K71" s="621">
        <f t="shared" ref="K71:K77" si="14">SUM(I71*J71)</f>
        <v>0.5</v>
      </c>
      <c r="L71" s="1087"/>
      <c r="M71" s="1104"/>
      <c r="N71" s="1095"/>
    </row>
    <row r="72" spans="1:14" s="509" customFormat="1" ht="32.25" customHeight="1" x14ac:dyDescent="0.2">
      <c r="A72" s="89"/>
      <c r="B72" s="620"/>
      <c r="C72" s="621">
        <v>3</v>
      </c>
      <c r="D72" s="1070" t="s">
        <v>964</v>
      </c>
      <c r="E72" s="1071"/>
      <c r="F72" s="1072"/>
      <c r="G72" s="1111"/>
      <c r="H72" s="622" t="s">
        <v>937</v>
      </c>
      <c r="I72" s="621">
        <v>0.5</v>
      </c>
      <c r="J72" s="621">
        <v>1</v>
      </c>
      <c r="K72" s="621">
        <f t="shared" si="14"/>
        <v>0.5</v>
      </c>
      <c r="L72" s="1087"/>
      <c r="M72" s="1104"/>
      <c r="N72" s="1095"/>
    </row>
    <row r="73" spans="1:14" s="509" customFormat="1" ht="32.25" customHeight="1" x14ac:dyDescent="0.2">
      <c r="A73" s="89"/>
      <c r="B73" s="620"/>
      <c r="C73" s="621">
        <v>4</v>
      </c>
      <c r="D73" s="1070" t="s">
        <v>965</v>
      </c>
      <c r="E73" s="1071"/>
      <c r="F73" s="1072"/>
      <c r="G73" s="1111"/>
      <c r="H73" s="622" t="s">
        <v>937</v>
      </c>
      <c r="I73" s="621">
        <v>0.5</v>
      </c>
      <c r="J73" s="621">
        <v>1</v>
      </c>
      <c r="K73" s="621">
        <f t="shared" si="14"/>
        <v>0.5</v>
      </c>
      <c r="L73" s="1087"/>
      <c r="M73" s="1104"/>
      <c r="N73" s="1095"/>
    </row>
    <row r="74" spans="1:14" s="509" customFormat="1" ht="32.25" customHeight="1" x14ac:dyDescent="0.2">
      <c r="A74" s="89"/>
      <c r="B74" s="620"/>
      <c r="C74" s="621">
        <v>5</v>
      </c>
      <c r="D74" s="1070" t="s">
        <v>966</v>
      </c>
      <c r="E74" s="1071"/>
      <c r="F74" s="1072"/>
      <c r="G74" s="1111"/>
      <c r="H74" s="622" t="s">
        <v>937</v>
      </c>
      <c r="I74" s="621">
        <v>1</v>
      </c>
      <c r="J74" s="621">
        <v>1</v>
      </c>
      <c r="K74" s="621">
        <f t="shared" si="14"/>
        <v>1</v>
      </c>
      <c r="L74" s="1087"/>
      <c r="M74" s="1104"/>
      <c r="N74" s="1095"/>
    </row>
    <row r="75" spans="1:14" s="509" customFormat="1" ht="32.25" customHeight="1" x14ac:dyDescent="0.2">
      <c r="A75" s="89"/>
      <c r="B75" s="620"/>
      <c r="C75" s="621">
        <v>6</v>
      </c>
      <c r="D75" s="1070" t="s">
        <v>941</v>
      </c>
      <c r="E75" s="1071"/>
      <c r="F75" s="1072"/>
      <c r="G75" s="1111"/>
      <c r="H75" s="622" t="s">
        <v>937</v>
      </c>
      <c r="I75" s="621">
        <v>1.5</v>
      </c>
      <c r="J75" s="621">
        <v>1</v>
      </c>
      <c r="K75" s="621">
        <f t="shared" si="14"/>
        <v>1.5</v>
      </c>
      <c r="L75" s="1097"/>
      <c r="M75" s="1105"/>
      <c r="N75" s="1095"/>
    </row>
    <row r="76" spans="1:14" s="509" customFormat="1" ht="32.25" customHeight="1" x14ac:dyDescent="0.2">
      <c r="A76" s="89"/>
      <c r="B76" s="620"/>
      <c r="C76" s="621">
        <v>7</v>
      </c>
      <c r="D76" s="1106" t="s">
        <v>968</v>
      </c>
      <c r="E76" s="1107"/>
      <c r="F76" s="1108"/>
      <c r="G76" s="1111"/>
      <c r="H76" s="622" t="s">
        <v>937</v>
      </c>
      <c r="I76" s="621">
        <v>1.5</v>
      </c>
      <c r="J76" s="621">
        <v>1</v>
      </c>
      <c r="K76" s="621">
        <f t="shared" si="14"/>
        <v>1.5</v>
      </c>
      <c r="L76" s="1086" t="s">
        <v>967</v>
      </c>
      <c r="M76" s="1098" t="s">
        <v>1488</v>
      </c>
      <c r="N76" s="1095"/>
    </row>
    <row r="77" spans="1:14" s="509" customFormat="1" ht="32.25" customHeight="1" x14ac:dyDescent="0.2">
      <c r="A77" s="89"/>
      <c r="B77" s="620"/>
      <c r="C77" s="621">
        <v>8</v>
      </c>
      <c r="D77" s="1106" t="s">
        <v>969</v>
      </c>
      <c r="E77" s="1107"/>
      <c r="F77" s="1108"/>
      <c r="G77" s="1111"/>
      <c r="H77" s="622" t="s">
        <v>937</v>
      </c>
      <c r="I77" s="621">
        <v>1.5</v>
      </c>
      <c r="J77" s="621">
        <v>1</v>
      </c>
      <c r="K77" s="621">
        <f t="shared" si="14"/>
        <v>1.5</v>
      </c>
      <c r="L77" s="1097"/>
      <c r="M77" s="1100"/>
      <c r="N77" s="1095"/>
    </row>
    <row r="78" spans="1:14" s="267" customFormat="1" ht="25.5" customHeight="1" x14ac:dyDescent="0.2">
      <c r="A78" s="162"/>
      <c r="B78" s="476"/>
      <c r="C78" s="1121" t="s">
        <v>304</v>
      </c>
      <c r="D78" s="1122"/>
      <c r="E78" s="1122"/>
      <c r="F78" s="1122"/>
      <c r="G78" s="1122"/>
      <c r="H78" s="1123"/>
      <c r="I78" s="507">
        <f>SUM(I70:I77)</f>
        <v>7.5</v>
      </c>
      <c r="J78" s="507"/>
      <c r="K78" s="508">
        <f>SUM(K70:K77)</f>
        <v>7.5</v>
      </c>
      <c r="L78" s="498"/>
      <c r="M78" s="498"/>
      <c r="N78" s="487"/>
    </row>
    <row r="79" spans="1:14" s="509" customFormat="1" ht="25.5" customHeight="1" x14ac:dyDescent="0.2">
      <c r="A79" s="89"/>
      <c r="B79" s="472"/>
      <c r="C79" s="910" t="s">
        <v>1066</v>
      </c>
      <c r="D79" s="911"/>
      <c r="E79" s="911"/>
      <c r="F79" s="911"/>
      <c r="G79" s="911"/>
      <c r="H79" s="911"/>
      <c r="I79" s="911"/>
      <c r="J79" s="911"/>
      <c r="K79" s="911"/>
      <c r="L79" s="911"/>
      <c r="M79" s="912"/>
      <c r="N79" s="506"/>
    </row>
    <row r="80" spans="1:14" s="509" customFormat="1" ht="32.25" customHeight="1" x14ac:dyDescent="0.2">
      <c r="A80" s="89"/>
      <c r="B80" s="472"/>
      <c r="C80" s="621">
        <v>1</v>
      </c>
      <c r="D80" s="1070" t="s">
        <v>960</v>
      </c>
      <c r="E80" s="1071"/>
      <c r="F80" s="1072"/>
      <c r="G80" s="1110" t="s">
        <v>569</v>
      </c>
      <c r="H80" s="474" t="s">
        <v>937</v>
      </c>
      <c r="I80" s="473">
        <v>0.5</v>
      </c>
      <c r="J80" s="473">
        <v>1</v>
      </c>
      <c r="K80" s="473">
        <f>SUM(I80*J80)</f>
        <v>0.5</v>
      </c>
      <c r="L80" s="1086" t="s">
        <v>570</v>
      </c>
      <c r="M80" s="1098" t="s">
        <v>1489</v>
      </c>
      <c r="N80" s="1094"/>
    </row>
    <row r="81" spans="1:14" s="509" customFormat="1" ht="32.25" customHeight="1" x14ac:dyDescent="0.2">
      <c r="A81" s="89"/>
      <c r="B81" s="472"/>
      <c r="C81" s="621">
        <v>2</v>
      </c>
      <c r="D81" s="1070" t="s">
        <v>961</v>
      </c>
      <c r="E81" s="1071"/>
      <c r="F81" s="1072"/>
      <c r="G81" s="1111"/>
      <c r="H81" s="474" t="s">
        <v>937</v>
      </c>
      <c r="I81" s="473">
        <v>0.5</v>
      </c>
      <c r="J81" s="473">
        <v>1</v>
      </c>
      <c r="K81" s="473">
        <f>SUM(I81*J81)</f>
        <v>0.5</v>
      </c>
      <c r="L81" s="1087"/>
      <c r="M81" s="1104"/>
      <c r="N81" s="1095"/>
    </row>
    <row r="82" spans="1:14" s="509" customFormat="1" ht="32.25" customHeight="1" x14ac:dyDescent="0.2">
      <c r="A82" s="89"/>
      <c r="B82" s="620"/>
      <c r="C82" s="621">
        <v>3</v>
      </c>
      <c r="D82" s="1070" t="s">
        <v>970</v>
      </c>
      <c r="E82" s="1071"/>
      <c r="F82" s="1072"/>
      <c r="G82" s="1111"/>
      <c r="H82" s="622" t="s">
        <v>937</v>
      </c>
      <c r="I82" s="621">
        <v>0.25</v>
      </c>
      <c r="J82" s="621">
        <v>1</v>
      </c>
      <c r="K82" s="621">
        <f t="shared" ref="K82:K85" si="15">SUM(I82*J82)</f>
        <v>0.25</v>
      </c>
      <c r="L82" s="1087"/>
      <c r="M82" s="1104"/>
      <c r="N82" s="1095"/>
    </row>
    <row r="83" spans="1:14" s="509" customFormat="1" ht="32.25" customHeight="1" x14ac:dyDescent="0.2">
      <c r="A83" s="89"/>
      <c r="B83" s="620"/>
      <c r="C83" s="621">
        <v>4</v>
      </c>
      <c r="D83" s="1070" t="s">
        <v>971</v>
      </c>
      <c r="E83" s="1071"/>
      <c r="F83" s="1072"/>
      <c r="G83" s="1111"/>
      <c r="H83" s="622" t="s">
        <v>937</v>
      </c>
      <c r="I83" s="621">
        <v>0.25</v>
      </c>
      <c r="J83" s="621">
        <v>1</v>
      </c>
      <c r="K83" s="621">
        <f t="shared" si="15"/>
        <v>0.25</v>
      </c>
      <c r="L83" s="1087"/>
      <c r="M83" s="1104"/>
      <c r="N83" s="1095"/>
    </row>
    <row r="84" spans="1:14" s="509" customFormat="1" ht="32.25" customHeight="1" x14ac:dyDescent="0.2">
      <c r="A84" s="89"/>
      <c r="B84" s="620"/>
      <c r="C84" s="621">
        <v>5</v>
      </c>
      <c r="D84" s="1070" t="s">
        <v>956</v>
      </c>
      <c r="E84" s="1071"/>
      <c r="F84" s="1072"/>
      <c r="G84" s="1111"/>
      <c r="H84" s="622" t="s">
        <v>937</v>
      </c>
      <c r="I84" s="621">
        <v>1.5</v>
      </c>
      <c r="J84" s="621">
        <v>1</v>
      </c>
      <c r="K84" s="621">
        <f>SUM(I84*J84)</f>
        <v>1.5</v>
      </c>
      <c r="L84" s="1087"/>
      <c r="M84" s="1104"/>
      <c r="N84" s="1095"/>
    </row>
    <row r="85" spans="1:14" s="509" customFormat="1" ht="32.25" customHeight="1" x14ac:dyDescent="0.2">
      <c r="A85" s="89"/>
      <c r="B85" s="620"/>
      <c r="C85" s="621">
        <v>6</v>
      </c>
      <c r="D85" s="1070" t="s">
        <v>972</v>
      </c>
      <c r="E85" s="1071"/>
      <c r="F85" s="1072"/>
      <c r="G85" s="1111"/>
      <c r="H85" s="622" t="s">
        <v>937</v>
      </c>
      <c r="I85" s="621">
        <v>1.5</v>
      </c>
      <c r="J85" s="621">
        <v>1</v>
      </c>
      <c r="K85" s="621">
        <f t="shared" si="15"/>
        <v>1.5</v>
      </c>
      <c r="L85" s="1087"/>
      <c r="M85" s="1104"/>
      <c r="N85" s="1095"/>
    </row>
    <row r="86" spans="1:14" s="509" customFormat="1" ht="32.25" customHeight="1" x14ac:dyDescent="0.2">
      <c r="A86" s="89"/>
      <c r="B86" s="472"/>
      <c r="C86" s="621">
        <v>7</v>
      </c>
      <c r="D86" s="1070" t="s">
        <v>954</v>
      </c>
      <c r="E86" s="1071"/>
      <c r="F86" s="1072"/>
      <c r="G86" s="1111"/>
      <c r="H86" s="474" t="s">
        <v>937</v>
      </c>
      <c r="I86" s="473">
        <v>1.5</v>
      </c>
      <c r="J86" s="473">
        <v>1</v>
      </c>
      <c r="K86" s="473">
        <f>SUM(I86*J86)</f>
        <v>1.5</v>
      </c>
      <c r="L86" s="1097"/>
      <c r="M86" s="1105"/>
      <c r="N86" s="1095"/>
    </row>
    <row r="87" spans="1:14" s="509" customFormat="1" ht="32.25" customHeight="1" x14ac:dyDescent="0.2">
      <c r="A87" s="89"/>
      <c r="B87" s="620"/>
      <c r="C87" s="621">
        <v>8</v>
      </c>
      <c r="D87" s="1106" t="s">
        <v>973</v>
      </c>
      <c r="E87" s="1107"/>
      <c r="F87" s="1108"/>
      <c r="G87" s="1111"/>
      <c r="H87" s="622" t="s">
        <v>937</v>
      </c>
      <c r="I87" s="621">
        <v>1</v>
      </c>
      <c r="J87" s="621">
        <v>1</v>
      </c>
      <c r="K87" s="621">
        <f>SUM(I87*J87)</f>
        <v>1</v>
      </c>
      <c r="L87" s="1086" t="s">
        <v>571</v>
      </c>
      <c r="M87" s="1098" t="s">
        <v>1490</v>
      </c>
      <c r="N87" s="1095"/>
    </row>
    <row r="88" spans="1:14" s="509" customFormat="1" ht="32.25" customHeight="1" x14ac:dyDescent="0.2">
      <c r="A88" s="89"/>
      <c r="B88" s="472"/>
      <c r="C88" s="621">
        <v>9</v>
      </c>
      <c r="D88" s="1106" t="s">
        <v>974</v>
      </c>
      <c r="E88" s="1107"/>
      <c r="F88" s="1108"/>
      <c r="G88" s="1111"/>
      <c r="H88" s="474" t="s">
        <v>937</v>
      </c>
      <c r="I88" s="473">
        <v>1.5</v>
      </c>
      <c r="J88" s="473">
        <v>1</v>
      </c>
      <c r="K88" s="473">
        <f t="shared" ref="K88" si="16">SUM(I88*J88)</f>
        <v>1.5</v>
      </c>
      <c r="L88" s="1097"/>
      <c r="M88" s="1100"/>
      <c r="N88" s="1095"/>
    </row>
    <row r="89" spans="1:14" s="509" customFormat="1" ht="24" customHeight="1" x14ac:dyDescent="0.2">
      <c r="A89" s="89"/>
      <c r="B89" s="472"/>
      <c r="C89" s="1088" t="s">
        <v>304</v>
      </c>
      <c r="D89" s="1089"/>
      <c r="E89" s="1089"/>
      <c r="F89" s="1089"/>
      <c r="G89" s="1089"/>
      <c r="H89" s="1090"/>
      <c r="I89" s="473">
        <f>SUM(I80:I88)</f>
        <v>8.5</v>
      </c>
      <c r="J89" s="62"/>
      <c r="K89" s="510">
        <f>SUM(K80:K88)</f>
        <v>8.5</v>
      </c>
      <c r="L89" s="511"/>
      <c r="M89" s="746"/>
      <c r="N89" s="512"/>
    </row>
    <row r="90" spans="1:14" s="267" customFormat="1" ht="24" customHeight="1" x14ac:dyDescent="0.2">
      <c r="A90" s="162"/>
      <c r="B90" s="477"/>
      <c r="C90" s="913" t="s">
        <v>993</v>
      </c>
      <c r="D90" s="914"/>
      <c r="E90" s="914"/>
      <c r="F90" s="914"/>
      <c r="G90" s="914"/>
      <c r="H90" s="914"/>
      <c r="I90" s="914"/>
      <c r="J90" s="914"/>
      <c r="K90" s="914"/>
      <c r="L90" s="914"/>
      <c r="M90" s="915"/>
      <c r="N90" s="506"/>
    </row>
    <row r="91" spans="1:14" s="267" customFormat="1" ht="33" customHeight="1" x14ac:dyDescent="0.2">
      <c r="A91" s="162"/>
      <c r="B91" s="476"/>
      <c r="C91" s="169">
        <v>1</v>
      </c>
      <c r="D91" s="1070" t="s">
        <v>941</v>
      </c>
      <c r="E91" s="1071"/>
      <c r="F91" s="1072"/>
      <c r="G91" s="1067" t="s">
        <v>575</v>
      </c>
      <c r="H91" s="435" t="s">
        <v>936</v>
      </c>
      <c r="I91" s="473">
        <v>1.5</v>
      </c>
      <c r="J91" s="169">
        <v>1</v>
      </c>
      <c r="K91" s="169">
        <f>(I91*J91)</f>
        <v>1.5</v>
      </c>
      <c r="L91" s="1086" t="s">
        <v>576</v>
      </c>
      <c r="M91" s="1098" t="s">
        <v>1491</v>
      </c>
      <c r="N91" s="1094"/>
    </row>
    <row r="92" spans="1:14" s="267" customFormat="1" ht="33" customHeight="1" x14ac:dyDescent="0.2">
      <c r="A92" s="162"/>
      <c r="B92" s="476"/>
      <c r="C92" s="169">
        <v>2</v>
      </c>
      <c r="D92" s="1070" t="s">
        <v>975</v>
      </c>
      <c r="E92" s="1071"/>
      <c r="F92" s="1072"/>
      <c r="G92" s="1068"/>
      <c r="H92" s="435" t="s">
        <v>936</v>
      </c>
      <c r="I92" s="473">
        <v>1.5</v>
      </c>
      <c r="J92" s="169">
        <v>1</v>
      </c>
      <c r="K92" s="169">
        <f>(I92*J92)</f>
        <v>1.5</v>
      </c>
      <c r="L92" s="1087"/>
      <c r="M92" s="1104"/>
      <c r="N92" s="1095"/>
    </row>
    <row r="93" spans="1:14" s="267" customFormat="1" ht="33" customHeight="1" x14ac:dyDescent="0.2">
      <c r="A93" s="162"/>
      <c r="B93" s="476"/>
      <c r="C93" s="169">
        <v>3</v>
      </c>
      <c r="D93" s="1070" t="s">
        <v>976</v>
      </c>
      <c r="E93" s="1071"/>
      <c r="F93" s="1072"/>
      <c r="G93" s="1068"/>
      <c r="H93" s="435" t="s">
        <v>936</v>
      </c>
      <c r="I93" s="473">
        <v>3</v>
      </c>
      <c r="J93" s="169">
        <v>1</v>
      </c>
      <c r="K93" s="169">
        <f>(I93*J93)</f>
        <v>3</v>
      </c>
      <c r="L93" s="1097"/>
      <c r="M93" s="1105"/>
      <c r="N93" s="1095"/>
    </row>
    <row r="94" spans="1:14" s="267" customFormat="1" ht="39.75" customHeight="1" x14ac:dyDescent="0.2">
      <c r="A94" s="162"/>
      <c r="B94" s="624"/>
      <c r="C94" s="169">
        <v>4</v>
      </c>
      <c r="D94" s="1106" t="s">
        <v>978</v>
      </c>
      <c r="E94" s="1107"/>
      <c r="F94" s="1108"/>
      <c r="G94" s="1068"/>
      <c r="H94" s="435" t="s">
        <v>936</v>
      </c>
      <c r="I94" s="621">
        <v>1.5</v>
      </c>
      <c r="J94" s="169">
        <v>1</v>
      </c>
      <c r="K94" s="169">
        <f>(I94*J94)</f>
        <v>1.5</v>
      </c>
      <c r="L94" s="623" t="s">
        <v>977</v>
      </c>
      <c r="M94" s="754" t="s">
        <v>1492</v>
      </c>
      <c r="N94" s="1095"/>
    </row>
    <row r="95" spans="1:14" s="267" customFormat="1" ht="20" customHeight="1" x14ac:dyDescent="0.2">
      <c r="A95" s="162"/>
      <c r="B95" s="476"/>
      <c r="C95" s="1121" t="s">
        <v>304</v>
      </c>
      <c r="D95" s="1122"/>
      <c r="E95" s="1122"/>
      <c r="F95" s="1122"/>
      <c r="G95" s="1122"/>
      <c r="H95" s="1123"/>
      <c r="I95" s="507">
        <f>SUM(I91:I94)</f>
        <v>7.5</v>
      </c>
      <c r="J95" s="507"/>
      <c r="K95" s="508">
        <f>SUM(K91:K94)</f>
        <v>7.5</v>
      </c>
      <c r="L95" s="498"/>
      <c r="M95" s="744"/>
      <c r="N95" s="487"/>
    </row>
    <row r="96" spans="1:14" s="509" customFormat="1" ht="20" customHeight="1" x14ac:dyDescent="0.2">
      <c r="A96" s="89"/>
      <c r="B96" s="472"/>
      <c r="C96" s="910" t="s">
        <v>1067</v>
      </c>
      <c r="D96" s="911"/>
      <c r="E96" s="911"/>
      <c r="F96" s="911"/>
      <c r="G96" s="911"/>
      <c r="H96" s="911"/>
      <c r="I96" s="911"/>
      <c r="J96" s="911"/>
      <c r="K96" s="911"/>
      <c r="L96" s="911"/>
      <c r="M96" s="912"/>
      <c r="N96" s="506"/>
    </row>
    <row r="97" spans="1:14" s="509" customFormat="1" ht="26.75" customHeight="1" x14ac:dyDescent="0.2">
      <c r="A97" s="89"/>
      <c r="B97" s="472"/>
      <c r="C97" s="621">
        <v>1</v>
      </c>
      <c r="D97" s="1070" t="s">
        <v>980</v>
      </c>
      <c r="E97" s="1071"/>
      <c r="F97" s="1072"/>
      <c r="G97" s="1110" t="s">
        <v>577</v>
      </c>
      <c r="H97" s="474" t="s">
        <v>937</v>
      </c>
      <c r="I97" s="473">
        <v>1.5</v>
      </c>
      <c r="J97" s="473">
        <v>1</v>
      </c>
      <c r="K97" s="473">
        <f>SUM(I97*J97)</f>
        <v>1.5</v>
      </c>
      <c r="L97" s="1086" t="s">
        <v>979</v>
      </c>
      <c r="M97" s="1098" t="s">
        <v>1493</v>
      </c>
      <c r="N97" s="1094"/>
    </row>
    <row r="98" spans="1:14" s="509" customFormat="1" ht="26.75" customHeight="1" x14ac:dyDescent="0.2">
      <c r="A98" s="89"/>
      <c r="B98" s="472"/>
      <c r="C98" s="621">
        <v>2</v>
      </c>
      <c r="D98" s="1070" t="s">
        <v>981</v>
      </c>
      <c r="E98" s="1071"/>
      <c r="F98" s="1072"/>
      <c r="G98" s="1111"/>
      <c r="H98" s="474" t="s">
        <v>937</v>
      </c>
      <c r="I98" s="473">
        <v>0.5</v>
      </c>
      <c r="J98" s="473">
        <v>1</v>
      </c>
      <c r="K98" s="473">
        <f>SUM(I98*J98)</f>
        <v>0.5</v>
      </c>
      <c r="L98" s="1087"/>
      <c r="M98" s="1104"/>
      <c r="N98" s="1095"/>
    </row>
    <row r="99" spans="1:14" s="509" customFormat="1" ht="26.75" customHeight="1" x14ac:dyDescent="0.2">
      <c r="A99" s="89"/>
      <c r="B99" s="620"/>
      <c r="C99" s="621">
        <v>3</v>
      </c>
      <c r="D99" s="1070" t="s">
        <v>960</v>
      </c>
      <c r="E99" s="1071"/>
      <c r="F99" s="1072"/>
      <c r="G99" s="1111"/>
      <c r="H99" s="622" t="s">
        <v>937</v>
      </c>
      <c r="I99" s="621">
        <v>0.5</v>
      </c>
      <c r="J99" s="621">
        <v>1</v>
      </c>
      <c r="K99" s="621">
        <f t="shared" ref="K99:K102" si="17">SUM(I99*J99)</f>
        <v>0.5</v>
      </c>
      <c r="L99" s="1087"/>
      <c r="M99" s="1104"/>
      <c r="N99" s="1095"/>
    </row>
    <row r="100" spans="1:14" s="509" customFormat="1" ht="26.75" customHeight="1" x14ac:dyDescent="0.2">
      <c r="A100" s="89"/>
      <c r="B100" s="620"/>
      <c r="C100" s="621">
        <v>4</v>
      </c>
      <c r="D100" s="1070" t="s">
        <v>961</v>
      </c>
      <c r="E100" s="1071"/>
      <c r="F100" s="1072"/>
      <c r="G100" s="1111"/>
      <c r="H100" s="622" t="s">
        <v>937</v>
      </c>
      <c r="I100" s="621">
        <v>0.5</v>
      </c>
      <c r="J100" s="621">
        <v>1</v>
      </c>
      <c r="K100" s="621">
        <f t="shared" si="17"/>
        <v>0.5</v>
      </c>
      <c r="L100" s="1087"/>
      <c r="M100" s="1104"/>
      <c r="N100" s="1095"/>
    </row>
    <row r="101" spans="1:14" s="509" customFormat="1" ht="26.75" customHeight="1" x14ac:dyDescent="0.2">
      <c r="A101" s="89"/>
      <c r="B101" s="620"/>
      <c r="C101" s="621">
        <v>5</v>
      </c>
      <c r="D101" s="1070" t="s">
        <v>982</v>
      </c>
      <c r="E101" s="1071"/>
      <c r="F101" s="1072"/>
      <c r="G101" s="1111"/>
      <c r="H101" s="622" t="s">
        <v>937</v>
      </c>
      <c r="I101" s="621">
        <v>0.5</v>
      </c>
      <c r="J101" s="621">
        <v>1</v>
      </c>
      <c r="K101" s="621">
        <f t="shared" si="17"/>
        <v>0.5</v>
      </c>
      <c r="L101" s="1087"/>
      <c r="M101" s="1104"/>
      <c r="N101" s="1095"/>
    </row>
    <row r="102" spans="1:14" s="509" customFormat="1" ht="26.75" customHeight="1" x14ac:dyDescent="0.2">
      <c r="A102" s="89"/>
      <c r="B102" s="620"/>
      <c r="C102" s="621">
        <v>6</v>
      </c>
      <c r="D102" s="1070" t="s">
        <v>983</v>
      </c>
      <c r="E102" s="1071"/>
      <c r="F102" s="1072"/>
      <c r="G102" s="1111"/>
      <c r="H102" s="622" t="s">
        <v>937</v>
      </c>
      <c r="I102" s="621">
        <v>0.5</v>
      </c>
      <c r="J102" s="621">
        <v>1</v>
      </c>
      <c r="K102" s="621">
        <f t="shared" si="17"/>
        <v>0.5</v>
      </c>
      <c r="L102" s="1087"/>
      <c r="M102" s="1104"/>
      <c r="N102" s="1095"/>
    </row>
    <row r="103" spans="1:14" s="509" customFormat="1" ht="26.75" customHeight="1" x14ac:dyDescent="0.2">
      <c r="A103" s="89"/>
      <c r="B103" s="472"/>
      <c r="C103" s="621">
        <v>7</v>
      </c>
      <c r="D103" s="1070" t="s">
        <v>956</v>
      </c>
      <c r="E103" s="1071"/>
      <c r="F103" s="1072"/>
      <c r="G103" s="1111"/>
      <c r="H103" s="474" t="s">
        <v>937</v>
      </c>
      <c r="I103" s="473">
        <v>1.5</v>
      </c>
      <c r="J103" s="473">
        <v>1</v>
      </c>
      <c r="K103" s="473">
        <f>SUM(I103*J103)</f>
        <v>1.5</v>
      </c>
      <c r="L103" s="1087"/>
      <c r="M103" s="1104"/>
      <c r="N103" s="1095"/>
    </row>
    <row r="104" spans="1:14" s="509" customFormat="1" ht="26.75" customHeight="1" x14ac:dyDescent="0.2">
      <c r="A104" s="89"/>
      <c r="B104" s="620"/>
      <c r="C104" s="621">
        <v>8</v>
      </c>
      <c r="D104" s="1070" t="s">
        <v>972</v>
      </c>
      <c r="E104" s="1071"/>
      <c r="F104" s="1072"/>
      <c r="G104" s="1111"/>
      <c r="H104" s="622" t="s">
        <v>937</v>
      </c>
      <c r="I104" s="621">
        <v>1.5</v>
      </c>
      <c r="J104" s="621">
        <v>1</v>
      </c>
      <c r="K104" s="621">
        <f>SUM(I104*J104)</f>
        <v>1.5</v>
      </c>
      <c r="L104" s="1087"/>
      <c r="M104" s="1104"/>
      <c r="N104" s="1095"/>
    </row>
    <row r="105" spans="1:14" s="509" customFormat="1" ht="26.75" customHeight="1" x14ac:dyDescent="0.2">
      <c r="A105" s="89"/>
      <c r="B105" s="620"/>
      <c r="C105" s="621">
        <v>9</v>
      </c>
      <c r="D105" s="1070" t="s">
        <v>954</v>
      </c>
      <c r="E105" s="1071"/>
      <c r="F105" s="1072"/>
      <c r="G105" s="1111"/>
      <c r="H105" s="622" t="s">
        <v>937</v>
      </c>
      <c r="I105" s="621">
        <v>1.5</v>
      </c>
      <c r="J105" s="621">
        <v>1</v>
      </c>
      <c r="K105" s="621">
        <f>SUM(I105*J105)</f>
        <v>1.5</v>
      </c>
      <c r="L105" s="1097"/>
      <c r="M105" s="1105"/>
      <c r="N105" s="1095"/>
    </row>
    <row r="106" spans="1:14" s="509" customFormat="1" ht="36.5" customHeight="1" x14ac:dyDescent="0.2">
      <c r="A106" s="89"/>
      <c r="B106" s="472"/>
      <c r="C106" s="621">
        <v>10</v>
      </c>
      <c r="D106" s="1070" t="s">
        <v>985</v>
      </c>
      <c r="E106" s="1071"/>
      <c r="F106" s="1072"/>
      <c r="G106" s="1111"/>
      <c r="H106" s="622" t="s">
        <v>937</v>
      </c>
      <c r="I106" s="621">
        <v>1.5</v>
      </c>
      <c r="J106" s="621">
        <v>1</v>
      </c>
      <c r="K106" s="621">
        <f>SUM(I106*J106)</f>
        <v>1.5</v>
      </c>
      <c r="L106" s="625" t="s">
        <v>984</v>
      </c>
      <c r="M106" s="754" t="s">
        <v>1494</v>
      </c>
      <c r="N106" s="1095"/>
    </row>
    <row r="107" spans="1:14" s="509" customFormat="1" ht="20" customHeight="1" x14ac:dyDescent="0.2">
      <c r="A107" s="89"/>
      <c r="B107" s="472"/>
      <c r="C107" s="1088" t="s">
        <v>304</v>
      </c>
      <c r="D107" s="1089"/>
      <c r="E107" s="1089"/>
      <c r="F107" s="1089"/>
      <c r="G107" s="1089"/>
      <c r="H107" s="1090"/>
      <c r="I107" s="473">
        <f>SUM(I97:I106)</f>
        <v>10</v>
      </c>
      <c r="J107" s="62"/>
      <c r="K107" s="510">
        <f>SUM(K97:K106)</f>
        <v>10</v>
      </c>
      <c r="L107" s="511"/>
      <c r="M107" s="746"/>
      <c r="N107" s="512"/>
    </row>
    <row r="108" spans="1:14" s="267" customFormat="1" ht="20" customHeight="1" x14ac:dyDescent="0.2">
      <c r="A108" s="162"/>
      <c r="B108" s="477"/>
      <c r="C108" s="913" t="s">
        <v>994</v>
      </c>
      <c r="D108" s="914"/>
      <c r="E108" s="914"/>
      <c r="F108" s="914"/>
      <c r="G108" s="914"/>
      <c r="H108" s="914"/>
      <c r="I108" s="914"/>
      <c r="J108" s="914"/>
      <c r="K108" s="914"/>
      <c r="L108" s="914"/>
      <c r="M108" s="915"/>
      <c r="N108" s="506"/>
    </row>
    <row r="109" spans="1:14" s="267" customFormat="1" ht="26.75" customHeight="1" x14ac:dyDescent="0.2">
      <c r="A109" s="162"/>
      <c r="B109" s="476"/>
      <c r="C109" s="169">
        <v>1</v>
      </c>
      <c r="D109" s="1070" t="s">
        <v>986</v>
      </c>
      <c r="E109" s="1071"/>
      <c r="F109" s="1072"/>
      <c r="G109" s="1067" t="s">
        <v>578</v>
      </c>
      <c r="H109" s="435" t="s">
        <v>936</v>
      </c>
      <c r="I109" s="473">
        <v>1</v>
      </c>
      <c r="J109" s="169">
        <v>1</v>
      </c>
      <c r="K109" s="169">
        <f t="shared" ref="K109:K112" si="18">(I109*J109)</f>
        <v>1</v>
      </c>
      <c r="L109" s="1086" t="s">
        <v>579</v>
      </c>
      <c r="M109" s="1098" t="s">
        <v>1495</v>
      </c>
      <c r="N109" s="1094"/>
    </row>
    <row r="110" spans="1:14" s="267" customFormat="1" ht="26.75" customHeight="1" x14ac:dyDescent="0.2">
      <c r="A110" s="162"/>
      <c r="B110" s="476"/>
      <c r="C110" s="169">
        <v>2</v>
      </c>
      <c r="D110" s="1070" t="s">
        <v>987</v>
      </c>
      <c r="E110" s="1071"/>
      <c r="F110" s="1072"/>
      <c r="G110" s="1068"/>
      <c r="H110" s="435" t="s">
        <v>936</v>
      </c>
      <c r="I110" s="473">
        <v>0.5</v>
      </c>
      <c r="J110" s="169">
        <v>1</v>
      </c>
      <c r="K110" s="169">
        <f t="shared" si="18"/>
        <v>0.5</v>
      </c>
      <c r="L110" s="1087"/>
      <c r="M110" s="1109"/>
      <c r="N110" s="1095"/>
    </row>
    <row r="111" spans="1:14" s="267" customFormat="1" ht="26.75" customHeight="1" x14ac:dyDescent="0.2">
      <c r="A111" s="162"/>
      <c r="B111" s="476"/>
      <c r="C111" s="169">
        <v>3</v>
      </c>
      <c r="D111" s="1070" t="s">
        <v>988</v>
      </c>
      <c r="E111" s="1071"/>
      <c r="F111" s="1072"/>
      <c r="G111" s="1068"/>
      <c r="H111" s="435" t="s">
        <v>936</v>
      </c>
      <c r="I111" s="473">
        <v>0.5</v>
      </c>
      <c r="J111" s="169">
        <v>1</v>
      </c>
      <c r="K111" s="169">
        <f t="shared" si="18"/>
        <v>0.5</v>
      </c>
      <c r="L111" s="1087"/>
      <c r="M111" s="1109"/>
      <c r="N111" s="1095"/>
    </row>
    <row r="112" spans="1:14" s="267" customFormat="1" ht="26.75" customHeight="1" x14ac:dyDescent="0.2">
      <c r="A112" s="162"/>
      <c r="B112" s="476"/>
      <c r="C112" s="169">
        <v>4</v>
      </c>
      <c r="D112" s="1070" t="s">
        <v>989</v>
      </c>
      <c r="E112" s="1071"/>
      <c r="F112" s="1072"/>
      <c r="G112" s="1068"/>
      <c r="H112" s="435" t="s">
        <v>936</v>
      </c>
      <c r="I112" s="473">
        <v>1</v>
      </c>
      <c r="J112" s="169">
        <v>1</v>
      </c>
      <c r="K112" s="169">
        <f t="shared" si="18"/>
        <v>1</v>
      </c>
      <c r="L112" s="1087"/>
      <c r="M112" s="1109"/>
      <c r="N112" s="1095"/>
    </row>
    <row r="113" spans="1:14" s="267" customFormat="1" ht="26.75" customHeight="1" x14ac:dyDescent="0.2">
      <c r="A113" s="162"/>
      <c r="B113" s="624"/>
      <c r="C113" s="169">
        <v>5</v>
      </c>
      <c r="D113" s="1070" t="s">
        <v>941</v>
      </c>
      <c r="E113" s="1071"/>
      <c r="F113" s="1072"/>
      <c r="G113" s="1068"/>
      <c r="H113" s="622" t="s">
        <v>937</v>
      </c>
      <c r="I113" s="621">
        <v>1.5</v>
      </c>
      <c r="J113" s="621">
        <v>1</v>
      </c>
      <c r="K113" s="621">
        <f t="shared" ref="K113:K114" si="19">SUM(I113*J113)</f>
        <v>1.5</v>
      </c>
      <c r="L113" s="1087"/>
      <c r="M113" s="1109"/>
      <c r="N113" s="1095"/>
    </row>
    <row r="114" spans="1:14" s="267" customFormat="1" ht="26.75" customHeight="1" x14ac:dyDescent="0.2">
      <c r="A114" s="162"/>
      <c r="B114" s="624"/>
      <c r="C114" s="169">
        <v>6</v>
      </c>
      <c r="D114" s="1070" t="s">
        <v>976</v>
      </c>
      <c r="E114" s="1071"/>
      <c r="F114" s="1072"/>
      <c r="G114" s="1068"/>
      <c r="H114" s="622" t="s">
        <v>937</v>
      </c>
      <c r="I114" s="621">
        <v>3</v>
      </c>
      <c r="J114" s="621">
        <v>1</v>
      </c>
      <c r="K114" s="621">
        <f t="shared" si="19"/>
        <v>3</v>
      </c>
      <c r="L114" s="1087"/>
      <c r="M114" s="1109"/>
      <c r="N114" s="1095"/>
    </row>
    <row r="115" spans="1:14" s="509" customFormat="1" ht="20" customHeight="1" x14ac:dyDescent="0.2">
      <c r="A115" s="89"/>
      <c r="B115" s="472"/>
      <c r="C115" s="1088" t="s">
        <v>304</v>
      </c>
      <c r="D115" s="1089"/>
      <c r="E115" s="1089"/>
      <c r="F115" s="1089"/>
      <c r="G115" s="1089"/>
      <c r="H115" s="1090"/>
      <c r="I115" s="473">
        <f>SUM(I109:I114)</f>
        <v>7.5</v>
      </c>
      <c r="J115" s="62"/>
      <c r="K115" s="510">
        <f>SUM(K109:K114)</f>
        <v>7.5</v>
      </c>
      <c r="L115" s="511"/>
      <c r="M115" s="746"/>
      <c r="N115" s="512"/>
    </row>
    <row r="116" spans="1:14" s="509" customFormat="1" ht="20" customHeight="1" x14ac:dyDescent="0.2">
      <c r="A116" s="89"/>
      <c r="B116" s="472"/>
      <c r="C116" s="910" t="s">
        <v>1068</v>
      </c>
      <c r="D116" s="911"/>
      <c r="E116" s="911"/>
      <c r="F116" s="911"/>
      <c r="G116" s="911"/>
      <c r="H116" s="911"/>
      <c r="I116" s="911"/>
      <c r="J116" s="911"/>
      <c r="K116" s="911"/>
      <c r="L116" s="911"/>
      <c r="M116" s="912"/>
      <c r="N116" s="506"/>
    </row>
    <row r="117" spans="1:14" s="509" customFormat="1" ht="26.75" customHeight="1" x14ac:dyDescent="0.2">
      <c r="A117" s="89"/>
      <c r="B117" s="472"/>
      <c r="C117" s="621">
        <v>1</v>
      </c>
      <c r="D117" s="1070" t="s">
        <v>956</v>
      </c>
      <c r="E117" s="1071"/>
      <c r="F117" s="1072"/>
      <c r="G117" s="1110" t="s">
        <v>580</v>
      </c>
      <c r="H117" s="474" t="s">
        <v>937</v>
      </c>
      <c r="I117" s="621">
        <v>1.5</v>
      </c>
      <c r="J117" s="473">
        <v>1</v>
      </c>
      <c r="K117" s="473">
        <f t="shared" ref="K117:K122" si="20">SUM(I117*J117)</f>
        <v>1.5</v>
      </c>
      <c r="L117" s="1086" t="s">
        <v>581</v>
      </c>
      <c r="M117" s="1098" t="s">
        <v>1496</v>
      </c>
      <c r="N117" s="1094"/>
    </row>
    <row r="118" spans="1:14" s="509" customFormat="1" ht="26.75" customHeight="1" x14ac:dyDescent="0.2">
      <c r="A118" s="89"/>
      <c r="B118" s="472"/>
      <c r="C118" s="621">
        <v>2</v>
      </c>
      <c r="D118" s="1070" t="s">
        <v>1008</v>
      </c>
      <c r="E118" s="1071"/>
      <c r="F118" s="1072"/>
      <c r="G118" s="1111"/>
      <c r="H118" s="474" t="s">
        <v>937</v>
      </c>
      <c r="I118" s="621">
        <v>1.5</v>
      </c>
      <c r="J118" s="473">
        <v>1</v>
      </c>
      <c r="K118" s="473">
        <f t="shared" si="20"/>
        <v>1.5</v>
      </c>
      <c r="L118" s="1087"/>
      <c r="M118" s="1104"/>
      <c r="N118" s="1095"/>
    </row>
    <row r="119" spans="1:14" s="509" customFormat="1" ht="27" customHeight="1" x14ac:dyDescent="0.2">
      <c r="A119" s="89"/>
      <c r="B119" s="472"/>
      <c r="C119" s="621">
        <v>3</v>
      </c>
      <c r="D119" s="1070" t="s">
        <v>972</v>
      </c>
      <c r="E119" s="1071"/>
      <c r="F119" s="1072"/>
      <c r="G119" s="1111"/>
      <c r="H119" s="474" t="s">
        <v>937</v>
      </c>
      <c r="I119" s="473">
        <v>1.5</v>
      </c>
      <c r="J119" s="473">
        <v>1</v>
      </c>
      <c r="K119" s="473">
        <f t="shared" si="20"/>
        <v>1.5</v>
      </c>
      <c r="L119" s="1087"/>
      <c r="M119" s="1104"/>
      <c r="N119" s="1095"/>
    </row>
    <row r="120" spans="1:14" s="509" customFormat="1" ht="26.75" customHeight="1" x14ac:dyDescent="0.2">
      <c r="A120" s="89"/>
      <c r="B120" s="620"/>
      <c r="C120" s="621">
        <v>4</v>
      </c>
      <c r="D120" s="1070" t="s">
        <v>954</v>
      </c>
      <c r="E120" s="1071"/>
      <c r="F120" s="1072"/>
      <c r="G120" s="1111"/>
      <c r="H120" s="622" t="s">
        <v>937</v>
      </c>
      <c r="I120" s="621">
        <v>1.5</v>
      </c>
      <c r="J120" s="621">
        <v>1</v>
      </c>
      <c r="K120" s="621">
        <f t="shared" si="20"/>
        <v>1.5</v>
      </c>
      <c r="L120" s="1087"/>
      <c r="M120" s="1104"/>
      <c r="N120" s="1095"/>
    </row>
    <row r="121" spans="1:14" s="509" customFormat="1" ht="26.75" customHeight="1" x14ac:dyDescent="0.2">
      <c r="A121" s="89"/>
      <c r="B121" s="620"/>
      <c r="C121" s="621">
        <v>5</v>
      </c>
      <c r="D121" s="1070" t="s">
        <v>1009</v>
      </c>
      <c r="E121" s="1071"/>
      <c r="F121" s="1072"/>
      <c r="G121" s="1111"/>
      <c r="H121" s="622" t="s">
        <v>937</v>
      </c>
      <c r="I121" s="621">
        <v>1.5</v>
      </c>
      <c r="J121" s="621">
        <v>1</v>
      </c>
      <c r="K121" s="621">
        <f t="shared" si="20"/>
        <v>1.5</v>
      </c>
      <c r="L121" s="1087"/>
      <c r="M121" s="1104"/>
      <c r="N121" s="1095"/>
    </row>
    <row r="122" spans="1:14" s="509" customFormat="1" ht="26.75" customHeight="1" x14ac:dyDescent="0.2">
      <c r="A122" s="89"/>
      <c r="B122" s="472"/>
      <c r="C122" s="621">
        <v>6</v>
      </c>
      <c r="D122" s="1070" t="s">
        <v>1010</v>
      </c>
      <c r="E122" s="1071"/>
      <c r="F122" s="1072"/>
      <c r="G122" s="1111"/>
      <c r="H122" s="622" t="s">
        <v>937</v>
      </c>
      <c r="I122" s="621">
        <v>1</v>
      </c>
      <c r="J122" s="621">
        <v>1</v>
      </c>
      <c r="K122" s="621">
        <f t="shared" si="20"/>
        <v>1</v>
      </c>
      <c r="L122" s="1097"/>
      <c r="M122" s="1105"/>
      <c r="N122" s="1095"/>
    </row>
    <row r="123" spans="1:14" s="509" customFormat="1" ht="20" customHeight="1" x14ac:dyDescent="0.2">
      <c r="A123" s="89"/>
      <c r="B123" s="472"/>
      <c r="C123" s="1088" t="s">
        <v>304</v>
      </c>
      <c r="D123" s="1089"/>
      <c r="E123" s="1089"/>
      <c r="F123" s="1089"/>
      <c r="G123" s="1089"/>
      <c r="H123" s="1090"/>
      <c r="I123" s="473">
        <f>SUM(I117:I122)</f>
        <v>8.5</v>
      </c>
      <c r="J123" s="62"/>
      <c r="K123" s="510">
        <f>SUM(K117:K122)</f>
        <v>8.5</v>
      </c>
      <c r="L123" s="511"/>
      <c r="M123" s="746"/>
      <c r="N123" s="512"/>
    </row>
    <row r="124" spans="1:14" s="267" customFormat="1" ht="20" customHeight="1" x14ac:dyDescent="0.2">
      <c r="A124" s="162"/>
      <c r="B124" s="477"/>
      <c r="C124" s="913" t="s">
        <v>1011</v>
      </c>
      <c r="D124" s="914"/>
      <c r="E124" s="914"/>
      <c r="F124" s="914"/>
      <c r="G124" s="914"/>
      <c r="H124" s="914"/>
      <c r="I124" s="914"/>
      <c r="J124" s="914"/>
      <c r="K124" s="914"/>
      <c r="L124" s="914"/>
      <c r="M124" s="915"/>
      <c r="N124" s="506"/>
    </row>
    <row r="125" spans="1:14" s="267" customFormat="1" ht="27" customHeight="1" x14ac:dyDescent="0.2">
      <c r="A125" s="162"/>
      <c r="B125" s="476"/>
      <c r="C125" s="169">
        <v>1</v>
      </c>
      <c r="D125" s="1070" t="s">
        <v>1012</v>
      </c>
      <c r="E125" s="1071"/>
      <c r="F125" s="1072"/>
      <c r="G125" s="1067" t="s">
        <v>583</v>
      </c>
      <c r="H125" s="435" t="s">
        <v>936</v>
      </c>
      <c r="I125" s="473">
        <v>0.25</v>
      </c>
      <c r="J125" s="169">
        <v>1</v>
      </c>
      <c r="K125" s="169">
        <f t="shared" ref="K125:K131" si="21">(I125*J125)</f>
        <v>0.25</v>
      </c>
      <c r="L125" s="1086" t="s">
        <v>582</v>
      </c>
      <c r="M125" s="1098" t="s">
        <v>1497</v>
      </c>
      <c r="N125" s="1094"/>
    </row>
    <row r="126" spans="1:14" s="267" customFormat="1" ht="27" customHeight="1" x14ac:dyDescent="0.2">
      <c r="A126" s="162"/>
      <c r="B126" s="476"/>
      <c r="C126" s="169">
        <v>2</v>
      </c>
      <c r="D126" s="1070" t="s">
        <v>947</v>
      </c>
      <c r="E126" s="1071"/>
      <c r="F126" s="1072"/>
      <c r="G126" s="1068"/>
      <c r="H126" s="435" t="s">
        <v>936</v>
      </c>
      <c r="I126" s="473">
        <v>0.5</v>
      </c>
      <c r="J126" s="169">
        <v>1</v>
      </c>
      <c r="K126" s="169">
        <f t="shared" si="21"/>
        <v>0.5</v>
      </c>
      <c r="L126" s="1087"/>
      <c r="M126" s="1104"/>
      <c r="N126" s="1095"/>
    </row>
    <row r="127" spans="1:14" s="267" customFormat="1" ht="27" customHeight="1" x14ac:dyDescent="0.2">
      <c r="A127" s="162"/>
      <c r="B127" s="476"/>
      <c r="C127" s="169">
        <v>3</v>
      </c>
      <c r="D127" s="1070" t="s">
        <v>948</v>
      </c>
      <c r="E127" s="1071"/>
      <c r="F127" s="1072"/>
      <c r="G127" s="1068"/>
      <c r="H127" s="435" t="s">
        <v>936</v>
      </c>
      <c r="I127" s="473">
        <v>0.5</v>
      </c>
      <c r="J127" s="169">
        <v>1</v>
      </c>
      <c r="K127" s="169">
        <f t="shared" si="21"/>
        <v>0.5</v>
      </c>
      <c r="L127" s="1087"/>
      <c r="M127" s="1104"/>
      <c r="N127" s="1095"/>
    </row>
    <row r="128" spans="1:14" s="267" customFormat="1" ht="27" customHeight="1" x14ac:dyDescent="0.2">
      <c r="A128" s="162"/>
      <c r="B128" s="476"/>
      <c r="C128" s="169">
        <v>4</v>
      </c>
      <c r="D128" s="1070" t="s">
        <v>1014</v>
      </c>
      <c r="E128" s="1071"/>
      <c r="F128" s="1072"/>
      <c r="G128" s="1068"/>
      <c r="H128" s="435" t="s">
        <v>936</v>
      </c>
      <c r="I128" s="473">
        <v>0.4</v>
      </c>
      <c r="J128" s="169">
        <v>1</v>
      </c>
      <c r="K128" s="169">
        <f t="shared" si="21"/>
        <v>0.4</v>
      </c>
      <c r="L128" s="1087"/>
      <c r="M128" s="1104"/>
      <c r="N128" s="1095"/>
    </row>
    <row r="129" spans="1:14" s="267" customFormat="1" ht="27" customHeight="1" x14ac:dyDescent="0.2">
      <c r="A129" s="162"/>
      <c r="B129" s="476"/>
      <c r="C129" s="169">
        <v>5</v>
      </c>
      <c r="D129" s="1070" t="s">
        <v>1013</v>
      </c>
      <c r="E129" s="1071"/>
      <c r="F129" s="1072"/>
      <c r="G129" s="1068"/>
      <c r="H129" s="435" t="s">
        <v>936</v>
      </c>
      <c r="I129" s="473">
        <v>0.4</v>
      </c>
      <c r="J129" s="169">
        <v>1</v>
      </c>
      <c r="K129" s="169">
        <f t="shared" si="21"/>
        <v>0.4</v>
      </c>
      <c r="L129" s="1087"/>
      <c r="M129" s="1104"/>
      <c r="N129" s="1095"/>
    </row>
    <row r="130" spans="1:14" s="267" customFormat="1" ht="27" customHeight="1" x14ac:dyDescent="0.2">
      <c r="A130" s="162"/>
      <c r="B130" s="476"/>
      <c r="C130" s="169">
        <v>6</v>
      </c>
      <c r="D130" s="1070" t="s">
        <v>1015</v>
      </c>
      <c r="E130" s="1071"/>
      <c r="F130" s="1072"/>
      <c r="G130" s="1068"/>
      <c r="H130" s="435" t="s">
        <v>936</v>
      </c>
      <c r="I130" s="473">
        <v>0.33</v>
      </c>
      <c r="J130" s="169">
        <v>1</v>
      </c>
      <c r="K130" s="169">
        <f t="shared" si="21"/>
        <v>0.33</v>
      </c>
      <c r="L130" s="1087"/>
      <c r="M130" s="1104"/>
      <c r="N130" s="1095"/>
    </row>
    <row r="131" spans="1:14" s="267" customFormat="1" ht="27" customHeight="1" x14ac:dyDescent="0.2">
      <c r="A131" s="162"/>
      <c r="B131" s="476"/>
      <c r="C131" s="169">
        <v>7</v>
      </c>
      <c r="D131" s="1070" t="s">
        <v>1016</v>
      </c>
      <c r="E131" s="1071"/>
      <c r="F131" s="1072"/>
      <c r="G131" s="1068"/>
      <c r="H131" s="435" t="s">
        <v>936</v>
      </c>
      <c r="I131" s="473">
        <v>0.33</v>
      </c>
      <c r="J131" s="169">
        <v>1</v>
      </c>
      <c r="K131" s="169">
        <f t="shared" si="21"/>
        <v>0.33</v>
      </c>
      <c r="L131" s="1087"/>
      <c r="M131" s="1104"/>
      <c r="N131" s="1095"/>
    </row>
    <row r="132" spans="1:14" s="267" customFormat="1" ht="27" customHeight="1" x14ac:dyDescent="0.2">
      <c r="A132" s="162"/>
      <c r="B132" s="624"/>
      <c r="C132" s="169">
        <v>8</v>
      </c>
      <c r="D132" s="1070" t="s">
        <v>941</v>
      </c>
      <c r="E132" s="1071"/>
      <c r="F132" s="1072"/>
      <c r="G132" s="1068"/>
      <c r="H132" s="622" t="s">
        <v>937</v>
      </c>
      <c r="I132" s="621">
        <v>1.5</v>
      </c>
      <c r="J132" s="621">
        <v>1</v>
      </c>
      <c r="K132" s="621">
        <f>SUM(I132*J132)</f>
        <v>1.5</v>
      </c>
      <c r="L132" s="1097"/>
      <c r="M132" s="1105"/>
      <c r="N132" s="1095"/>
    </row>
    <row r="133" spans="1:14" s="267" customFormat="1" ht="27" customHeight="1" x14ac:dyDescent="0.2">
      <c r="A133" s="162"/>
      <c r="B133" s="624"/>
      <c r="C133" s="169">
        <v>9</v>
      </c>
      <c r="D133" s="1070" t="s">
        <v>1017</v>
      </c>
      <c r="E133" s="1071"/>
      <c r="F133" s="1072"/>
      <c r="G133" s="1068"/>
      <c r="H133" s="622" t="s">
        <v>937</v>
      </c>
      <c r="I133" s="621">
        <v>1</v>
      </c>
      <c r="J133" s="621">
        <v>1</v>
      </c>
      <c r="K133" s="621">
        <f>SUM(I133*J133)</f>
        <v>1</v>
      </c>
      <c r="L133" s="1086" t="s">
        <v>582</v>
      </c>
      <c r="M133" s="1098" t="s">
        <v>1498</v>
      </c>
      <c r="N133" s="1095"/>
    </row>
    <row r="134" spans="1:14" s="267" customFormat="1" ht="27" customHeight="1" x14ac:dyDescent="0.2">
      <c r="A134" s="162"/>
      <c r="B134" s="624"/>
      <c r="C134" s="169">
        <v>10</v>
      </c>
      <c r="D134" s="1070" t="s">
        <v>1018</v>
      </c>
      <c r="E134" s="1071"/>
      <c r="F134" s="1072"/>
      <c r="G134" s="1068"/>
      <c r="H134" s="622" t="s">
        <v>937</v>
      </c>
      <c r="I134" s="621">
        <v>1</v>
      </c>
      <c r="J134" s="621">
        <v>1</v>
      </c>
      <c r="K134" s="621">
        <f>SUM(I134*J134)</f>
        <v>1</v>
      </c>
      <c r="L134" s="1097"/>
      <c r="M134" s="1100"/>
      <c r="N134" s="1095"/>
    </row>
    <row r="135" spans="1:14" s="509" customFormat="1" ht="17.25" customHeight="1" x14ac:dyDescent="0.2">
      <c r="A135" s="89"/>
      <c r="B135" s="472"/>
      <c r="C135" s="1088" t="s">
        <v>304</v>
      </c>
      <c r="D135" s="1089"/>
      <c r="E135" s="1089"/>
      <c r="F135" s="1089"/>
      <c r="G135" s="1089"/>
      <c r="H135" s="1090"/>
      <c r="I135" s="473">
        <f>SUM(I125:I134)</f>
        <v>6.21</v>
      </c>
      <c r="J135" s="471"/>
      <c r="K135" s="514">
        <f>SUM(K125:K134)</f>
        <v>6.21</v>
      </c>
      <c r="L135" s="498"/>
      <c r="M135" s="744"/>
      <c r="N135" s="512"/>
    </row>
    <row r="136" spans="1:14" s="509" customFormat="1" ht="17.25" customHeight="1" x14ac:dyDescent="0.2">
      <c r="A136" s="89"/>
      <c r="B136" s="472"/>
      <c r="C136" s="910" t="s">
        <v>1069</v>
      </c>
      <c r="D136" s="911"/>
      <c r="E136" s="911"/>
      <c r="F136" s="911"/>
      <c r="G136" s="911"/>
      <c r="H136" s="911"/>
      <c r="I136" s="911"/>
      <c r="J136" s="911"/>
      <c r="K136" s="911"/>
      <c r="L136" s="911"/>
      <c r="M136" s="912"/>
      <c r="N136" s="506"/>
    </row>
    <row r="137" spans="1:14" s="509" customFormat="1" ht="27" customHeight="1" x14ac:dyDescent="0.2">
      <c r="A137" s="89"/>
      <c r="B137" s="472"/>
      <c r="C137" s="621">
        <v>1</v>
      </c>
      <c r="D137" s="1070" t="s">
        <v>942</v>
      </c>
      <c r="E137" s="1071"/>
      <c r="F137" s="1072"/>
      <c r="G137" s="1110" t="s">
        <v>584</v>
      </c>
      <c r="H137" s="474" t="s">
        <v>937</v>
      </c>
      <c r="I137" s="473">
        <v>1.5</v>
      </c>
      <c r="J137" s="473">
        <v>1</v>
      </c>
      <c r="K137" s="473">
        <f t="shared" ref="K137:K142" si="22">SUM(I137*J137)</f>
        <v>1.5</v>
      </c>
      <c r="L137" s="1086" t="s">
        <v>585</v>
      </c>
      <c r="M137" s="1098" t="s">
        <v>1499</v>
      </c>
      <c r="N137" s="1094"/>
    </row>
    <row r="138" spans="1:14" s="509" customFormat="1" ht="27" customHeight="1" x14ac:dyDescent="0.2">
      <c r="A138" s="89"/>
      <c r="B138" s="472"/>
      <c r="C138" s="621">
        <v>2</v>
      </c>
      <c r="D138" s="1070" t="s">
        <v>972</v>
      </c>
      <c r="E138" s="1071"/>
      <c r="F138" s="1072"/>
      <c r="G138" s="1111"/>
      <c r="H138" s="474" t="s">
        <v>937</v>
      </c>
      <c r="I138" s="473">
        <v>1.5</v>
      </c>
      <c r="J138" s="473">
        <v>1</v>
      </c>
      <c r="K138" s="473">
        <f t="shared" si="22"/>
        <v>1.5</v>
      </c>
      <c r="L138" s="1087"/>
      <c r="M138" s="1104"/>
      <c r="N138" s="1095"/>
    </row>
    <row r="139" spans="1:14" s="509" customFormat="1" ht="27" customHeight="1" x14ac:dyDescent="0.2">
      <c r="A139" s="89"/>
      <c r="B139" s="472"/>
      <c r="C139" s="621">
        <v>3</v>
      </c>
      <c r="D139" s="1070" t="s">
        <v>1019</v>
      </c>
      <c r="E139" s="1071"/>
      <c r="F139" s="1072"/>
      <c r="G139" s="1111"/>
      <c r="H139" s="474" t="s">
        <v>937</v>
      </c>
      <c r="I139" s="473">
        <v>1.5</v>
      </c>
      <c r="J139" s="473">
        <v>1</v>
      </c>
      <c r="K139" s="473">
        <f t="shared" si="22"/>
        <v>1.5</v>
      </c>
      <c r="L139" s="1087"/>
      <c r="M139" s="1104"/>
      <c r="N139" s="1095"/>
    </row>
    <row r="140" spans="1:14" s="509" customFormat="1" ht="27" customHeight="1" x14ac:dyDescent="0.2">
      <c r="A140" s="89"/>
      <c r="B140" s="472"/>
      <c r="C140" s="621">
        <v>4</v>
      </c>
      <c r="D140" s="1070" t="s">
        <v>966</v>
      </c>
      <c r="E140" s="1071"/>
      <c r="F140" s="1072"/>
      <c r="G140" s="1111"/>
      <c r="H140" s="474" t="s">
        <v>937</v>
      </c>
      <c r="I140" s="473">
        <v>1</v>
      </c>
      <c r="J140" s="473">
        <v>1</v>
      </c>
      <c r="K140" s="473">
        <f t="shared" si="22"/>
        <v>1</v>
      </c>
      <c r="L140" s="1097"/>
      <c r="M140" s="1105"/>
      <c r="N140" s="1095"/>
    </row>
    <row r="141" spans="1:14" s="509" customFormat="1" ht="27" customHeight="1" x14ac:dyDescent="0.2">
      <c r="A141" s="89"/>
      <c r="B141" s="472"/>
      <c r="C141" s="621">
        <v>5</v>
      </c>
      <c r="D141" s="1070" t="s">
        <v>1020</v>
      </c>
      <c r="E141" s="1071"/>
      <c r="F141" s="1072"/>
      <c r="G141" s="1111"/>
      <c r="H141" s="474" t="s">
        <v>937</v>
      </c>
      <c r="I141" s="473">
        <v>1</v>
      </c>
      <c r="J141" s="473">
        <v>1</v>
      </c>
      <c r="K141" s="473">
        <f t="shared" si="22"/>
        <v>1</v>
      </c>
      <c r="L141" s="1086" t="s">
        <v>585</v>
      </c>
      <c r="M141" s="1098" t="s">
        <v>1500</v>
      </c>
      <c r="N141" s="1095"/>
    </row>
    <row r="142" spans="1:14" s="509" customFormat="1" ht="27" customHeight="1" x14ac:dyDescent="0.2">
      <c r="A142" s="89"/>
      <c r="B142" s="472"/>
      <c r="C142" s="621">
        <v>6</v>
      </c>
      <c r="D142" s="1070" t="s">
        <v>1018</v>
      </c>
      <c r="E142" s="1071"/>
      <c r="F142" s="1072"/>
      <c r="G142" s="1111"/>
      <c r="H142" s="474" t="s">
        <v>937</v>
      </c>
      <c r="I142" s="473">
        <v>1</v>
      </c>
      <c r="J142" s="473">
        <v>1</v>
      </c>
      <c r="K142" s="473">
        <f t="shared" si="22"/>
        <v>1</v>
      </c>
      <c r="L142" s="1097"/>
      <c r="M142" s="1100"/>
      <c r="N142" s="1095"/>
    </row>
    <row r="143" spans="1:14" s="509" customFormat="1" ht="20" customHeight="1" x14ac:dyDescent="0.2">
      <c r="A143" s="89"/>
      <c r="B143" s="472"/>
      <c r="C143" s="1088" t="s">
        <v>304</v>
      </c>
      <c r="D143" s="1089"/>
      <c r="E143" s="1089"/>
      <c r="F143" s="1089"/>
      <c r="G143" s="1089"/>
      <c r="H143" s="1090"/>
      <c r="I143" s="473">
        <f>SUM(I137:I142)</f>
        <v>7.5</v>
      </c>
      <c r="J143" s="62"/>
      <c r="K143" s="510">
        <f>SUM(K137:K142)</f>
        <v>7.5</v>
      </c>
      <c r="L143" s="511"/>
      <c r="M143" s="746"/>
      <c r="N143" s="512"/>
    </row>
    <row r="144" spans="1:14" s="267" customFormat="1" ht="18" customHeight="1" x14ac:dyDescent="0.2">
      <c r="A144" s="162"/>
      <c r="B144" s="477"/>
      <c r="C144" s="913" t="s">
        <v>1021</v>
      </c>
      <c r="D144" s="914"/>
      <c r="E144" s="914"/>
      <c r="F144" s="914"/>
      <c r="G144" s="914"/>
      <c r="H144" s="914"/>
      <c r="I144" s="914"/>
      <c r="J144" s="914"/>
      <c r="K144" s="914"/>
      <c r="L144" s="914"/>
      <c r="M144" s="915"/>
      <c r="N144" s="506"/>
    </row>
    <row r="145" spans="1:14" s="267" customFormat="1" ht="28.25" customHeight="1" x14ac:dyDescent="0.2">
      <c r="A145" s="162"/>
      <c r="B145" s="476"/>
      <c r="C145" s="169">
        <v>1</v>
      </c>
      <c r="D145" s="1070" t="s">
        <v>1022</v>
      </c>
      <c r="E145" s="1071"/>
      <c r="F145" s="1072"/>
      <c r="G145" s="1067" t="s">
        <v>586</v>
      </c>
      <c r="H145" s="435" t="s">
        <v>936</v>
      </c>
      <c r="I145" s="473">
        <v>0.42</v>
      </c>
      <c r="J145" s="169">
        <v>1</v>
      </c>
      <c r="K145" s="169">
        <f t="shared" ref="K145:K155" si="23">(I145*J145)</f>
        <v>0.42</v>
      </c>
      <c r="L145" s="1086" t="s">
        <v>587</v>
      </c>
      <c r="M145" s="1098" t="s">
        <v>1501</v>
      </c>
      <c r="N145" s="1094"/>
    </row>
    <row r="146" spans="1:14" s="267" customFormat="1" ht="28.25" customHeight="1" x14ac:dyDescent="0.2">
      <c r="A146" s="162"/>
      <c r="B146" s="476"/>
      <c r="C146" s="169">
        <v>2</v>
      </c>
      <c r="D146" s="1070" t="s">
        <v>1023</v>
      </c>
      <c r="E146" s="1071"/>
      <c r="F146" s="1072"/>
      <c r="G146" s="1068"/>
      <c r="H146" s="435" t="s">
        <v>936</v>
      </c>
      <c r="I146" s="621">
        <v>0.42</v>
      </c>
      <c r="J146" s="169">
        <v>1</v>
      </c>
      <c r="K146" s="169">
        <f t="shared" ref="K146" si="24">(I146*J146)</f>
        <v>0.42</v>
      </c>
      <c r="L146" s="1087"/>
      <c r="M146" s="1104"/>
      <c r="N146" s="1095"/>
    </row>
    <row r="147" spans="1:14" s="267" customFormat="1" ht="28.25" customHeight="1" x14ac:dyDescent="0.2">
      <c r="A147" s="162"/>
      <c r="B147" s="476"/>
      <c r="C147" s="169">
        <v>3</v>
      </c>
      <c r="D147" s="1070" t="s">
        <v>1024</v>
      </c>
      <c r="E147" s="1071"/>
      <c r="F147" s="1072"/>
      <c r="G147" s="1068"/>
      <c r="H147" s="435" t="s">
        <v>936</v>
      </c>
      <c r="I147" s="473">
        <v>0.56999999999999995</v>
      </c>
      <c r="J147" s="169">
        <v>1</v>
      </c>
      <c r="K147" s="169">
        <f t="shared" ref="K147:K149" si="25">(I147*J147)</f>
        <v>0.56999999999999995</v>
      </c>
      <c r="L147" s="1087"/>
      <c r="M147" s="1104"/>
      <c r="N147" s="1095"/>
    </row>
    <row r="148" spans="1:14" s="267" customFormat="1" ht="28.25" customHeight="1" x14ac:dyDescent="0.2">
      <c r="A148" s="162"/>
      <c r="B148" s="476"/>
      <c r="C148" s="169">
        <v>4</v>
      </c>
      <c r="D148" s="1070" t="s">
        <v>1025</v>
      </c>
      <c r="E148" s="1071"/>
      <c r="F148" s="1072"/>
      <c r="G148" s="1068"/>
      <c r="H148" s="435" t="s">
        <v>936</v>
      </c>
      <c r="I148" s="621">
        <v>0.42</v>
      </c>
      <c r="J148" s="169">
        <v>1</v>
      </c>
      <c r="K148" s="169">
        <f t="shared" si="25"/>
        <v>0.42</v>
      </c>
      <c r="L148" s="1087"/>
      <c r="M148" s="1104"/>
      <c r="N148" s="1095"/>
    </row>
    <row r="149" spans="1:14" s="267" customFormat="1" ht="28.25" customHeight="1" x14ac:dyDescent="0.2">
      <c r="A149" s="162"/>
      <c r="B149" s="476"/>
      <c r="C149" s="169">
        <v>5</v>
      </c>
      <c r="D149" s="1070" t="s">
        <v>1026</v>
      </c>
      <c r="E149" s="1071"/>
      <c r="F149" s="1072"/>
      <c r="G149" s="1068"/>
      <c r="H149" s="435" t="s">
        <v>936</v>
      </c>
      <c r="I149" s="621">
        <v>0.42</v>
      </c>
      <c r="J149" s="169">
        <v>1</v>
      </c>
      <c r="K149" s="169">
        <f t="shared" si="25"/>
        <v>0.42</v>
      </c>
      <c r="L149" s="1087"/>
      <c r="M149" s="1104"/>
      <c r="N149" s="1095"/>
    </row>
    <row r="150" spans="1:14" s="267" customFormat="1" ht="28.25" customHeight="1" x14ac:dyDescent="0.2">
      <c r="A150" s="162"/>
      <c r="B150" s="476"/>
      <c r="C150" s="169">
        <v>6</v>
      </c>
      <c r="D150" s="1070" t="s">
        <v>1028</v>
      </c>
      <c r="E150" s="1071"/>
      <c r="F150" s="1072"/>
      <c r="G150" s="1068"/>
      <c r="H150" s="435" t="s">
        <v>936</v>
      </c>
      <c r="I150" s="473">
        <v>1</v>
      </c>
      <c r="J150" s="169">
        <v>1</v>
      </c>
      <c r="K150" s="169">
        <f t="shared" ref="K150" si="26">(I150*J150)</f>
        <v>1</v>
      </c>
      <c r="L150" s="1087"/>
      <c r="M150" s="1104"/>
      <c r="N150" s="1095"/>
    </row>
    <row r="151" spans="1:14" s="267" customFormat="1" ht="28.25" customHeight="1" x14ac:dyDescent="0.2">
      <c r="A151" s="162"/>
      <c r="B151" s="476"/>
      <c r="C151" s="169">
        <v>7</v>
      </c>
      <c r="D151" s="1070" t="s">
        <v>1027</v>
      </c>
      <c r="E151" s="1071"/>
      <c r="F151" s="1072"/>
      <c r="G151" s="1068"/>
      <c r="H151" s="435" t="s">
        <v>936</v>
      </c>
      <c r="I151" s="473">
        <v>1</v>
      </c>
      <c r="J151" s="169">
        <v>1</v>
      </c>
      <c r="K151" s="169">
        <f t="shared" si="23"/>
        <v>1</v>
      </c>
      <c r="L151" s="1087"/>
      <c r="M151" s="1104"/>
      <c r="N151" s="1095"/>
    </row>
    <row r="152" spans="1:14" s="267" customFormat="1" ht="28.25" customHeight="1" x14ac:dyDescent="0.2">
      <c r="A152" s="162"/>
      <c r="B152" s="476"/>
      <c r="C152" s="169">
        <v>8</v>
      </c>
      <c r="D152" s="1070" t="s">
        <v>1029</v>
      </c>
      <c r="E152" s="1071"/>
      <c r="F152" s="1072"/>
      <c r="G152" s="1068"/>
      <c r="H152" s="435" t="s">
        <v>936</v>
      </c>
      <c r="I152" s="473">
        <v>1</v>
      </c>
      <c r="J152" s="169">
        <v>1</v>
      </c>
      <c r="K152" s="169">
        <f t="shared" si="23"/>
        <v>1</v>
      </c>
      <c r="L152" s="1087"/>
      <c r="M152" s="1104"/>
      <c r="N152" s="1095"/>
    </row>
    <row r="153" spans="1:14" s="267" customFormat="1" ht="28.25" customHeight="1" x14ac:dyDescent="0.2">
      <c r="A153" s="162"/>
      <c r="B153" s="476"/>
      <c r="C153" s="169">
        <v>9</v>
      </c>
      <c r="D153" s="1070" t="s">
        <v>1030</v>
      </c>
      <c r="E153" s="1071"/>
      <c r="F153" s="1072"/>
      <c r="G153" s="1068"/>
      <c r="H153" s="435" t="s">
        <v>936</v>
      </c>
      <c r="I153" s="473">
        <v>1.5</v>
      </c>
      <c r="J153" s="169">
        <v>1</v>
      </c>
      <c r="K153" s="169">
        <f t="shared" si="23"/>
        <v>1.5</v>
      </c>
      <c r="L153" s="1097"/>
      <c r="M153" s="1105"/>
      <c r="N153" s="1095"/>
    </row>
    <row r="154" spans="1:14" s="267" customFormat="1" ht="28.25" customHeight="1" x14ac:dyDescent="0.2">
      <c r="A154" s="162"/>
      <c r="B154" s="476"/>
      <c r="C154" s="169">
        <v>10</v>
      </c>
      <c r="D154" s="1070" t="s">
        <v>1032</v>
      </c>
      <c r="E154" s="1071"/>
      <c r="F154" s="1072"/>
      <c r="G154" s="1068"/>
      <c r="H154" s="435" t="s">
        <v>936</v>
      </c>
      <c r="I154" s="473">
        <v>1</v>
      </c>
      <c r="J154" s="169">
        <v>1</v>
      </c>
      <c r="K154" s="169">
        <f t="shared" si="23"/>
        <v>1</v>
      </c>
      <c r="L154" s="1086" t="s">
        <v>587</v>
      </c>
      <c r="M154" s="1098" t="s">
        <v>1502</v>
      </c>
      <c r="N154" s="1095"/>
    </row>
    <row r="155" spans="1:14" s="267" customFormat="1" ht="28.25" customHeight="1" x14ac:dyDescent="0.2">
      <c r="A155" s="162"/>
      <c r="B155" s="476"/>
      <c r="C155" s="169">
        <v>11</v>
      </c>
      <c r="D155" s="1070" t="s">
        <v>1031</v>
      </c>
      <c r="E155" s="1071"/>
      <c r="F155" s="1072"/>
      <c r="G155" s="1068"/>
      <c r="H155" s="435" t="s">
        <v>936</v>
      </c>
      <c r="I155" s="473">
        <v>1</v>
      </c>
      <c r="J155" s="169">
        <v>1</v>
      </c>
      <c r="K155" s="169">
        <f t="shared" si="23"/>
        <v>1</v>
      </c>
      <c r="L155" s="1097"/>
      <c r="M155" s="1100"/>
      <c r="N155" s="1095"/>
    </row>
    <row r="156" spans="1:14" s="509" customFormat="1" ht="15" customHeight="1" x14ac:dyDescent="0.2">
      <c r="A156" s="89"/>
      <c r="B156" s="472"/>
      <c r="C156" s="1088" t="s">
        <v>304</v>
      </c>
      <c r="D156" s="1089"/>
      <c r="E156" s="1089"/>
      <c r="F156" s="1089"/>
      <c r="G156" s="1089"/>
      <c r="H156" s="1090"/>
      <c r="I156" s="473">
        <f>SUM(I145:I155)</f>
        <v>8.75</v>
      </c>
      <c r="J156" s="62"/>
      <c r="K156" s="510">
        <f>SUM(K145:K155)</f>
        <v>8.75</v>
      </c>
      <c r="L156" s="511"/>
      <c r="M156" s="746"/>
      <c r="N156" s="512"/>
    </row>
    <row r="157" spans="1:14" s="509" customFormat="1" ht="18" customHeight="1" x14ac:dyDescent="0.2">
      <c r="A157" s="89"/>
      <c r="B157" s="472"/>
      <c r="C157" s="910" t="s">
        <v>1070</v>
      </c>
      <c r="D157" s="911"/>
      <c r="E157" s="911"/>
      <c r="F157" s="911"/>
      <c r="G157" s="911"/>
      <c r="H157" s="911"/>
      <c r="I157" s="911"/>
      <c r="J157" s="911"/>
      <c r="K157" s="911"/>
      <c r="L157" s="911"/>
      <c r="M157" s="912"/>
      <c r="N157" s="506"/>
    </row>
    <row r="158" spans="1:14" s="509" customFormat="1" ht="28.25" customHeight="1" x14ac:dyDescent="0.2">
      <c r="A158" s="89"/>
      <c r="B158" s="472"/>
      <c r="C158" s="621">
        <v>1</v>
      </c>
      <c r="D158" s="1070" t="s">
        <v>1033</v>
      </c>
      <c r="E158" s="1071"/>
      <c r="F158" s="1072"/>
      <c r="G158" s="1110" t="s">
        <v>591</v>
      </c>
      <c r="H158" s="474" t="s">
        <v>937</v>
      </c>
      <c r="I158" s="473">
        <v>0.56999999999999995</v>
      </c>
      <c r="J158" s="473">
        <v>1</v>
      </c>
      <c r="K158" s="473">
        <f t="shared" ref="K158:K164" si="27">SUM(I158*J158)</f>
        <v>0.56999999999999995</v>
      </c>
      <c r="L158" s="1086" t="s">
        <v>588</v>
      </c>
      <c r="M158" s="1098" t="s">
        <v>1503</v>
      </c>
      <c r="N158" s="1094"/>
    </row>
    <row r="159" spans="1:14" s="509" customFormat="1" ht="28.25" customHeight="1" x14ac:dyDescent="0.2">
      <c r="A159" s="89"/>
      <c r="B159" s="472"/>
      <c r="C159" s="621">
        <v>2</v>
      </c>
      <c r="D159" s="1070" t="s">
        <v>1034</v>
      </c>
      <c r="E159" s="1071"/>
      <c r="F159" s="1072"/>
      <c r="G159" s="1111"/>
      <c r="H159" s="474" t="s">
        <v>937</v>
      </c>
      <c r="I159" s="473">
        <v>0.56999999999999995</v>
      </c>
      <c r="J159" s="473">
        <v>1</v>
      </c>
      <c r="K159" s="473">
        <f t="shared" ref="K159" si="28">SUM(I159*J159)</f>
        <v>0.56999999999999995</v>
      </c>
      <c r="L159" s="1087"/>
      <c r="M159" s="1104"/>
      <c r="N159" s="1095"/>
    </row>
    <row r="160" spans="1:14" s="509" customFormat="1" ht="28.25" customHeight="1" x14ac:dyDescent="0.2">
      <c r="A160" s="89"/>
      <c r="B160" s="472"/>
      <c r="C160" s="621">
        <v>3</v>
      </c>
      <c r="D160" s="1070" t="s">
        <v>1035</v>
      </c>
      <c r="E160" s="1071"/>
      <c r="F160" s="1072"/>
      <c r="G160" s="1111"/>
      <c r="H160" s="474" t="s">
        <v>937</v>
      </c>
      <c r="I160" s="473">
        <v>0.25</v>
      </c>
      <c r="J160" s="473">
        <v>1</v>
      </c>
      <c r="K160" s="473">
        <f t="shared" ref="K160" si="29">SUM(I160*J160)</f>
        <v>0.25</v>
      </c>
      <c r="L160" s="1087"/>
      <c r="M160" s="1104"/>
      <c r="N160" s="1095"/>
    </row>
    <row r="161" spans="1:14" s="509" customFormat="1" ht="28.25" customHeight="1" x14ac:dyDescent="0.2">
      <c r="A161" s="89"/>
      <c r="B161" s="472"/>
      <c r="C161" s="621">
        <v>4</v>
      </c>
      <c r="D161" s="1070" t="s">
        <v>1036</v>
      </c>
      <c r="E161" s="1071"/>
      <c r="F161" s="1072"/>
      <c r="G161" s="1111"/>
      <c r="H161" s="474" t="s">
        <v>937</v>
      </c>
      <c r="I161" s="621">
        <v>0.25</v>
      </c>
      <c r="J161" s="621">
        <v>1</v>
      </c>
      <c r="K161" s="621">
        <f t="shared" ref="K161:K163" si="30">SUM(I161*J161)</f>
        <v>0.25</v>
      </c>
      <c r="L161" s="1087"/>
      <c r="M161" s="1104"/>
      <c r="N161" s="1095"/>
    </row>
    <row r="162" spans="1:14" s="509" customFormat="1" ht="28.25" customHeight="1" x14ac:dyDescent="0.2">
      <c r="A162" s="89"/>
      <c r="B162" s="472"/>
      <c r="C162" s="621">
        <v>5</v>
      </c>
      <c r="D162" s="1070" t="s">
        <v>1037</v>
      </c>
      <c r="E162" s="1071"/>
      <c r="F162" s="1072"/>
      <c r="G162" s="1111"/>
      <c r="H162" s="474" t="s">
        <v>937</v>
      </c>
      <c r="I162" s="621">
        <v>0.25</v>
      </c>
      <c r="J162" s="621">
        <v>1</v>
      </c>
      <c r="K162" s="621">
        <f t="shared" si="30"/>
        <v>0.25</v>
      </c>
      <c r="L162" s="1087"/>
      <c r="M162" s="1104"/>
      <c r="N162" s="1095"/>
    </row>
    <row r="163" spans="1:14" s="509" customFormat="1" ht="28.25" customHeight="1" x14ac:dyDescent="0.2">
      <c r="A163" s="89"/>
      <c r="B163" s="472"/>
      <c r="C163" s="621">
        <v>6</v>
      </c>
      <c r="D163" s="1070" t="s">
        <v>1038</v>
      </c>
      <c r="E163" s="1071"/>
      <c r="F163" s="1072"/>
      <c r="G163" s="1111"/>
      <c r="H163" s="474" t="s">
        <v>937</v>
      </c>
      <c r="I163" s="621">
        <v>0.25</v>
      </c>
      <c r="J163" s="621">
        <v>1</v>
      </c>
      <c r="K163" s="621">
        <f t="shared" si="30"/>
        <v>0.25</v>
      </c>
      <c r="L163" s="1087"/>
      <c r="M163" s="1104"/>
      <c r="N163" s="1095"/>
    </row>
    <row r="164" spans="1:14" s="509" customFormat="1" ht="28.25" customHeight="1" x14ac:dyDescent="0.2">
      <c r="A164" s="89"/>
      <c r="B164" s="472"/>
      <c r="C164" s="621">
        <v>7</v>
      </c>
      <c r="D164" s="1070" t="s">
        <v>1039</v>
      </c>
      <c r="E164" s="1071"/>
      <c r="F164" s="1072"/>
      <c r="G164" s="1111"/>
      <c r="H164" s="474" t="s">
        <v>937</v>
      </c>
      <c r="I164" s="473">
        <v>1.5</v>
      </c>
      <c r="J164" s="473">
        <v>1</v>
      </c>
      <c r="K164" s="473">
        <f t="shared" si="27"/>
        <v>1.5</v>
      </c>
      <c r="L164" s="1087"/>
      <c r="M164" s="1104"/>
      <c r="N164" s="1095"/>
    </row>
    <row r="165" spans="1:14" s="509" customFormat="1" ht="28.25" customHeight="1" x14ac:dyDescent="0.2">
      <c r="A165" s="89"/>
      <c r="B165" s="620"/>
      <c r="C165" s="621">
        <v>8</v>
      </c>
      <c r="D165" s="1070" t="s">
        <v>1040</v>
      </c>
      <c r="E165" s="1071"/>
      <c r="F165" s="1072"/>
      <c r="G165" s="1111"/>
      <c r="H165" s="622" t="s">
        <v>937</v>
      </c>
      <c r="I165" s="621">
        <v>1.5</v>
      </c>
      <c r="J165" s="621">
        <v>1</v>
      </c>
      <c r="K165" s="621">
        <f t="shared" ref="K165" si="31">SUM(I165*J165)</f>
        <v>1.5</v>
      </c>
      <c r="L165" s="1087"/>
      <c r="M165" s="1104"/>
      <c r="N165" s="1095"/>
    </row>
    <row r="166" spans="1:14" s="509" customFormat="1" ht="28.25" customHeight="1" x14ac:dyDescent="0.2">
      <c r="A166" s="89"/>
      <c r="B166" s="620"/>
      <c r="C166" s="621">
        <v>9</v>
      </c>
      <c r="D166" s="1070" t="s">
        <v>1041</v>
      </c>
      <c r="E166" s="1071"/>
      <c r="F166" s="1072"/>
      <c r="G166" s="1111"/>
      <c r="H166" s="622" t="s">
        <v>937</v>
      </c>
      <c r="I166" s="621">
        <v>0.64</v>
      </c>
      <c r="J166" s="621">
        <v>1</v>
      </c>
      <c r="K166" s="621">
        <f t="shared" ref="K166:K167" si="32">SUM(I166*J166)</f>
        <v>0.64</v>
      </c>
      <c r="L166" s="1087"/>
      <c r="M166" s="1104"/>
      <c r="N166" s="1095"/>
    </row>
    <row r="167" spans="1:14" s="509" customFormat="1" ht="28.25" customHeight="1" x14ac:dyDescent="0.2">
      <c r="A167" s="89"/>
      <c r="B167" s="620"/>
      <c r="C167" s="621">
        <v>10</v>
      </c>
      <c r="D167" s="1070" t="s">
        <v>1042</v>
      </c>
      <c r="E167" s="1071"/>
      <c r="F167" s="1072"/>
      <c r="G167" s="1111"/>
      <c r="H167" s="622" t="s">
        <v>937</v>
      </c>
      <c r="I167" s="621">
        <v>1.5</v>
      </c>
      <c r="J167" s="621">
        <v>1</v>
      </c>
      <c r="K167" s="621">
        <f t="shared" si="32"/>
        <v>1.5</v>
      </c>
      <c r="L167" s="1087"/>
      <c r="M167" s="1104"/>
      <c r="N167" s="1095"/>
    </row>
    <row r="168" spans="1:14" s="509" customFormat="1" ht="28.25" customHeight="1" x14ac:dyDescent="0.2">
      <c r="A168" s="89"/>
      <c r="B168" s="620"/>
      <c r="C168" s="621">
        <v>11</v>
      </c>
      <c r="D168" s="1070" t="s">
        <v>1043</v>
      </c>
      <c r="E168" s="1071"/>
      <c r="F168" s="1072"/>
      <c r="G168" s="1111"/>
      <c r="H168" s="622" t="s">
        <v>937</v>
      </c>
      <c r="I168" s="621">
        <v>1.5</v>
      </c>
      <c r="J168" s="621">
        <v>1</v>
      </c>
      <c r="K168" s="621">
        <f t="shared" ref="K168" si="33">SUM(I168*J168)</f>
        <v>1.5</v>
      </c>
      <c r="L168" s="1097"/>
      <c r="M168" s="1105"/>
      <c r="N168" s="1095"/>
    </row>
    <row r="169" spans="1:14" s="509" customFormat="1" ht="28.25" customHeight="1" x14ac:dyDescent="0.2">
      <c r="A169" s="89"/>
      <c r="B169" s="620"/>
      <c r="C169" s="621">
        <v>12</v>
      </c>
      <c r="D169" s="1070" t="s">
        <v>1044</v>
      </c>
      <c r="E169" s="1071"/>
      <c r="F169" s="1072"/>
      <c r="G169" s="1111"/>
      <c r="H169" s="435" t="s">
        <v>936</v>
      </c>
      <c r="I169" s="621">
        <v>1</v>
      </c>
      <c r="J169" s="169">
        <v>1</v>
      </c>
      <c r="K169" s="169">
        <f t="shared" ref="K169:K170" si="34">(I169*J169)</f>
        <v>1</v>
      </c>
      <c r="L169" s="1086" t="s">
        <v>588</v>
      </c>
      <c r="M169" s="1098" t="s">
        <v>1504</v>
      </c>
      <c r="N169" s="1095"/>
    </row>
    <row r="170" spans="1:14" s="509" customFormat="1" ht="28.25" customHeight="1" x14ac:dyDescent="0.2">
      <c r="A170" s="89"/>
      <c r="B170" s="620"/>
      <c r="C170" s="621">
        <v>13</v>
      </c>
      <c r="D170" s="1070" t="s">
        <v>1031</v>
      </c>
      <c r="E170" s="1071"/>
      <c r="F170" s="1072"/>
      <c r="G170" s="1111"/>
      <c r="H170" s="435" t="s">
        <v>936</v>
      </c>
      <c r="I170" s="621">
        <v>1</v>
      </c>
      <c r="J170" s="169">
        <v>0.5</v>
      </c>
      <c r="K170" s="169">
        <f t="shared" si="34"/>
        <v>0.5</v>
      </c>
      <c r="L170" s="1097"/>
      <c r="M170" s="1100"/>
      <c r="N170" s="1095"/>
    </row>
    <row r="171" spans="1:14" s="509" customFormat="1" ht="15" customHeight="1" x14ac:dyDescent="0.2">
      <c r="A171" s="89"/>
      <c r="B171" s="472"/>
      <c r="C171" s="1088" t="s">
        <v>304</v>
      </c>
      <c r="D171" s="1089"/>
      <c r="E171" s="1089"/>
      <c r="F171" s="1089"/>
      <c r="G171" s="1089"/>
      <c r="H171" s="1090"/>
      <c r="I171" s="473">
        <f>SUM(I158:I170)</f>
        <v>10.78</v>
      </c>
      <c r="J171" s="62"/>
      <c r="K171" s="510">
        <f>SUM(K158:K170)</f>
        <v>10.28</v>
      </c>
      <c r="L171" s="511"/>
      <c r="M171" s="746"/>
      <c r="N171" s="512"/>
    </row>
    <row r="172" spans="1:14" s="267" customFormat="1" ht="18" customHeight="1" x14ac:dyDescent="0.2">
      <c r="A172" s="162"/>
      <c r="B172" s="904"/>
      <c r="C172" s="913" t="s">
        <v>1045</v>
      </c>
      <c r="D172" s="914"/>
      <c r="E172" s="914"/>
      <c r="F172" s="914"/>
      <c r="G172" s="914"/>
      <c r="H172" s="914"/>
      <c r="I172" s="914"/>
      <c r="J172" s="914"/>
      <c r="K172" s="914"/>
      <c r="L172" s="914"/>
      <c r="M172" s="915"/>
      <c r="N172" s="506"/>
    </row>
    <row r="173" spans="1:14" s="267" customFormat="1" ht="28.25" customHeight="1" x14ac:dyDescent="0.2">
      <c r="A173" s="162"/>
      <c r="B173" s="904"/>
      <c r="C173" s="169">
        <v>1</v>
      </c>
      <c r="D173" s="1070" t="s">
        <v>1046</v>
      </c>
      <c r="E173" s="1071"/>
      <c r="F173" s="1072"/>
      <c r="G173" s="1067" t="s">
        <v>590</v>
      </c>
      <c r="H173" s="435" t="s">
        <v>936</v>
      </c>
      <c r="I173" s="473">
        <v>0.42</v>
      </c>
      <c r="J173" s="169">
        <v>1</v>
      </c>
      <c r="K173" s="169">
        <f t="shared" ref="K173" si="35">(I173*J173)</f>
        <v>0.42</v>
      </c>
      <c r="L173" s="1086" t="s">
        <v>589</v>
      </c>
      <c r="M173" s="1098" t="s">
        <v>1505</v>
      </c>
      <c r="N173" s="1094"/>
    </row>
    <row r="174" spans="1:14" s="267" customFormat="1" ht="28.25" customHeight="1" x14ac:dyDescent="0.2">
      <c r="A174" s="162"/>
      <c r="B174" s="476"/>
      <c r="C174" s="169">
        <v>2</v>
      </c>
      <c r="D174" s="1070" t="s">
        <v>1042</v>
      </c>
      <c r="E174" s="1071"/>
      <c r="F174" s="1072"/>
      <c r="G174" s="1068"/>
      <c r="H174" s="435" t="s">
        <v>936</v>
      </c>
      <c r="I174" s="473">
        <v>1.5</v>
      </c>
      <c r="J174" s="169">
        <v>1</v>
      </c>
      <c r="K174" s="169">
        <f t="shared" ref="K174:K176" si="36">(I174*J174)</f>
        <v>1.5</v>
      </c>
      <c r="L174" s="1087"/>
      <c r="M174" s="1104"/>
      <c r="N174" s="1095"/>
    </row>
    <row r="175" spans="1:14" s="267" customFormat="1" ht="28.25" customHeight="1" x14ac:dyDescent="0.2">
      <c r="A175" s="162"/>
      <c r="B175" s="476"/>
      <c r="C175" s="169">
        <v>3</v>
      </c>
      <c r="D175" s="1070" t="s">
        <v>1025</v>
      </c>
      <c r="E175" s="1071"/>
      <c r="F175" s="1072"/>
      <c r="G175" s="1068"/>
      <c r="H175" s="435" t="s">
        <v>936</v>
      </c>
      <c r="I175" s="621">
        <v>0.42</v>
      </c>
      <c r="J175" s="169">
        <v>1</v>
      </c>
      <c r="K175" s="169">
        <f t="shared" si="36"/>
        <v>0.42</v>
      </c>
      <c r="L175" s="1087"/>
      <c r="M175" s="1104"/>
      <c r="N175" s="1095"/>
    </row>
    <row r="176" spans="1:14" s="267" customFormat="1" ht="28.25" customHeight="1" x14ac:dyDescent="0.2">
      <c r="A176" s="162"/>
      <c r="B176" s="476"/>
      <c r="C176" s="169">
        <v>4</v>
      </c>
      <c r="D176" s="1070" t="s">
        <v>1026</v>
      </c>
      <c r="E176" s="1071"/>
      <c r="F176" s="1072"/>
      <c r="G176" s="1068"/>
      <c r="H176" s="435" t="s">
        <v>936</v>
      </c>
      <c r="I176" s="621">
        <v>0.42</v>
      </c>
      <c r="J176" s="169">
        <v>1</v>
      </c>
      <c r="K176" s="169">
        <f t="shared" si="36"/>
        <v>0.42</v>
      </c>
      <c r="L176" s="1087"/>
      <c r="M176" s="1104"/>
      <c r="N176" s="1095"/>
    </row>
    <row r="177" spans="1:14" s="267" customFormat="1" ht="28.25" customHeight="1" x14ac:dyDescent="0.2">
      <c r="A177" s="162"/>
      <c r="B177" s="476"/>
      <c r="C177" s="169">
        <v>5</v>
      </c>
      <c r="D177" s="1070" t="s">
        <v>1047</v>
      </c>
      <c r="E177" s="1071"/>
      <c r="F177" s="1072"/>
      <c r="G177" s="1068"/>
      <c r="H177" s="435" t="s">
        <v>936</v>
      </c>
      <c r="I177" s="473">
        <v>0.33</v>
      </c>
      <c r="J177" s="169">
        <v>1</v>
      </c>
      <c r="K177" s="169">
        <f t="shared" ref="K177" si="37">(I177*J177)</f>
        <v>0.33</v>
      </c>
      <c r="L177" s="1087"/>
      <c r="M177" s="1104"/>
      <c r="N177" s="1095"/>
    </row>
    <row r="178" spans="1:14" s="267" customFormat="1" ht="28.25" customHeight="1" x14ac:dyDescent="0.2">
      <c r="A178" s="162"/>
      <c r="B178" s="476"/>
      <c r="C178" s="169">
        <v>6</v>
      </c>
      <c r="D178" s="1070" t="s">
        <v>1048</v>
      </c>
      <c r="E178" s="1071"/>
      <c r="F178" s="1072"/>
      <c r="G178" s="1068"/>
      <c r="H178" s="435" t="s">
        <v>936</v>
      </c>
      <c r="I178" s="473">
        <v>0.33</v>
      </c>
      <c r="J178" s="169">
        <v>1</v>
      </c>
      <c r="K178" s="169">
        <f t="shared" ref="K178" si="38">(I178*J178)</f>
        <v>0.33</v>
      </c>
      <c r="L178" s="1097"/>
      <c r="M178" s="1105"/>
      <c r="N178" s="1095"/>
    </row>
    <row r="179" spans="1:14" s="267" customFormat="1" ht="28.25" customHeight="1" x14ac:dyDescent="0.2">
      <c r="A179" s="162"/>
      <c r="B179" s="476"/>
      <c r="C179" s="169">
        <v>7</v>
      </c>
      <c r="D179" s="1070" t="s">
        <v>1031</v>
      </c>
      <c r="E179" s="1071"/>
      <c r="F179" s="1072"/>
      <c r="G179" s="1068"/>
      <c r="H179" s="435" t="s">
        <v>936</v>
      </c>
      <c r="I179" s="473">
        <v>1</v>
      </c>
      <c r="J179" s="169">
        <v>1</v>
      </c>
      <c r="K179" s="169">
        <f t="shared" ref="K179:K180" si="39">(I179*J179)</f>
        <v>1</v>
      </c>
      <c r="L179" s="1086" t="s">
        <v>589</v>
      </c>
      <c r="M179" s="1098" t="s">
        <v>1506</v>
      </c>
      <c r="N179" s="1095"/>
    </row>
    <row r="180" spans="1:14" s="267" customFormat="1" ht="28.25" customHeight="1" x14ac:dyDescent="0.2">
      <c r="A180" s="162"/>
      <c r="B180" s="476"/>
      <c r="C180" s="169">
        <v>8</v>
      </c>
      <c r="D180" s="1070" t="s">
        <v>1049</v>
      </c>
      <c r="E180" s="1071"/>
      <c r="F180" s="1072"/>
      <c r="G180" s="1068"/>
      <c r="H180" s="435" t="s">
        <v>936</v>
      </c>
      <c r="I180" s="473">
        <v>1</v>
      </c>
      <c r="J180" s="169">
        <v>1</v>
      </c>
      <c r="K180" s="169">
        <f t="shared" si="39"/>
        <v>1</v>
      </c>
      <c r="L180" s="1097"/>
      <c r="M180" s="1100"/>
      <c r="N180" s="1095"/>
    </row>
    <row r="181" spans="1:14" s="509" customFormat="1" ht="15" customHeight="1" x14ac:dyDescent="0.2">
      <c r="A181" s="89"/>
      <c r="B181" s="472"/>
      <c r="C181" s="1088" t="s">
        <v>304</v>
      </c>
      <c r="D181" s="1089"/>
      <c r="E181" s="1089"/>
      <c r="F181" s="1089"/>
      <c r="G181" s="1089"/>
      <c r="H181" s="1090"/>
      <c r="I181" s="473">
        <f>SUM(I173:I180)</f>
        <v>5.42</v>
      </c>
      <c r="J181" s="471"/>
      <c r="K181" s="514">
        <f>SUM(K173:K180)</f>
        <v>5.42</v>
      </c>
      <c r="L181" s="498"/>
      <c r="M181" s="744"/>
      <c r="N181" s="512"/>
    </row>
    <row r="182" spans="1:14" s="509" customFormat="1" ht="18" customHeight="1" x14ac:dyDescent="0.2">
      <c r="A182" s="89"/>
      <c r="B182" s="472"/>
      <c r="C182" s="910" t="s">
        <v>1071</v>
      </c>
      <c r="D182" s="911"/>
      <c r="E182" s="911"/>
      <c r="F182" s="911"/>
      <c r="G182" s="911"/>
      <c r="H182" s="911"/>
      <c r="I182" s="911"/>
      <c r="J182" s="911"/>
      <c r="K182" s="911"/>
      <c r="L182" s="911"/>
      <c r="M182" s="912"/>
      <c r="N182" s="506"/>
    </row>
    <row r="183" spans="1:14" s="509" customFormat="1" ht="28.25" customHeight="1" x14ac:dyDescent="0.2">
      <c r="A183" s="89"/>
      <c r="B183" s="472"/>
      <c r="C183" s="621">
        <v>1</v>
      </c>
      <c r="D183" s="989" t="s">
        <v>1039</v>
      </c>
      <c r="E183" s="984"/>
      <c r="F183" s="985"/>
      <c r="G183" s="1110" t="s">
        <v>647</v>
      </c>
      <c r="H183" s="622" t="s">
        <v>937</v>
      </c>
      <c r="I183" s="621">
        <v>1.5</v>
      </c>
      <c r="J183" s="621">
        <v>1</v>
      </c>
      <c r="K183" s="621">
        <f t="shared" ref="K183:K189" si="40">SUM(I183*J183)</f>
        <v>1.5</v>
      </c>
      <c r="L183" s="1086" t="s">
        <v>592</v>
      </c>
      <c r="M183" s="1098" t="s">
        <v>1507</v>
      </c>
      <c r="N183" s="1094"/>
    </row>
    <row r="184" spans="1:14" s="509" customFormat="1" ht="28.25" customHeight="1" x14ac:dyDescent="0.2">
      <c r="A184" s="89"/>
      <c r="B184" s="472"/>
      <c r="C184" s="621">
        <v>2</v>
      </c>
      <c r="D184" s="989" t="s">
        <v>1050</v>
      </c>
      <c r="E184" s="984"/>
      <c r="F184" s="985"/>
      <c r="G184" s="1111"/>
      <c r="H184" s="622" t="s">
        <v>937</v>
      </c>
      <c r="I184" s="621">
        <v>1.5</v>
      </c>
      <c r="J184" s="621">
        <v>1</v>
      </c>
      <c r="K184" s="621">
        <f t="shared" si="40"/>
        <v>1.5</v>
      </c>
      <c r="L184" s="1087"/>
      <c r="M184" s="1109"/>
      <c r="N184" s="1095"/>
    </row>
    <row r="185" spans="1:14" s="509" customFormat="1" ht="28.25" customHeight="1" x14ac:dyDescent="0.2">
      <c r="A185" s="89"/>
      <c r="B185" s="472"/>
      <c r="C185" s="621">
        <v>3</v>
      </c>
      <c r="D185" s="989" t="s">
        <v>1051</v>
      </c>
      <c r="E185" s="984"/>
      <c r="F185" s="985"/>
      <c r="G185" s="1111"/>
      <c r="H185" s="622" t="s">
        <v>937</v>
      </c>
      <c r="I185" s="621">
        <v>1.5</v>
      </c>
      <c r="J185" s="621">
        <v>1</v>
      </c>
      <c r="K185" s="621">
        <f t="shared" si="40"/>
        <v>1.5</v>
      </c>
      <c r="L185" s="1087"/>
      <c r="M185" s="1109"/>
      <c r="N185" s="1095"/>
    </row>
    <row r="186" spans="1:14" s="509" customFormat="1" ht="28.25" customHeight="1" x14ac:dyDescent="0.2">
      <c r="A186" s="89"/>
      <c r="B186" s="472"/>
      <c r="C186" s="621">
        <v>4</v>
      </c>
      <c r="D186" s="1070" t="s">
        <v>1052</v>
      </c>
      <c r="E186" s="1071"/>
      <c r="F186" s="1072"/>
      <c r="G186" s="1111"/>
      <c r="H186" s="622" t="s">
        <v>937</v>
      </c>
      <c r="I186" s="621">
        <v>1.5</v>
      </c>
      <c r="J186" s="621">
        <v>1</v>
      </c>
      <c r="K186" s="621">
        <f t="shared" si="40"/>
        <v>1.5</v>
      </c>
      <c r="L186" s="1087"/>
      <c r="M186" s="1109"/>
      <c r="N186" s="1095"/>
    </row>
    <row r="187" spans="1:14" s="509" customFormat="1" ht="28.25" customHeight="1" x14ac:dyDescent="0.2">
      <c r="A187" s="89"/>
      <c r="B187" s="472"/>
      <c r="C187" s="621">
        <v>5</v>
      </c>
      <c r="D187" s="1070" t="s">
        <v>1053</v>
      </c>
      <c r="E187" s="1071"/>
      <c r="F187" s="1072"/>
      <c r="G187" s="1111"/>
      <c r="H187" s="622" t="s">
        <v>937</v>
      </c>
      <c r="I187" s="621">
        <v>1.5</v>
      </c>
      <c r="J187" s="621">
        <v>1</v>
      </c>
      <c r="K187" s="621">
        <f t="shared" si="40"/>
        <v>1.5</v>
      </c>
      <c r="L187" s="1087"/>
      <c r="M187" s="1109"/>
      <c r="N187" s="1095"/>
    </row>
    <row r="188" spans="1:14" s="509" customFormat="1" ht="28.25" customHeight="1" x14ac:dyDescent="0.2">
      <c r="A188" s="89"/>
      <c r="B188" s="472"/>
      <c r="C188" s="621">
        <v>6</v>
      </c>
      <c r="D188" s="1070" t="s">
        <v>1054</v>
      </c>
      <c r="E188" s="1071"/>
      <c r="F188" s="1072"/>
      <c r="G188" s="1111"/>
      <c r="H188" s="622" t="s">
        <v>937</v>
      </c>
      <c r="I188" s="621">
        <v>1.5</v>
      </c>
      <c r="J188" s="621">
        <v>1</v>
      </c>
      <c r="K188" s="621">
        <f t="shared" si="40"/>
        <v>1.5</v>
      </c>
      <c r="L188" s="1087"/>
      <c r="M188" s="1109"/>
      <c r="N188" s="1095"/>
    </row>
    <row r="189" spans="1:14" s="509" customFormat="1" ht="28.25" customHeight="1" x14ac:dyDescent="0.2">
      <c r="A189" s="89"/>
      <c r="B189" s="472"/>
      <c r="C189" s="621">
        <v>7</v>
      </c>
      <c r="D189" s="1070" t="s">
        <v>1055</v>
      </c>
      <c r="E189" s="1071"/>
      <c r="F189" s="1072"/>
      <c r="G189" s="1111"/>
      <c r="H189" s="622" t="s">
        <v>937</v>
      </c>
      <c r="I189" s="621">
        <v>1.5</v>
      </c>
      <c r="J189" s="621">
        <v>0.5</v>
      </c>
      <c r="K189" s="621">
        <f t="shared" si="40"/>
        <v>0.75</v>
      </c>
      <c r="L189" s="1087"/>
      <c r="M189" s="1109"/>
      <c r="N189" s="1095"/>
    </row>
    <row r="190" spans="1:14" s="509" customFormat="1" ht="15" customHeight="1" x14ac:dyDescent="0.2">
      <c r="A190" s="89"/>
      <c r="B190" s="472"/>
      <c r="C190" s="1088" t="s">
        <v>304</v>
      </c>
      <c r="D190" s="1089"/>
      <c r="E190" s="1089"/>
      <c r="F190" s="1089"/>
      <c r="G190" s="1089"/>
      <c r="H190" s="1090"/>
      <c r="I190" s="473">
        <f>SUM(I183:I189)</f>
        <v>10.5</v>
      </c>
      <c r="J190" s="62"/>
      <c r="K190" s="510">
        <f>SUM(K183:K189)</f>
        <v>9.75</v>
      </c>
      <c r="L190" s="511"/>
      <c r="M190" s="746"/>
      <c r="N190" s="512"/>
    </row>
    <row r="191" spans="1:14" s="73" customFormat="1" ht="20" customHeight="1" x14ac:dyDescent="0.2">
      <c r="A191" s="89"/>
      <c r="B191" s="629"/>
      <c r="C191" s="910" t="s">
        <v>1056</v>
      </c>
      <c r="D191" s="911"/>
      <c r="E191" s="911"/>
      <c r="F191" s="911"/>
      <c r="G191" s="911"/>
      <c r="H191" s="911"/>
      <c r="I191" s="911"/>
      <c r="J191" s="911"/>
      <c r="K191" s="911"/>
      <c r="L191" s="911"/>
      <c r="M191" s="912"/>
      <c r="N191" s="638"/>
    </row>
    <row r="192" spans="1:14" s="73" customFormat="1" ht="29" customHeight="1" x14ac:dyDescent="0.2">
      <c r="A192" s="89"/>
      <c r="B192" s="628"/>
      <c r="C192" s="626">
        <v>1</v>
      </c>
      <c r="D192" s="1106" t="s">
        <v>1022</v>
      </c>
      <c r="E192" s="1107"/>
      <c r="F192" s="1108"/>
      <c r="G192" s="1038" t="s">
        <v>594</v>
      </c>
      <c r="H192" s="627" t="s">
        <v>936</v>
      </c>
      <c r="I192" s="626">
        <v>0.43</v>
      </c>
      <c r="J192" s="626">
        <v>1</v>
      </c>
      <c r="K192" s="626">
        <f t="shared" ref="K192:K204" si="41">(I192*J192)</f>
        <v>0.43</v>
      </c>
      <c r="L192" s="1086" t="s">
        <v>1057</v>
      </c>
      <c r="M192" s="1098" t="s">
        <v>1508</v>
      </c>
      <c r="N192" s="1138"/>
    </row>
    <row r="193" spans="1:14" s="73" customFormat="1" ht="29" customHeight="1" x14ac:dyDescent="0.2">
      <c r="A193" s="89"/>
      <c r="B193" s="628"/>
      <c r="C193" s="626">
        <v>2</v>
      </c>
      <c r="D193" s="1106" t="s">
        <v>1023</v>
      </c>
      <c r="E193" s="1107"/>
      <c r="F193" s="1108"/>
      <c r="G193" s="1039"/>
      <c r="H193" s="627" t="s">
        <v>936</v>
      </c>
      <c r="I193" s="626">
        <v>0.43</v>
      </c>
      <c r="J193" s="626">
        <v>1</v>
      </c>
      <c r="K193" s="626">
        <f t="shared" si="41"/>
        <v>0.43</v>
      </c>
      <c r="L193" s="1087"/>
      <c r="M193" s="1140"/>
      <c r="N193" s="1139"/>
    </row>
    <row r="194" spans="1:14" s="73" customFormat="1" ht="29" customHeight="1" x14ac:dyDescent="0.2">
      <c r="A194" s="89"/>
      <c r="B194" s="628"/>
      <c r="C194" s="626">
        <v>3</v>
      </c>
      <c r="D194" s="1106" t="s">
        <v>1058</v>
      </c>
      <c r="E194" s="1107"/>
      <c r="F194" s="1108"/>
      <c r="G194" s="1039"/>
      <c r="H194" s="627" t="s">
        <v>936</v>
      </c>
      <c r="I194" s="626">
        <v>0.43</v>
      </c>
      <c r="J194" s="626">
        <v>1</v>
      </c>
      <c r="K194" s="626">
        <f t="shared" si="41"/>
        <v>0.43</v>
      </c>
      <c r="L194" s="1087"/>
      <c r="M194" s="1140"/>
      <c r="N194" s="1139"/>
    </row>
    <row r="195" spans="1:14" s="73" customFormat="1" ht="29" customHeight="1" x14ac:dyDescent="0.2">
      <c r="A195" s="89"/>
      <c r="B195" s="628"/>
      <c r="C195" s="626">
        <v>4</v>
      </c>
      <c r="D195" s="1106" t="s">
        <v>1059</v>
      </c>
      <c r="E195" s="1107"/>
      <c r="F195" s="1108"/>
      <c r="G195" s="1039"/>
      <c r="H195" s="627" t="s">
        <v>936</v>
      </c>
      <c r="I195" s="626">
        <v>0.43</v>
      </c>
      <c r="J195" s="626">
        <v>1</v>
      </c>
      <c r="K195" s="626">
        <f t="shared" si="41"/>
        <v>0.43</v>
      </c>
      <c r="L195" s="1087"/>
      <c r="M195" s="1140"/>
      <c r="N195" s="1139"/>
    </row>
    <row r="196" spans="1:14" s="73" customFormat="1" ht="29" customHeight="1" x14ac:dyDescent="0.2">
      <c r="A196" s="89"/>
      <c r="B196" s="628"/>
      <c r="C196" s="626">
        <v>5</v>
      </c>
      <c r="D196" s="1106" t="s">
        <v>1025</v>
      </c>
      <c r="E196" s="1107"/>
      <c r="F196" s="1108"/>
      <c r="G196" s="1039"/>
      <c r="H196" s="627" t="s">
        <v>936</v>
      </c>
      <c r="I196" s="626">
        <v>0.43</v>
      </c>
      <c r="J196" s="626">
        <v>1</v>
      </c>
      <c r="K196" s="626">
        <f t="shared" ref="K196:K198" si="42">(I196*J196)</f>
        <v>0.43</v>
      </c>
      <c r="L196" s="1087"/>
      <c r="M196" s="1140"/>
      <c r="N196" s="1139"/>
    </row>
    <row r="197" spans="1:14" s="73" customFormat="1" ht="29" customHeight="1" x14ac:dyDescent="0.2">
      <c r="A197" s="89"/>
      <c r="B197" s="628"/>
      <c r="C197" s="626">
        <v>6</v>
      </c>
      <c r="D197" s="1106" t="s">
        <v>1026</v>
      </c>
      <c r="E197" s="1107"/>
      <c r="F197" s="1108"/>
      <c r="G197" s="1039"/>
      <c r="H197" s="627" t="s">
        <v>936</v>
      </c>
      <c r="I197" s="626">
        <v>0.43</v>
      </c>
      <c r="J197" s="626">
        <v>1</v>
      </c>
      <c r="K197" s="626">
        <f t="shared" si="42"/>
        <v>0.43</v>
      </c>
      <c r="L197" s="1087"/>
      <c r="M197" s="1140"/>
      <c r="N197" s="1139"/>
    </row>
    <row r="198" spans="1:14" s="73" customFormat="1" ht="29" customHeight="1" x14ac:dyDescent="0.2">
      <c r="A198" s="89"/>
      <c r="B198" s="628"/>
      <c r="C198" s="626">
        <v>7</v>
      </c>
      <c r="D198" s="1106" t="s">
        <v>1060</v>
      </c>
      <c r="E198" s="1107"/>
      <c r="F198" s="1108"/>
      <c r="G198" s="1039"/>
      <c r="H198" s="627" t="s">
        <v>936</v>
      </c>
      <c r="I198" s="626">
        <v>0.43</v>
      </c>
      <c r="J198" s="626">
        <v>1</v>
      </c>
      <c r="K198" s="626">
        <f t="shared" si="42"/>
        <v>0.43</v>
      </c>
      <c r="L198" s="1087"/>
      <c r="M198" s="1140"/>
      <c r="N198" s="1139"/>
    </row>
    <row r="199" spans="1:14" s="73" customFormat="1" ht="29" customHeight="1" x14ac:dyDescent="0.2">
      <c r="A199" s="89"/>
      <c r="B199" s="628"/>
      <c r="C199" s="626">
        <v>8</v>
      </c>
      <c r="D199" s="986" t="s">
        <v>1061</v>
      </c>
      <c r="E199" s="987"/>
      <c r="F199" s="988"/>
      <c r="G199" s="1039"/>
      <c r="H199" s="627" t="s">
        <v>936</v>
      </c>
      <c r="I199" s="626">
        <v>0.42</v>
      </c>
      <c r="J199" s="626">
        <v>1</v>
      </c>
      <c r="K199" s="626">
        <f t="shared" si="41"/>
        <v>0.42</v>
      </c>
      <c r="L199" s="1087"/>
      <c r="M199" s="1140"/>
      <c r="N199" s="1139"/>
    </row>
    <row r="200" spans="1:14" s="73" customFormat="1" ht="29" customHeight="1" x14ac:dyDescent="0.2">
      <c r="A200" s="89"/>
      <c r="B200" s="628"/>
      <c r="C200" s="626">
        <v>9</v>
      </c>
      <c r="D200" s="1106" t="s">
        <v>1062</v>
      </c>
      <c r="E200" s="1107"/>
      <c r="F200" s="1108"/>
      <c r="G200" s="1039"/>
      <c r="H200" s="627" t="s">
        <v>936</v>
      </c>
      <c r="I200" s="626">
        <v>2.57</v>
      </c>
      <c r="J200" s="626">
        <v>1</v>
      </c>
      <c r="K200" s="626">
        <f t="shared" ref="K200" si="43">(I200*J200)</f>
        <v>2.57</v>
      </c>
      <c r="L200" s="1087"/>
      <c r="M200" s="1140"/>
      <c r="N200" s="1139"/>
    </row>
    <row r="201" spans="1:14" s="73" customFormat="1" ht="29" customHeight="1" x14ac:dyDescent="0.2">
      <c r="A201" s="89"/>
      <c r="B201" s="628"/>
      <c r="C201" s="626">
        <v>10</v>
      </c>
      <c r="D201" s="1106" t="s">
        <v>1042</v>
      </c>
      <c r="E201" s="1107"/>
      <c r="F201" s="1108"/>
      <c r="G201" s="1039"/>
      <c r="H201" s="627" t="s">
        <v>936</v>
      </c>
      <c r="I201" s="626">
        <v>1.5</v>
      </c>
      <c r="J201" s="626">
        <v>1</v>
      </c>
      <c r="K201" s="626">
        <f t="shared" si="41"/>
        <v>1.5</v>
      </c>
      <c r="L201" s="1097"/>
      <c r="M201" s="1141"/>
      <c r="N201" s="1139"/>
    </row>
    <row r="202" spans="1:14" s="73" customFormat="1" ht="29" customHeight="1" x14ac:dyDescent="0.2">
      <c r="A202" s="89"/>
      <c r="B202" s="628"/>
      <c r="C202" s="626">
        <v>11</v>
      </c>
      <c r="D202" s="1106" t="s">
        <v>1044</v>
      </c>
      <c r="E202" s="1107"/>
      <c r="F202" s="1108"/>
      <c r="G202" s="1039"/>
      <c r="H202" s="627" t="s">
        <v>936</v>
      </c>
      <c r="I202" s="626">
        <v>1</v>
      </c>
      <c r="J202" s="626">
        <v>1</v>
      </c>
      <c r="K202" s="626">
        <f t="shared" ref="K202" si="44">(I202*J202)</f>
        <v>1</v>
      </c>
      <c r="L202" s="1086" t="s">
        <v>1057</v>
      </c>
      <c r="M202" s="1098" t="s">
        <v>1509</v>
      </c>
      <c r="N202" s="1139"/>
    </row>
    <row r="203" spans="1:14" s="73" customFormat="1" ht="29" customHeight="1" x14ac:dyDescent="0.2">
      <c r="A203" s="89"/>
      <c r="B203" s="628"/>
      <c r="C203" s="626">
        <v>12</v>
      </c>
      <c r="D203" s="1106" t="s">
        <v>1031</v>
      </c>
      <c r="E203" s="1107"/>
      <c r="F203" s="1108"/>
      <c r="G203" s="1039"/>
      <c r="H203" s="627" t="s">
        <v>936</v>
      </c>
      <c r="I203" s="626">
        <v>1</v>
      </c>
      <c r="J203" s="626">
        <v>1</v>
      </c>
      <c r="K203" s="626">
        <f t="shared" ref="K203" si="45">(I203*J203)</f>
        <v>1</v>
      </c>
      <c r="L203" s="1087"/>
      <c r="M203" s="1109"/>
      <c r="N203" s="1139"/>
    </row>
    <row r="204" spans="1:14" s="73" customFormat="1" ht="29" customHeight="1" x14ac:dyDescent="0.2">
      <c r="A204" s="89"/>
      <c r="B204" s="628"/>
      <c r="C204" s="626">
        <v>13</v>
      </c>
      <c r="D204" s="1106" t="s">
        <v>1063</v>
      </c>
      <c r="E204" s="1107"/>
      <c r="F204" s="1108"/>
      <c r="G204" s="1039"/>
      <c r="H204" s="627" t="s">
        <v>936</v>
      </c>
      <c r="I204" s="626">
        <v>1</v>
      </c>
      <c r="J204" s="626">
        <v>0.5</v>
      </c>
      <c r="K204" s="626">
        <f t="shared" si="41"/>
        <v>0.5</v>
      </c>
      <c r="L204" s="1097"/>
      <c r="M204" s="1142"/>
      <c r="N204" s="1139"/>
    </row>
    <row r="205" spans="1:14" s="73" customFormat="1" ht="20" customHeight="1" x14ac:dyDescent="0.2">
      <c r="A205" s="89"/>
      <c r="B205" s="628"/>
      <c r="C205" s="1088" t="s">
        <v>304</v>
      </c>
      <c r="D205" s="1089"/>
      <c r="E205" s="1089"/>
      <c r="F205" s="1089"/>
      <c r="G205" s="1089"/>
      <c r="H205" s="1090"/>
      <c r="I205" s="626">
        <f>SUM(I192:I204)</f>
        <v>10.5</v>
      </c>
      <c r="J205" s="62"/>
      <c r="K205" s="510">
        <f>SUM(K192:K204)</f>
        <v>10</v>
      </c>
      <c r="L205" s="511"/>
      <c r="M205" s="746"/>
      <c r="N205" s="639"/>
    </row>
    <row r="206" spans="1:14" s="509" customFormat="1" ht="18" customHeight="1" x14ac:dyDescent="0.2">
      <c r="A206" s="89"/>
      <c r="B206" s="897"/>
      <c r="C206" s="910" t="s">
        <v>1746</v>
      </c>
      <c r="D206" s="911"/>
      <c r="E206" s="911"/>
      <c r="F206" s="911"/>
      <c r="G206" s="911"/>
      <c r="H206" s="911"/>
      <c r="I206" s="911"/>
      <c r="J206" s="911"/>
      <c r="K206" s="911"/>
      <c r="L206" s="911"/>
      <c r="M206" s="912"/>
      <c r="N206" s="506"/>
    </row>
    <row r="207" spans="1:14" s="509" customFormat="1" ht="28.25" customHeight="1" x14ac:dyDescent="0.2">
      <c r="A207" s="89"/>
      <c r="B207" s="897"/>
      <c r="C207" s="898">
        <v>1</v>
      </c>
      <c r="D207" s="989" t="s">
        <v>1050</v>
      </c>
      <c r="E207" s="984"/>
      <c r="F207" s="985"/>
      <c r="G207" s="1110" t="s">
        <v>1747</v>
      </c>
      <c r="H207" s="899" t="s">
        <v>937</v>
      </c>
      <c r="I207" s="898">
        <v>1.5</v>
      </c>
      <c r="J207" s="898">
        <v>1</v>
      </c>
      <c r="K207" s="898">
        <f t="shared" ref="K207:K213" si="46">SUM(I207*J207)</f>
        <v>1.5</v>
      </c>
      <c r="L207" s="1086" t="s">
        <v>1748</v>
      </c>
      <c r="M207" s="1098" t="s">
        <v>1815</v>
      </c>
      <c r="N207" s="1094"/>
    </row>
    <row r="208" spans="1:14" s="509" customFormat="1" ht="28.25" customHeight="1" x14ac:dyDescent="0.2">
      <c r="A208" s="89"/>
      <c r="B208" s="897"/>
      <c r="C208" s="898">
        <v>2</v>
      </c>
      <c r="D208" s="1070" t="s">
        <v>1043</v>
      </c>
      <c r="E208" s="1071"/>
      <c r="F208" s="1072"/>
      <c r="G208" s="1111"/>
      <c r="H208" s="899" t="s">
        <v>937</v>
      </c>
      <c r="I208" s="898">
        <v>1.5</v>
      </c>
      <c r="J208" s="898">
        <v>1</v>
      </c>
      <c r="K208" s="898">
        <f t="shared" si="46"/>
        <v>1.5</v>
      </c>
      <c r="L208" s="1087"/>
      <c r="M208" s="1109"/>
      <c r="N208" s="1095"/>
    </row>
    <row r="209" spans="1:14" s="509" customFormat="1" ht="28.25" customHeight="1" x14ac:dyDescent="0.2">
      <c r="A209" s="89"/>
      <c r="B209" s="897"/>
      <c r="C209" s="898">
        <v>3</v>
      </c>
      <c r="D209" s="1070" t="s">
        <v>1042</v>
      </c>
      <c r="E209" s="1071"/>
      <c r="F209" s="1072"/>
      <c r="G209" s="1111"/>
      <c r="H209" s="899" t="s">
        <v>937</v>
      </c>
      <c r="I209" s="898">
        <v>1.5</v>
      </c>
      <c r="J209" s="898">
        <v>1</v>
      </c>
      <c r="K209" s="898">
        <f t="shared" si="46"/>
        <v>1.5</v>
      </c>
      <c r="L209" s="1087"/>
      <c r="M209" s="1109"/>
      <c r="N209" s="1095"/>
    </row>
    <row r="210" spans="1:14" s="509" customFormat="1" ht="28.25" customHeight="1" x14ac:dyDescent="0.2">
      <c r="A210" s="89"/>
      <c r="B210" s="897"/>
      <c r="C210" s="898">
        <v>4</v>
      </c>
      <c r="D210" s="1070" t="s">
        <v>1749</v>
      </c>
      <c r="E210" s="1071"/>
      <c r="F210" s="1072"/>
      <c r="G210" s="1111"/>
      <c r="H210" s="899" t="s">
        <v>937</v>
      </c>
      <c r="I210" s="898">
        <v>0.56999999999999995</v>
      </c>
      <c r="J210" s="898">
        <v>1</v>
      </c>
      <c r="K210" s="898">
        <f t="shared" si="46"/>
        <v>0.56999999999999995</v>
      </c>
      <c r="L210" s="1087"/>
      <c r="M210" s="1109"/>
      <c r="N210" s="1095"/>
    </row>
    <row r="211" spans="1:14" s="509" customFormat="1" ht="28.25" customHeight="1" x14ac:dyDescent="0.2">
      <c r="A211" s="89"/>
      <c r="B211" s="897"/>
      <c r="C211" s="898">
        <v>5</v>
      </c>
      <c r="D211" s="1070" t="s">
        <v>1750</v>
      </c>
      <c r="E211" s="1071"/>
      <c r="F211" s="1072"/>
      <c r="G211" s="1111"/>
      <c r="H211" s="899" t="s">
        <v>937</v>
      </c>
      <c r="I211" s="898">
        <v>0.56999999999999995</v>
      </c>
      <c r="J211" s="898">
        <v>1</v>
      </c>
      <c r="K211" s="898">
        <f t="shared" si="46"/>
        <v>0.56999999999999995</v>
      </c>
      <c r="L211" s="1087"/>
      <c r="M211" s="1109"/>
      <c r="N211" s="1095"/>
    </row>
    <row r="212" spans="1:14" s="509" customFormat="1" ht="28.25" customHeight="1" x14ac:dyDescent="0.2">
      <c r="A212" s="89"/>
      <c r="B212" s="897"/>
      <c r="C212" s="898">
        <v>6</v>
      </c>
      <c r="D212" s="1070" t="s">
        <v>1030</v>
      </c>
      <c r="E212" s="1071"/>
      <c r="F212" s="1072"/>
      <c r="G212" s="1111"/>
      <c r="H212" s="899" t="s">
        <v>937</v>
      </c>
      <c r="I212" s="898">
        <v>1.5</v>
      </c>
      <c r="J212" s="898">
        <v>1</v>
      </c>
      <c r="K212" s="898">
        <f t="shared" ref="K212" si="47">SUM(I212*J212)</f>
        <v>1.5</v>
      </c>
      <c r="L212" s="1087"/>
      <c r="M212" s="1109"/>
      <c r="N212" s="1095"/>
    </row>
    <row r="213" spans="1:14" s="509" customFormat="1" ht="28.25" customHeight="1" x14ac:dyDescent="0.2">
      <c r="A213" s="89"/>
      <c r="B213" s="897"/>
      <c r="C213" s="898">
        <v>7</v>
      </c>
      <c r="D213" s="1070" t="s">
        <v>1039</v>
      </c>
      <c r="E213" s="1071"/>
      <c r="F213" s="1072"/>
      <c r="G213" s="1111"/>
      <c r="H213" s="899" t="s">
        <v>937</v>
      </c>
      <c r="I213" s="898">
        <v>1.5</v>
      </c>
      <c r="J213" s="898">
        <v>1</v>
      </c>
      <c r="K213" s="898">
        <f t="shared" si="46"/>
        <v>1.5</v>
      </c>
      <c r="L213" s="1087"/>
      <c r="M213" s="1109"/>
      <c r="N213" s="1095"/>
    </row>
    <row r="214" spans="1:14" s="509" customFormat="1" ht="28.25" customHeight="1" x14ac:dyDescent="0.2">
      <c r="A214" s="89"/>
      <c r="B214" s="897"/>
      <c r="C214" s="898">
        <v>8</v>
      </c>
      <c r="D214" s="1070" t="s">
        <v>1752</v>
      </c>
      <c r="E214" s="1071"/>
      <c r="F214" s="1072"/>
      <c r="G214" s="1111"/>
      <c r="H214" s="899" t="s">
        <v>937</v>
      </c>
      <c r="I214" s="898">
        <v>1.5</v>
      </c>
      <c r="J214" s="898">
        <v>1</v>
      </c>
      <c r="K214" s="898">
        <f t="shared" ref="K214:K215" si="48">SUM(I214*J214)</f>
        <v>1.5</v>
      </c>
      <c r="L214" s="1087"/>
      <c r="M214" s="1109"/>
      <c r="N214" s="1095"/>
    </row>
    <row r="215" spans="1:14" s="509" customFormat="1" ht="28.25" customHeight="1" x14ac:dyDescent="0.2">
      <c r="A215" s="89"/>
      <c r="B215" s="897"/>
      <c r="C215" s="898">
        <v>9</v>
      </c>
      <c r="D215" s="1070" t="s">
        <v>1751</v>
      </c>
      <c r="E215" s="1071"/>
      <c r="F215" s="1072"/>
      <c r="G215" s="1111"/>
      <c r="H215" s="899" t="s">
        <v>937</v>
      </c>
      <c r="I215" s="898">
        <v>1.5</v>
      </c>
      <c r="J215" s="898">
        <v>0.5</v>
      </c>
      <c r="K215" s="898">
        <f t="shared" si="48"/>
        <v>0.75</v>
      </c>
      <c r="L215" s="1087"/>
      <c r="M215" s="1109"/>
      <c r="N215" s="1095"/>
    </row>
    <row r="216" spans="1:14" s="509" customFormat="1" ht="15" customHeight="1" x14ac:dyDescent="0.2">
      <c r="A216" s="89"/>
      <c r="B216" s="897"/>
      <c r="C216" s="1088" t="s">
        <v>304</v>
      </c>
      <c r="D216" s="1089"/>
      <c r="E216" s="1089"/>
      <c r="F216" s="1089"/>
      <c r="G216" s="1089"/>
      <c r="H216" s="1090"/>
      <c r="I216" s="898">
        <f>SUM(I207:I215)</f>
        <v>11.64</v>
      </c>
      <c r="J216" s="62"/>
      <c r="K216" s="510">
        <f>SUM(K207:K215)</f>
        <v>10.89</v>
      </c>
      <c r="L216" s="511"/>
      <c r="M216" s="746"/>
      <c r="N216" s="512"/>
    </row>
    <row r="217" spans="1:14" s="267" customFormat="1" ht="18" customHeight="1" x14ac:dyDescent="0.2">
      <c r="A217" s="162"/>
      <c r="B217" s="903"/>
      <c r="C217" s="913" t="s">
        <v>1753</v>
      </c>
      <c r="D217" s="914"/>
      <c r="E217" s="914"/>
      <c r="F217" s="914"/>
      <c r="G217" s="914"/>
      <c r="H217" s="914"/>
      <c r="I217" s="914"/>
      <c r="J217" s="914"/>
      <c r="K217" s="914"/>
      <c r="L217" s="914"/>
      <c r="M217" s="915"/>
      <c r="N217" s="506"/>
    </row>
    <row r="218" spans="1:14" s="267" customFormat="1" ht="28.25" customHeight="1" x14ac:dyDescent="0.2">
      <c r="A218" s="162"/>
      <c r="B218" s="904"/>
      <c r="C218" s="169">
        <v>1</v>
      </c>
      <c r="D218" s="1070" t="s">
        <v>1755</v>
      </c>
      <c r="E218" s="1071"/>
      <c r="F218" s="1072"/>
      <c r="G218" s="1067" t="s">
        <v>1754</v>
      </c>
      <c r="H218" s="435" t="s">
        <v>936</v>
      </c>
      <c r="I218" s="898">
        <v>0.56999999999999995</v>
      </c>
      <c r="J218" s="169">
        <v>1</v>
      </c>
      <c r="K218" s="169">
        <f t="shared" ref="K218:K230" si="49">(I218*J218)</f>
        <v>0.56999999999999995</v>
      </c>
      <c r="L218" s="1086" t="s">
        <v>1761</v>
      </c>
      <c r="M218" s="1101" t="s">
        <v>1816</v>
      </c>
      <c r="N218" s="1094"/>
    </row>
    <row r="219" spans="1:14" s="267" customFormat="1" ht="28.25" customHeight="1" x14ac:dyDescent="0.2">
      <c r="A219" s="162"/>
      <c r="B219" s="904"/>
      <c r="C219" s="169">
        <v>2</v>
      </c>
      <c r="D219" s="1070" t="s">
        <v>1756</v>
      </c>
      <c r="E219" s="1071"/>
      <c r="F219" s="1072"/>
      <c r="G219" s="1068"/>
      <c r="H219" s="435" t="s">
        <v>936</v>
      </c>
      <c r="I219" s="898">
        <v>0.43</v>
      </c>
      <c r="J219" s="169">
        <v>1</v>
      </c>
      <c r="K219" s="169">
        <f t="shared" si="49"/>
        <v>0.43</v>
      </c>
      <c r="L219" s="1087"/>
      <c r="M219" s="1102"/>
      <c r="N219" s="1095"/>
    </row>
    <row r="220" spans="1:14" s="267" customFormat="1" ht="28.25" customHeight="1" x14ac:dyDescent="0.2">
      <c r="A220" s="162"/>
      <c r="B220" s="904"/>
      <c r="C220" s="169">
        <v>3</v>
      </c>
      <c r="D220" s="1070" t="s">
        <v>1757</v>
      </c>
      <c r="E220" s="1071"/>
      <c r="F220" s="1072"/>
      <c r="G220" s="1068"/>
      <c r="H220" s="435" t="s">
        <v>936</v>
      </c>
      <c r="I220" s="898">
        <v>0.71</v>
      </c>
      <c r="J220" s="169">
        <v>1</v>
      </c>
      <c r="K220" s="169">
        <f t="shared" si="49"/>
        <v>0.71</v>
      </c>
      <c r="L220" s="1087"/>
      <c r="M220" s="1102"/>
      <c r="N220" s="1095"/>
    </row>
    <row r="221" spans="1:14" s="267" customFormat="1" ht="28.25" customHeight="1" x14ac:dyDescent="0.2">
      <c r="A221" s="162"/>
      <c r="B221" s="904"/>
      <c r="C221" s="169">
        <v>4</v>
      </c>
      <c r="D221" s="1070" t="s">
        <v>1022</v>
      </c>
      <c r="E221" s="1071"/>
      <c r="F221" s="1072"/>
      <c r="G221" s="1068"/>
      <c r="H221" s="435" t="s">
        <v>936</v>
      </c>
      <c r="I221" s="898">
        <v>0.43</v>
      </c>
      <c r="J221" s="169">
        <v>1</v>
      </c>
      <c r="K221" s="169">
        <f t="shared" si="49"/>
        <v>0.43</v>
      </c>
      <c r="L221" s="1087"/>
      <c r="M221" s="1102"/>
      <c r="N221" s="1095"/>
    </row>
    <row r="222" spans="1:14" s="267" customFormat="1" ht="28.25" customHeight="1" x14ac:dyDescent="0.2">
      <c r="A222" s="162"/>
      <c r="B222" s="904"/>
      <c r="C222" s="169">
        <v>5</v>
      </c>
      <c r="D222" s="1070" t="s">
        <v>1023</v>
      </c>
      <c r="E222" s="1071"/>
      <c r="F222" s="1072"/>
      <c r="G222" s="1068"/>
      <c r="H222" s="435" t="s">
        <v>936</v>
      </c>
      <c r="I222" s="898">
        <v>0.43</v>
      </c>
      <c r="J222" s="169">
        <v>1</v>
      </c>
      <c r="K222" s="169">
        <f t="shared" ref="K222:K223" si="50">(I222*J222)</f>
        <v>0.43</v>
      </c>
      <c r="L222" s="1087"/>
      <c r="M222" s="1102"/>
      <c r="N222" s="1095"/>
    </row>
    <row r="223" spans="1:14" s="267" customFormat="1" ht="28.25" customHeight="1" x14ac:dyDescent="0.2">
      <c r="A223" s="162"/>
      <c r="B223" s="904"/>
      <c r="C223" s="169">
        <v>6</v>
      </c>
      <c r="D223" s="1070" t="s">
        <v>1059</v>
      </c>
      <c r="E223" s="1071"/>
      <c r="F223" s="1072"/>
      <c r="G223" s="1068"/>
      <c r="H223" s="435" t="s">
        <v>936</v>
      </c>
      <c r="I223" s="898">
        <v>0.43</v>
      </c>
      <c r="J223" s="169">
        <v>1</v>
      </c>
      <c r="K223" s="169">
        <f t="shared" si="50"/>
        <v>0.43</v>
      </c>
      <c r="L223" s="1087"/>
      <c r="M223" s="1102"/>
      <c r="N223" s="1095"/>
    </row>
    <row r="224" spans="1:14" s="509" customFormat="1" ht="28.25" customHeight="1" x14ac:dyDescent="0.2">
      <c r="A224" s="89"/>
      <c r="B224" s="897"/>
      <c r="C224" s="898">
        <v>7</v>
      </c>
      <c r="D224" s="1070" t="s">
        <v>1751</v>
      </c>
      <c r="E224" s="1071"/>
      <c r="F224" s="1072"/>
      <c r="G224" s="1068"/>
      <c r="H224" s="899" t="s">
        <v>937</v>
      </c>
      <c r="I224" s="898">
        <v>1.5</v>
      </c>
      <c r="J224" s="169">
        <v>1</v>
      </c>
      <c r="K224" s="898">
        <f t="shared" ref="K224" si="51">SUM(I224*J224)</f>
        <v>1.5</v>
      </c>
      <c r="L224" s="1087"/>
      <c r="M224" s="1102"/>
      <c r="N224" s="1095"/>
    </row>
    <row r="225" spans="1:14" s="509" customFormat="1" ht="28.25" customHeight="1" x14ac:dyDescent="0.2">
      <c r="A225" s="89"/>
      <c r="B225" s="897"/>
      <c r="C225" s="898">
        <v>8</v>
      </c>
      <c r="D225" s="1070" t="s">
        <v>1766</v>
      </c>
      <c r="E225" s="1071"/>
      <c r="F225" s="1072"/>
      <c r="G225" s="1068"/>
      <c r="H225" s="899" t="s">
        <v>937</v>
      </c>
      <c r="I225" s="898">
        <v>1.5</v>
      </c>
      <c r="J225" s="169">
        <v>1</v>
      </c>
      <c r="K225" s="898">
        <f t="shared" ref="K225:K226" si="52">SUM(I225*J225)</f>
        <v>1.5</v>
      </c>
      <c r="L225" s="1087"/>
      <c r="M225" s="1102"/>
      <c r="N225" s="1095"/>
    </row>
    <row r="226" spans="1:14" s="509" customFormat="1" ht="28.25" customHeight="1" x14ac:dyDescent="0.2">
      <c r="A226" s="89"/>
      <c r="B226" s="897"/>
      <c r="C226" s="898">
        <v>9</v>
      </c>
      <c r="D226" s="1070" t="s">
        <v>1752</v>
      </c>
      <c r="E226" s="1071"/>
      <c r="F226" s="1072"/>
      <c r="G226" s="1068"/>
      <c r="H226" s="899" t="s">
        <v>937</v>
      </c>
      <c r="I226" s="898">
        <v>1.5</v>
      </c>
      <c r="J226" s="169">
        <v>1</v>
      </c>
      <c r="K226" s="898">
        <f t="shared" si="52"/>
        <v>1.5</v>
      </c>
      <c r="L226" s="1097"/>
      <c r="M226" s="1103"/>
      <c r="N226" s="1095"/>
    </row>
    <row r="227" spans="1:14" s="267" customFormat="1" ht="28.25" customHeight="1" x14ac:dyDescent="0.2">
      <c r="A227" s="162"/>
      <c r="B227" s="904"/>
      <c r="C227" s="169">
        <v>10</v>
      </c>
      <c r="D227" s="1070" t="s">
        <v>1763</v>
      </c>
      <c r="E227" s="1071"/>
      <c r="F227" s="1072"/>
      <c r="G227" s="1068"/>
      <c r="H227" s="435" t="s">
        <v>936</v>
      </c>
      <c r="I227" s="898">
        <v>1.5</v>
      </c>
      <c r="J227" s="169">
        <v>1</v>
      </c>
      <c r="K227" s="169">
        <f t="shared" si="49"/>
        <v>1.5</v>
      </c>
      <c r="L227" s="1086" t="s">
        <v>1761</v>
      </c>
      <c r="M227" s="1098" t="s">
        <v>1817</v>
      </c>
      <c r="N227" s="1095"/>
    </row>
    <row r="228" spans="1:14" s="267" customFormat="1" ht="28.25" customHeight="1" x14ac:dyDescent="0.2">
      <c r="A228" s="162"/>
      <c r="B228" s="904"/>
      <c r="C228" s="169">
        <v>11</v>
      </c>
      <c r="D228" s="1070" t="s">
        <v>1762</v>
      </c>
      <c r="E228" s="1071"/>
      <c r="F228" s="1072"/>
      <c r="G228" s="1068"/>
      <c r="H228" s="435" t="s">
        <v>936</v>
      </c>
      <c r="I228" s="898">
        <v>0.56999999999999995</v>
      </c>
      <c r="J228" s="169">
        <v>1</v>
      </c>
      <c r="K228" s="169">
        <f t="shared" ref="K228:K229" si="53">(I228*J228)</f>
        <v>0.56999999999999995</v>
      </c>
      <c r="L228" s="1087"/>
      <c r="M228" s="1099"/>
      <c r="N228" s="1095"/>
    </row>
    <row r="229" spans="1:14" s="267" customFormat="1" ht="28.25" customHeight="1" x14ac:dyDescent="0.2">
      <c r="A229" s="162"/>
      <c r="B229" s="904"/>
      <c r="C229" s="169">
        <v>12</v>
      </c>
      <c r="D229" s="1070" t="s">
        <v>1764</v>
      </c>
      <c r="E229" s="1071"/>
      <c r="F229" s="1072"/>
      <c r="G229" s="1068"/>
      <c r="H229" s="435" t="s">
        <v>936</v>
      </c>
      <c r="I229" s="898">
        <v>0.43</v>
      </c>
      <c r="J229" s="169">
        <v>1</v>
      </c>
      <c r="K229" s="169">
        <f t="shared" si="53"/>
        <v>0.43</v>
      </c>
      <c r="L229" s="1087"/>
      <c r="M229" s="1099"/>
      <c r="N229" s="1095"/>
    </row>
    <row r="230" spans="1:14" s="267" customFormat="1" ht="28.25" customHeight="1" x14ac:dyDescent="0.2">
      <c r="A230" s="162"/>
      <c r="B230" s="904"/>
      <c r="C230" s="169">
        <v>13</v>
      </c>
      <c r="D230" s="1070" t="s">
        <v>1765</v>
      </c>
      <c r="E230" s="1071"/>
      <c r="F230" s="1072"/>
      <c r="G230" s="1069"/>
      <c r="H230" s="435" t="s">
        <v>936</v>
      </c>
      <c r="I230" s="898">
        <v>0.56999999999999995</v>
      </c>
      <c r="J230" s="169">
        <v>0.5</v>
      </c>
      <c r="K230" s="169">
        <f t="shared" si="49"/>
        <v>0.28499999999999998</v>
      </c>
      <c r="L230" s="1097"/>
      <c r="M230" s="1100"/>
      <c r="N230" s="1096"/>
    </row>
    <row r="231" spans="1:14" s="509" customFormat="1" ht="17" customHeight="1" x14ac:dyDescent="0.2">
      <c r="A231" s="89"/>
      <c r="B231" s="897"/>
      <c r="C231" s="1088" t="s">
        <v>304</v>
      </c>
      <c r="D231" s="1089"/>
      <c r="E231" s="1089"/>
      <c r="F231" s="1089"/>
      <c r="G231" s="1089"/>
      <c r="H231" s="1090"/>
      <c r="I231" s="898">
        <f>SUM(I218:I230)</f>
        <v>10.57</v>
      </c>
      <c r="J231" s="896"/>
      <c r="K231" s="907">
        <f>SUM(K218:K230)</f>
        <v>10.285</v>
      </c>
      <c r="L231" s="498"/>
      <c r="M231" s="744"/>
      <c r="N231" s="512"/>
    </row>
    <row r="232" spans="1:14" s="267" customFormat="1" ht="27.5" customHeight="1" x14ac:dyDescent="0.2">
      <c r="A232" s="515"/>
      <c r="B232" s="502" t="s">
        <v>9</v>
      </c>
      <c r="C232" s="1091" t="s">
        <v>305</v>
      </c>
      <c r="D232" s="1092"/>
      <c r="E232" s="1092"/>
      <c r="F232" s="1092"/>
      <c r="G232" s="1092"/>
      <c r="H232" s="1092"/>
      <c r="I232" s="1092"/>
      <c r="J232" s="1093"/>
      <c r="K232" s="516">
        <f>K234+K236+K238+K240+K242+K244+K246+K248+K250++K252+K254+K256+K258+K260+K262+K264+K266+K268+K270</f>
        <v>19</v>
      </c>
      <c r="L232" s="500"/>
      <c r="M232" s="744"/>
      <c r="N232" s="48"/>
    </row>
    <row r="233" spans="1:14" s="267" customFormat="1" ht="16" customHeight="1" x14ac:dyDescent="0.2">
      <c r="A233" s="517"/>
      <c r="B233" s="475"/>
      <c r="C233" s="1081" t="s">
        <v>1084</v>
      </c>
      <c r="D233" s="1082"/>
      <c r="E233" s="1082"/>
      <c r="F233" s="1082"/>
      <c r="G233" s="1082"/>
      <c r="H233" s="1082"/>
      <c r="I233" s="1082"/>
      <c r="J233" s="1082"/>
      <c r="K233" s="1083"/>
      <c r="L233" s="518"/>
      <c r="M233" s="748"/>
      <c r="N233" s="506"/>
    </row>
    <row r="234" spans="1:14" s="267" customFormat="1" ht="36" x14ac:dyDescent="0.2">
      <c r="A234" s="496"/>
      <c r="B234" s="476"/>
      <c r="C234" s="120">
        <v>1</v>
      </c>
      <c r="D234" s="1070" t="s">
        <v>1221</v>
      </c>
      <c r="E234" s="1071"/>
      <c r="F234" s="1072"/>
      <c r="G234" s="640" t="s">
        <v>611</v>
      </c>
      <c r="H234" s="475" t="s">
        <v>306</v>
      </c>
      <c r="I234" s="160">
        <v>1</v>
      </c>
      <c r="J234" s="160">
        <v>1</v>
      </c>
      <c r="K234" s="519">
        <f>SUM(I234*J234)</f>
        <v>1</v>
      </c>
      <c r="L234" s="520" t="s">
        <v>430</v>
      </c>
      <c r="M234" s="755" t="s">
        <v>1510</v>
      </c>
      <c r="N234" s="521"/>
    </row>
    <row r="235" spans="1:14" s="267" customFormat="1" ht="16" customHeight="1" x14ac:dyDescent="0.2">
      <c r="A235" s="496"/>
      <c r="B235" s="476"/>
      <c r="C235" s="1081" t="s">
        <v>1085</v>
      </c>
      <c r="D235" s="1082"/>
      <c r="E235" s="1082"/>
      <c r="F235" s="1082"/>
      <c r="G235" s="1082"/>
      <c r="H235" s="1082"/>
      <c r="I235" s="1082"/>
      <c r="J235" s="1082"/>
      <c r="K235" s="1083"/>
      <c r="L235" s="518"/>
      <c r="M235" s="748"/>
      <c r="N235" s="506"/>
    </row>
    <row r="236" spans="1:14" s="267" customFormat="1" ht="36" x14ac:dyDescent="0.2">
      <c r="A236" s="496"/>
      <c r="B236" s="476"/>
      <c r="C236" s="120">
        <v>1</v>
      </c>
      <c r="D236" s="1070" t="s">
        <v>1222</v>
      </c>
      <c r="E236" s="1071"/>
      <c r="F236" s="1072"/>
      <c r="G236" s="522" t="s">
        <v>1092</v>
      </c>
      <c r="H236" s="127" t="s">
        <v>306</v>
      </c>
      <c r="I236" s="169">
        <v>1</v>
      </c>
      <c r="J236" s="169">
        <v>1</v>
      </c>
      <c r="K236" s="523">
        <f>SUM(I236*J236)</f>
        <v>1</v>
      </c>
      <c r="L236" s="520" t="s">
        <v>430</v>
      </c>
      <c r="M236" s="755" t="s">
        <v>1511</v>
      </c>
      <c r="N236" s="521"/>
    </row>
    <row r="237" spans="1:14" s="267" customFormat="1" ht="16" customHeight="1" x14ac:dyDescent="0.2">
      <c r="A237" s="496"/>
      <c r="B237" s="476"/>
      <c r="C237" s="1081" t="s">
        <v>1002</v>
      </c>
      <c r="D237" s="1082"/>
      <c r="E237" s="1082"/>
      <c r="F237" s="1082"/>
      <c r="G237" s="1082"/>
      <c r="H237" s="1082"/>
      <c r="I237" s="1082"/>
      <c r="J237" s="1082"/>
      <c r="K237" s="1083"/>
      <c r="L237" s="518"/>
      <c r="M237" s="748"/>
      <c r="N237" s="506"/>
    </row>
    <row r="238" spans="1:14" s="267" customFormat="1" ht="36" x14ac:dyDescent="0.2">
      <c r="A238" s="496"/>
      <c r="B238" s="476"/>
      <c r="C238" s="120">
        <v>1</v>
      </c>
      <c r="D238" s="1070" t="s">
        <v>1223</v>
      </c>
      <c r="E238" s="1071"/>
      <c r="F238" s="1072"/>
      <c r="G238" s="522" t="s">
        <v>1087</v>
      </c>
      <c r="H238" s="630" t="s">
        <v>306</v>
      </c>
      <c r="I238" s="632">
        <v>1</v>
      </c>
      <c r="J238" s="632">
        <v>1</v>
      </c>
      <c r="K238" s="634">
        <f>SUM(I238*J238)</f>
        <v>1</v>
      </c>
      <c r="L238" s="520" t="s">
        <v>430</v>
      </c>
      <c r="M238" s="755" t="s">
        <v>1512</v>
      </c>
      <c r="N238" s="524"/>
    </row>
    <row r="239" spans="1:14" s="267" customFormat="1" ht="16" customHeight="1" x14ac:dyDescent="0.2">
      <c r="A239" s="517"/>
      <c r="B239" s="475"/>
      <c r="C239" s="1081" t="s">
        <v>1086</v>
      </c>
      <c r="D239" s="1082"/>
      <c r="E239" s="1082"/>
      <c r="F239" s="1082"/>
      <c r="G239" s="1082"/>
      <c r="H239" s="1082"/>
      <c r="I239" s="1082"/>
      <c r="J239" s="1082"/>
      <c r="K239" s="1083"/>
      <c r="L239" s="518"/>
      <c r="M239" s="748"/>
      <c r="N239" s="506"/>
    </row>
    <row r="240" spans="1:14" s="267" customFormat="1" ht="40.5" customHeight="1" x14ac:dyDescent="0.2">
      <c r="A240" s="496"/>
      <c r="B240" s="476"/>
      <c r="C240" s="120">
        <v>1</v>
      </c>
      <c r="D240" s="1070" t="s">
        <v>1224</v>
      </c>
      <c r="E240" s="1071"/>
      <c r="F240" s="1072"/>
      <c r="G240" s="522" t="s">
        <v>1088</v>
      </c>
      <c r="H240" s="475" t="s">
        <v>306</v>
      </c>
      <c r="I240" s="160">
        <v>1</v>
      </c>
      <c r="J240" s="160">
        <v>1</v>
      </c>
      <c r="K240" s="519">
        <f>SUM(I240*J240)</f>
        <v>1</v>
      </c>
      <c r="L240" s="520" t="s">
        <v>430</v>
      </c>
      <c r="M240" s="755" t="s">
        <v>1513</v>
      </c>
      <c r="N240" s="521"/>
    </row>
    <row r="241" spans="1:14" s="267" customFormat="1" ht="16" customHeight="1" x14ac:dyDescent="0.2">
      <c r="A241" s="496"/>
      <c r="B241" s="476"/>
      <c r="C241" s="1081" t="s">
        <v>995</v>
      </c>
      <c r="D241" s="1082"/>
      <c r="E241" s="1082"/>
      <c r="F241" s="1082"/>
      <c r="G241" s="1082"/>
      <c r="H241" s="1082"/>
      <c r="I241" s="1082"/>
      <c r="J241" s="1082"/>
      <c r="K241" s="1083"/>
      <c r="L241" s="518"/>
      <c r="M241" s="748"/>
      <c r="N241" s="506"/>
    </row>
    <row r="242" spans="1:14" s="267" customFormat="1" ht="36" x14ac:dyDescent="0.2">
      <c r="A242" s="496"/>
      <c r="B242" s="476"/>
      <c r="C242" s="120">
        <v>1</v>
      </c>
      <c r="D242" s="1070" t="s">
        <v>1225</v>
      </c>
      <c r="E242" s="1071"/>
      <c r="F242" s="1072"/>
      <c r="G242" s="522" t="s">
        <v>1089</v>
      </c>
      <c r="H242" s="630" t="s">
        <v>306</v>
      </c>
      <c r="I242" s="632">
        <v>1</v>
      </c>
      <c r="J242" s="632">
        <v>1</v>
      </c>
      <c r="K242" s="632">
        <f>SUM(I242*J242)</f>
        <v>1</v>
      </c>
      <c r="L242" s="520" t="s">
        <v>430</v>
      </c>
      <c r="M242" s="755" t="s">
        <v>1514</v>
      </c>
      <c r="N242" s="521"/>
    </row>
    <row r="243" spans="1:14" s="267" customFormat="1" ht="16" customHeight="1" x14ac:dyDescent="0.2">
      <c r="A243" s="496"/>
      <c r="B243" s="476"/>
      <c r="C243" s="1081" t="s">
        <v>1072</v>
      </c>
      <c r="D243" s="1082"/>
      <c r="E243" s="1082"/>
      <c r="F243" s="1082"/>
      <c r="G243" s="1082"/>
      <c r="H243" s="1082"/>
      <c r="I243" s="1082"/>
      <c r="J243" s="1082"/>
      <c r="K243" s="1083"/>
      <c r="L243" s="518"/>
      <c r="M243" s="748"/>
      <c r="N243" s="506"/>
    </row>
    <row r="244" spans="1:14" s="267" customFormat="1" ht="36" x14ac:dyDescent="0.2">
      <c r="A244" s="496"/>
      <c r="B244" s="476"/>
      <c r="C244" s="120">
        <v>1</v>
      </c>
      <c r="D244" s="1070" t="s">
        <v>1226</v>
      </c>
      <c r="E244" s="1071"/>
      <c r="F244" s="1072"/>
      <c r="G244" s="522" t="s">
        <v>1090</v>
      </c>
      <c r="H244" s="475" t="s">
        <v>306</v>
      </c>
      <c r="I244" s="160">
        <v>1</v>
      </c>
      <c r="J244" s="160">
        <v>1</v>
      </c>
      <c r="K244" s="519">
        <f>SUM(I244*J244)</f>
        <v>1</v>
      </c>
      <c r="L244" s="520" t="s">
        <v>430</v>
      </c>
      <c r="M244" s="755" t="s">
        <v>1515</v>
      </c>
      <c r="N244" s="524"/>
    </row>
    <row r="245" spans="1:14" s="267" customFormat="1" ht="16" customHeight="1" x14ac:dyDescent="0.2">
      <c r="A245" s="496"/>
      <c r="B245" s="476"/>
      <c r="C245" s="1081" t="s">
        <v>996</v>
      </c>
      <c r="D245" s="1082"/>
      <c r="E245" s="1082"/>
      <c r="F245" s="1082"/>
      <c r="G245" s="1082"/>
      <c r="H245" s="1082"/>
      <c r="I245" s="1082"/>
      <c r="J245" s="1082"/>
      <c r="K245" s="1083"/>
      <c r="L245" s="518"/>
      <c r="M245" s="748"/>
      <c r="N245" s="506"/>
    </row>
    <row r="246" spans="1:14" s="267" customFormat="1" ht="36" x14ac:dyDescent="0.2">
      <c r="A246" s="496"/>
      <c r="B246" s="476"/>
      <c r="C246" s="120">
        <v>1</v>
      </c>
      <c r="D246" s="1070" t="s">
        <v>1227</v>
      </c>
      <c r="E246" s="1071"/>
      <c r="F246" s="1072"/>
      <c r="G246" s="522" t="s">
        <v>1091</v>
      </c>
      <c r="H246" s="630" t="s">
        <v>306</v>
      </c>
      <c r="I246" s="632">
        <v>1</v>
      </c>
      <c r="J246" s="632">
        <v>1</v>
      </c>
      <c r="K246" s="634">
        <f>SUM(I246*J246)</f>
        <v>1</v>
      </c>
      <c r="L246" s="520" t="s">
        <v>430</v>
      </c>
      <c r="M246" s="755" t="s">
        <v>1516</v>
      </c>
      <c r="N246" s="524"/>
    </row>
    <row r="247" spans="1:14" s="267" customFormat="1" ht="16" customHeight="1" x14ac:dyDescent="0.2">
      <c r="A247" s="496"/>
      <c r="B247" s="476"/>
      <c r="C247" s="1081" t="s">
        <v>1073</v>
      </c>
      <c r="D247" s="1082"/>
      <c r="E247" s="1082"/>
      <c r="F247" s="1082"/>
      <c r="G247" s="1082"/>
      <c r="H247" s="1082"/>
      <c r="I247" s="1082"/>
      <c r="J247" s="1082"/>
      <c r="K247" s="1083"/>
      <c r="L247" s="518"/>
      <c r="M247" s="748"/>
      <c r="N247" s="506"/>
    </row>
    <row r="248" spans="1:14" s="267" customFormat="1" ht="36" x14ac:dyDescent="0.2">
      <c r="A248" s="496"/>
      <c r="B248" s="476"/>
      <c r="C248" s="120">
        <v>1</v>
      </c>
      <c r="D248" s="1070" t="s">
        <v>1228</v>
      </c>
      <c r="E248" s="1071"/>
      <c r="F248" s="1072"/>
      <c r="G248" s="522" t="s">
        <v>1093</v>
      </c>
      <c r="H248" s="475" t="s">
        <v>306</v>
      </c>
      <c r="I248" s="160">
        <v>1</v>
      </c>
      <c r="J248" s="160">
        <v>1</v>
      </c>
      <c r="K248" s="519">
        <f>SUM(I248*J248)</f>
        <v>1</v>
      </c>
      <c r="L248" s="520" t="s">
        <v>430</v>
      </c>
      <c r="M248" s="755" t="s">
        <v>1517</v>
      </c>
      <c r="N248" s="524"/>
    </row>
    <row r="249" spans="1:14" s="267" customFormat="1" ht="16" customHeight="1" x14ac:dyDescent="0.2">
      <c r="A249" s="496"/>
      <c r="B249" s="476"/>
      <c r="C249" s="1081" t="s">
        <v>997</v>
      </c>
      <c r="D249" s="1082"/>
      <c r="E249" s="1082"/>
      <c r="F249" s="1082"/>
      <c r="G249" s="1082"/>
      <c r="H249" s="1082"/>
      <c r="I249" s="1082"/>
      <c r="J249" s="1082"/>
      <c r="K249" s="1083"/>
      <c r="L249" s="518"/>
      <c r="M249" s="748"/>
      <c r="N249" s="506"/>
    </row>
    <row r="250" spans="1:14" s="267" customFormat="1" ht="36" x14ac:dyDescent="0.2">
      <c r="A250" s="496"/>
      <c r="B250" s="476"/>
      <c r="C250" s="120">
        <v>1</v>
      </c>
      <c r="D250" s="1070" t="s">
        <v>1229</v>
      </c>
      <c r="E250" s="1071"/>
      <c r="F250" s="1072"/>
      <c r="G250" s="522" t="s">
        <v>1094</v>
      </c>
      <c r="H250" s="630" t="s">
        <v>306</v>
      </c>
      <c r="I250" s="632">
        <v>1</v>
      </c>
      <c r="J250" s="632">
        <v>1</v>
      </c>
      <c r="K250" s="634">
        <f>SUM(I250*J250)</f>
        <v>1</v>
      </c>
      <c r="L250" s="520" t="s">
        <v>430</v>
      </c>
      <c r="M250" s="755" t="s">
        <v>1518</v>
      </c>
      <c r="N250" s="524"/>
    </row>
    <row r="251" spans="1:14" s="267" customFormat="1" ht="16" customHeight="1" x14ac:dyDescent="0.2">
      <c r="A251" s="496"/>
      <c r="B251" s="476"/>
      <c r="C251" s="1081" t="s">
        <v>1074</v>
      </c>
      <c r="D251" s="1082"/>
      <c r="E251" s="1082"/>
      <c r="F251" s="1082"/>
      <c r="G251" s="1082"/>
      <c r="H251" s="1082"/>
      <c r="I251" s="1082"/>
      <c r="J251" s="1082"/>
      <c r="K251" s="1083"/>
      <c r="L251" s="518"/>
      <c r="M251" s="748"/>
      <c r="N251" s="506"/>
    </row>
    <row r="252" spans="1:14" s="267" customFormat="1" ht="36" x14ac:dyDescent="0.2">
      <c r="A252" s="496"/>
      <c r="B252" s="476"/>
      <c r="C252" s="120">
        <v>1</v>
      </c>
      <c r="D252" s="1070" t="s">
        <v>1230</v>
      </c>
      <c r="E252" s="1071"/>
      <c r="F252" s="1072"/>
      <c r="G252" s="522" t="s">
        <v>1095</v>
      </c>
      <c r="H252" s="630" t="s">
        <v>306</v>
      </c>
      <c r="I252" s="632">
        <v>1</v>
      </c>
      <c r="J252" s="632">
        <v>1</v>
      </c>
      <c r="K252" s="634">
        <f>SUM(I252*J252)</f>
        <v>1</v>
      </c>
      <c r="L252" s="520" t="s">
        <v>430</v>
      </c>
      <c r="M252" s="755" t="s">
        <v>1519</v>
      </c>
      <c r="N252" s="524"/>
    </row>
    <row r="253" spans="1:14" s="267" customFormat="1" ht="16" customHeight="1" x14ac:dyDescent="0.2">
      <c r="A253" s="496"/>
      <c r="B253" s="476"/>
      <c r="C253" s="1081" t="s">
        <v>998</v>
      </c>
      <c r="D253" s="1082"/>
      <c r="E253" s="1082"/>
      <c r="F253" s="1082"/>
      <c r="G253" s="1082"/>
      <c r="H253" s="1082"/>
      <c r="I253" s="1082"/>
      <c r="J253" s="1082"/>
      <c r="K253" s="1083"/>
      <c r="L253" s="518"/>
      <c r="M253" s="748"/>
      <c r="N253" s="506"/>
    </row>
    <row r="254" spans="1:14" s="267" customFormat="1" ht="48" x14ac:dyDescent="0.2">
      <c r="A254" s="496"/>
      <c r="B254" s="476"/>
      <c r="C254" s="120">
        <v>1</v>
      </c>
      <c r="D254" s="1070" t="s">
        <v>1231</v>
      </c>
      <c r="E254" s="1071"/>
      <c r="F254" s="1072"/>
      <c r="G254" s="522" t="s">
        <v>1096</v>
      </c>
      <c r="H254" s="630" t="s">
        <v>306</v>
      </c>
      <c r="I254" s="632">
        <v>1</v>
      </c>
      <c r="J254" s="632">
        <v>1</v>
      </c>
      <c r="K254" s="634">
        <f>SUM(I254*J254)</f>
        <v>1</v>
      </c>
      <c r="L254" s="520" t="s">
        <v>430</v>
      </c>
      <c r="M254" s="755" t="s">
        <v>1520</v>
      </c>
      <c r="N254" s="524"/>
    </row>
    <row r="255" spans="1:14" s="267" customFormat="1" ht="16" customHeight="1" x14ac:dyDescent="0.2">
      <c r="A255" s="496"/>
      <c r="B255" s="476"/>
      <c r="C255" s="1081" t="s">
        <v>1075</v>
      </c>
      <c r="D255" s="1082"/>
      <c r="E255" s="1082"/>
      <c r="F255" s="1082"/>
      <c r="G255" s="1082"/>
      <c r="H255" s="1082"/>
      <c r="I255" s="1082"/>
      <c r="J255" s="1082"/>
      <c r="K255" s="1083"/>
      <c r="L255" s="518"/>
      <c r="M255" s="748"/>
      <c r="N255" s="506"/>
    </row>
    <row r="256" spans="1:14" s="267" customFormat="1" ht="36" x14ac:dyDescent="0.2">
      <c r="A256" s="496"/>
      <c r="B256" s="476"/>
      <c r="C256" s="120">
        <v>1</v>
      </c>
      <c r="D256" s="1070" t="s">
        <v>1232</v>
      </c>
      <c r="E256" s="1071"/>
      <c r="F256" s="1072"/>
      <c r="G256" s="522" t="s">
        <v>593</v>
      </c>
      <c r="H256" s="475" t="s">
        <v>306</v>
      </c>
      <c r="I256" s="160">
        <v>1</v>
      </c>
      <c r="J256" s="160">
        <v>1</v>
      </c>
      <c r="K256" s="519">
        <f>SUM(I256*J256)</f>
        <v>1</v>
      </c>
      <c r="L256" s="520" t="s">
        <v>430</v>
      </c>
      <c r="M256" s="755" t="s">
        <v>1521</v>
      </c>
      <c r="N256" s="524"/>
    </row>
    <row r="257" spans="1:14" s="267" customFormat="1" ht="16" customHeight="1" x14ac:dyDescent="0.2">
      <c r="A257" s="496"/>
      <c r="B257" s="476"/>
      <c r="C257" s="1081" t="s">
        <v>999</v>
      </c>
      <c r="D257" s="1082"/>
      <c r="E257" s="1082"/>
      <c r="F257" s="1082"/>
      <c r="G257" s="1082"/>
      <c r="H257" s="1082"/>
      <c r="I257" s="1082"/>
      <c r="J257" s="1082"/>
      <c r="K257" s="1083"/>
      <c r="L257" s="518"/>
      <c r="M257" s="748"/>
      <c r="N257" s="506"/>
    </row>
    <row r="258" spans="1:14" s="267" customFormat="1" ht="36" x14ac:dyDescent="0.2">
      <c r="A258" s="496"/>
      <c r="B258" s="476"/>
      <c r="C258" s="120">
        <v>1</v>
      </c>
      <c r="D258" s="1070" t="s">
        <v>1233</v>
      </c>
      <c r="E258" s="1071"/>
      <c r="F258" s="1072"/>
      <c r="G258" s="522" t="s">
        <v>544</v>
      </c>
      <c r="H258" s="630" t="s">
        <v>306</v>
      </c>
      <c r="I258" s="632">
        <v>1</v>
      </c>
      <c r="J258" s="632">
        <v>1</v>
      </c>
      <c r="K258" s="634">
        <f>SUM(I258*J258)</f>
        <v>1</v>
      </c>
      <c r="L258" s="520" t="s">
        <v>430</v>
      </c>
      <c r="M258" s="755" t="s">
        <v>1522</v>
      </c>
      <c r="N258" s="524"/>
    </row>
    <row r="259" spans="1:14" s="267" customFormat="1" ht="16" customHeight="1" x14ac:dyDescent="0.2">
      <c r="A259" s="496"/>
      <c r="B259" s="476"/>
      <c r="C259" s="1081" t="s">
        <v>1076</v>
      </c>
      <c r="D259" s="1082"/>
      <c r="E259" s="1082"/>
      <c r="F259" s="1082"/>
      <c r="G259" s="1082"/>
      <c r="H259" s="1082"/>
      <c r="I259" s="1082"/>
      <c r="J259" s="1082"/>
      <c r="K259" s="1083"/>
      <c r="L259" s="518"/>
      <c r="M259" s="748"/>
      <c r="N259" s="506"/>
    </row>
    <row r="260" spans="1:14" s="267" customFormat="1" ht="36" x14ac:dyDescent="0.2">
      <c r="A260" s="496"/>
      <c r="B260" s="476"/>
      <c r="C260" s="120">
        <v>1</v>
      </c>
      <c r="D260" s="1070" t="s">
        <v>1097</v>
      </c>
      <c r="E260" s="1071"/>
      <c r="F260" s="1072"/>
      <c r="G260" s="567" t="s">
        <v>1098</v>
      </c>
      <c r="H260" s="630" t="s">
        <v>306</v>
      </c>
      <c r="I260" s="632">
        <v>1</v>
      </c>
      <c r="J260" s="632">
        <v>1</v>
      </c>
      <c r="K260" s="634">
        <f>SUM(I260*J260)</f>
        <v>1</v>
      </c>
      <c r="L260" s="520" t="s">
        <v>430</v>
      </c>
      <c r="M260" s="755" t="s">
        <v>1523</v>
      </c>
      <c r="N260" s="524"/>
    </row>
    <row r="261" spans="1:14" s="267" customFormat="1" ht="16" customHeight="1" x14ac:dyDescent="0.2">
      <c r="A261" s="496"/>
      <c r="B261" s="476"/>
      <c r="C261" s="1081" t="s">
        <v>1000</v>
      </c>
      <c r="D261" s="1082"/>
      <c r="E261" s="1082"/>
      <c r="F261" s="1082"/>
      <c r="G261" s="1082"/>
      <c r="H261" s="1082"/>
      <c r="I261" s="1082"/>
      <c r="J261" s="1082"/>
      <c r="K261" s="1083"/>
      <c r="L261" s="518"/>
      <c r="M261" s="748"/>
      <c r="N261" s="506"/>
    </row>
    <row r="262" spans="1:14" s="267" customFormat="1" ht="36" x14ac:dyDescent="0.2">
      <c r="A262" s="496"/>
      <c r="B262" s="476"/>
      <c r="C262" s="120">
        <v>1</v>
      </c>
      <c r="D262" s="1070" t="s">
        <v>1234</v>
      </c>
      <c r="E262" s="1071"/>
      <c r="F262" s="1072"/>
      <c r="G262" s="527" t="s">
        <v>595</v>
      </c>
      <c r="H262" s="630" t="s">
        <v>306</v>
      </c>
      <c r="I262" s="632">
        <v>1</v>
      </c>
      <c r="J262" s="632">
        <v>1</v>
      </c>
      <c r="K262" s="634">
        <f>SUM(I262*J262)</f>
        <v>1</v>
      </c>
      <c r="L262" s="520" t="s">
        <v>430</v>
      </c>
      <c r="M262" s="755" t="s">
        <v>1524</v>
      </c>
      <c r="N262" s="524"/>
    </row>
    <row r="263" spans="1:14" s="267" customFormat="1" ht="16" customHeight="1" x14ac:dyDescent="0.2">
      <c r="A263" s="496"/>
      <c r="B263" s="476"/>
      <c r="C263" s="1081" t="s">
        <v>1077</v>
      </c>
      <c r="D263" s="1082"/>
      <c r="E263" s="1082"/>
      <c r="F263" s="1082"/>
      <c r="G263" s="1082"/>
      <c r="H263" s="1082"/>
      <c r="I263" s="1082"/>
      <c r="J263" s="1082"/>
      <c r="K263" s="1083"/>
      <c r="L263" s="518"/>
      <c r="M263" s="748"/>
      <c r="N263" s="506"/>
    </row>
    <row r="264" spans="1:14" s="267" customFormat="1" ht="36" x14ac:dyDescent="0.2">
      <c r="A264" s="496"/>
      <c r="B264" s="476"/>
      <c r="C264" s="120">
        <v>1</v>
      </c>
      <c r="D264" s="1070" t="s">
        <v>1235</v>
      </c>
      <c r="E264" s="1071"/>
      <c r="F264" s="1072"/>
      <c r="G264" s="527" t="s">
        <v>1099</v>
      </c>
      <c r="H264" s="630" t="s">
        <v>306</v>
      </c>
      <c r="I264" s="632">
        <v>1</v>
      </c>
      <c r="J264" s="632">
        <v>1</v>
      </c>
      <c r="K264" s="634">
        <f>SUM(I264*J264)</f>
        <v>1</v>
      </c>
      <c r="L264" s="520" t="s">
        <v>430</v>
      </c>
      <c r="M264" s="755" t="s">
        <v>1525</v>
      </c>
      <c r="N264" s="524"/>
    </row>
    <row r="265" spans="1:14" s="267" customFormat="1" ht="16" customHeight="1" x14ac:dyDescent="0.2">
      <c r="A265" s="496"/>
      <c r="B265" s="476"/>
      <c r="C265" s="1081" t="s">
        <v>1001</v>
      </c>
      <c r="D265" s="1082"/>
      <c r="E265" s="1082"/>
      <c r="F265" s="1082"/>
      <c r="G265" s="1082"/>
      <c r="H265" s="1082"/>
      <c r="I265" s="1082"/>
      <c r="J265" s="1082"/>
      <c r="K265" s="1083"/>
      <c r="L265" s="518"/>
      <c r="M265" s="748"/>
      <c r="N265" s="506"/>
    </row>
    <row r="266" spans="1:14" s="267" customFormat="1" ht="36" x14ac:dyDescent="0.2">
      <c r="A266" s="496"/>
      <c r="B266" s="476"/>
      <c r="C266" s="120">
        <v>1</v>
      </c>
      <c r="D266" s="1070" t="s">
        <v>1101</v>
      </c>
      <c r="E266" s="1071"/>
      <c r="F266" s="1072"/>
      <c r="G266" s="527" t="s">
        <v>1100</v>
      </c>
      <c r="H266" s="630" t="s">
        <v>306</v>
      </c>
      <c r="I266" s="632">
        <v>1</v>
      </c>
      <c r="J266" s="632">
        <v>1</v>
      </c>
      <c r="K266" s="634">
        <f>SUM(I266*J266)</f>
        <v>1</v>
      </c>
      <c r="L266" s="520" t="s">
        <v>430</v>
      </c>
      <c r="M266" s="755" t="s">
        <v>1526</v>
      </c>
      <c r="N266" s="524"/>
    </row>
    <row r="267" spans="1:14" s="267" customFormat="1" ht="16" customHeight="1" x14ac:dyDescent="0.2">
      <c r="A267" s="496"/>
      <c r="B267" s="904"/>
      <c r="C267" s="1081" t="s">
        <v>1758</v>
      </c>
      <c r="D267" s="1082"/>
      <c r="E267" s="1082"/>
      <c r="F267" s="1082"/>
      <c r="G267" s="1082"/>
      <c r="H267" s="1082"/>
      <c r="I267" s="1082"/>
      <c r="J267" s="1082"/>
      <c r="K267" s="1083"/>
      <c r="L267" s="518"/>
      <c r="M267" s="748"/>
      <c r="N267" s="506"/>
    </row>
    <row r="268" spans="1:14" s="267" customFormat="1" ht="39" customHeight="1" x14ac:dyDescent="0.2">
      <c r="A268" s="496"/>
      <c r="B268" s="904"/>
      <c r="C268" s="120">
        <v>1</v>
      </c>
      <c r="D268" s="1070" t="s">
        <v>1759</v>
      </c>
      <c r="E268" s="1071"/>
      <c r="F268" s="1072"/>
      <c r="G268" s="527" t="s">
        <v>1760</v>
      </c>
      <c r="H268" s="902" t="s">
        <v>306</v>
      </c>
      <c r="I268" s="632">
        <v>1</v>
      </c>
      <c r="J268" s="632">
        <v>1</v>
      </c>
      <c r="K268" s="634">
        <f>SUM(I268*J268)</f>
        <v>1</v>
      </c>
      <c r="L268" s="520" t="s">
        <v>430</v>
      </c>
      <c r="M268" s="755" t="s">
        <v>1818</v>
      </c>
      <c r="N268" s="524"/>
    </row>
    <row r="269" spans="1:14" s="267" customFormat="1" ht="16" customHeight="1" x14ac:dyDescent="0.2">
      <c r="A269" s="496"/>
      <c r="B269" s="904"/>
      <c r="C269" s="1081" t="s">
        <v>1767</v>
      </c>
      <c r="D269" s="1082"/>
      <c r="E269" s="1082"/>
      <c r="F269" s="1082"/>
      <c r="G269" s="1082"/>
      <c r="H269" s="1082"/>
      <c r="I269" s="1082"/>
      <c r="J269" s="1082"/>
      <c r="K269" s="1083"/>
      <c r="L269" s="518"/>
      <c r="M269" s="748"/>
      <c r="N269" s="506"/>
    </row>
    <row r="270" spans="1:14" s="267" customFormat="1" ht="39" customHeight="1" x14ac:dyDescent="0.2">
      <c r="A270" s="496"/>
      <c r="B270" s="904"/>
      <c r="C270" s="120">
        <v>1</v>
      </c>
      <c r="D270" s="1070" t="s">
        <v>1768</v>
      </c>
      <c r="E270" s="1071"/>
      <c r="F270" s="1072"/>
      <c r="G270" s="527" t="s">
        <v>1769</v>
      </c>
      <c r="H270" s="902" t="s">
        <v>306</v>
      </c>
      <c r="I270" s="632">
        <v>1</v>
      </c>
      <c r="J270" s="632">
        <v>1</v>
      </c>
      <c r="K270" s="634">
        <f>SUM(I270*J270)</f>
        <v>1</v>
      </c>
      <c r="L270" s="520" t="s">
        <v>430</v>
      </c>
      <c r="M270" s="755" t="s">
        <v>1819</v>
      </c>
      <c r="N270" s="524"/>
    </row>
    <row r="271" spans="1:14" s="267" customFormat="1" ht="24.5" customHeight="1" x14ac:dyDescent="0.2">
      <c r="A271" s="515"/>
      <c r="B271" s="502" t="s">
        <v>11</v>
      </c>
      <c r="C271" s="1091" t="s">
        <v>313</v>
      </c>
      <c r="D271" s="1092"/>
      <c r="E271" s="1092"/>
      <c r="F271" s="1092"/>
      <c r="G271" s="1092"/>
      <c r="H271" s="1092"/>
      <c r="I271" s="1092"/>
      <c r="J271" s="1093"/>
      <c r="K271" s="278">
        <v>0</v>
      </c>
      <c r="L271" s="528"/>
      <c r="M271" s="908"/>
    </row>
    <row r="272" spans="1:14" ht="32.25" customHeight="1" x14ac:dyDescent="0.15">
      <c r="A272" s="530"/>
      <c r="B272" s="502" t="s">
        <v>13</v>
      </c>
      <c r="C272" s="1091" t="s">
        <v>307</v>
      </c>
      <c r="D272" s="1092"/>
      <c r="E272" s="1092"/>
      <c r="F272" s="1092"/>
      <c r="G272" s="1092"/>
      <c r="H272" s="1092"/>
      <c r="I272" s="1092"/>
      <c r="J272" s="1093"/>
      <c r="K272" s="531">
        <f>K273+K274+K292+K346+K350+K366</f>
        <v>67.5</v>
      </c>
      <c r="L272" s="500"/>
      <c r="M272" s="744"/>
      <c r="N272" s="48"/>
    </row>
    <row r="273" spans="1:14" s="537" customFormat="1" ht="17.25" customHeight="1" x14ac:dyDescent="0.15">
      <c r="A273" s="532"/>
      <c r="B273" s="533"/>
      <c r="C273" s="1112" t="s">
        <v>604</v>
      </c>
      <c r="D273" s="1113"/>
      <c r="E273" s="1113"/>
      <c r="F273" s="1113"/>
      <c r="G273" s="534"/>
      <c r="H273" s="534"/>
      <c r="I273" s="535"/>
      <c r="J273" s="535"/>
      <c r="K273" s="536">
        <v>0</v>
      </c>
      <c r="L273" s="500"/>
      <c r="M273" s="744"/>
      <c r="N273" s="48"/>
    </row>
    <row r="274" spans="1:14" s="537" customFormat="1" ht="17.25" customHeight="1" x14ac:dyDescent="0.15">
      <c r="A274" s="532"/>
      <c r="B274" s="533"/>
      <c r="C274" s="1112" t="s">
        <v>605</v>
      </c>
      <c r="D274" s="1113"/>
      <c r="E274" s="1113"/>
      <c r="F274" s="1113"/>
      <c r="G274" s="534"/>
      <c r="H274" s="534"/>
      <c r="I274" s="535"/>
      <c r="J274" s="535"/>
      <c r="K274" s="536">
        <f>K278+K281+K284+K287+K291</f>
        <v>18</v>
      </c>
      <c r="L274" s="500"/>
      <c r="M274" s="744"/>
      <c r="N274" s="48"/>
    </row>
    <row r="275" spans="1:14" ht="20" customHeight="1" x14ac:dyDescent="0.15">
      <c r="A275" s="529"/>
      <c r="B275" s="631"/>
      <c r="C275" s="1078" t="s">
        <v>1102</v>
      </c>
      <c r="D275" s="1079"/>
      <c r="E275" s="1079"/>
      <c r="F275" s="1079"/>
      <c r="G275" s="1079"/>
      <c r="H275" s="1079"/>
      <c r="I275" s="1079"/>
      <c r="J275" s="1079"/>
      <c r="K275" s="1080"/>
      <c r="L275" s="500"/>
      <c r="M275" s="744"/>
      <c r="N275" s="48"/>
    </row>
    <row r="276" spans="1:14" ht="34.25" customHeight="1" x14ac:dyDescent="0.15">
      <c r="A276" s="402"/>
      <c r="B276" s="476"/>
      <c r="C276" s="538">
        <v>1</v>
      </c>
      <c r="D276" s="1070" t="s">
        <v>1236</v>
      </c>
      <c r="E276" s="1071"/>
      <c r="F276" s="1072"/>
      <c r="G276" s="527" t="s">
        <v>610</v>
      </c>
      <c r="H276" s="127" t="s">
        <v>309</v>
      </c>
      <c r="I276" s="169">
        <v>1</v>
      </c>
      <c r="J276" s="169">
        <v>3</v>
      </c>
      <c r="K276" s="167">
        <v>3</v>
      </c>
      <c r="L276" s="539" t="s">
        <v>597</v>
      </c>
      <c r="M276" s="759" t="s">
        <v>1527</v>
      </c>
      <c r="N276" s="521"/>
    </row>
    <row r="277" spans="1:14" ht="34.25" customHeight="1" x14ac:dyDescent="0.15">
      <c r="A277" s="402"/>
      <c r="B277" s="631"/>
      <c r="C277" s="538">
        <v>2</v>
      </c>
      <c r="D277" s="1070" t="s">
        <v>1237</v>
      </c>
      <c r="E277" s="1071"/>
      <c r="F277" s="1072"/>
      <c r="G277" s="527" t="s">
        <v>1103</v>
      </c>
      <c r="H277" s="127" t="s">
        <v>309</v>
      </c>
      <c r="I277" s="169">
        <v>1</v>
      </c>
      <c r="J277" s="169">
        <v>3</v>
      </c>
      <c r="K277" s="633">
        <v>3</v>
      </c>
      <c r="L277" s="539" t="s">
        <v>597</v>
      </c>
      <c r="M277" s="759" t="s">
        <v>1528</v>
      </c>
      <c r="N277" s="521"/>
    </row>
    <row r="278" spans="1:14" ht="20" customHeight="1" x14ac:dyDescent="0.15">
      <c r="A278" s="402"/>
      <c r="B278" s="631"/>
      <c r="C278" s="541"/>
      <c r="D278" s="1073" t="s">
        <v>308</v>
      </c>
      <c r="E278" s="1074"/>
      <c r="F278" s="1075"/>
      <c r="G278" s="542"/>
      <c r="H278" s="434"/>
      <c r="I278" s="169">
        <f>SUM(I275:I277)</f>
        <v>2</v>
      </c>
      <c r="J278" s="169"/>
      <c r="K278" s="508">
        <f>SUM(K275:K277)</f>
        <v>6</v>
      </c>
      <c r="L278" s="500"/>
      <c r="M278" s="744"/>
      <c r="N278" s="48"/>
    </row>
    <row r="279" spans="1:14" ht="20" customHeight="1" x14ac:dyDescent="0.15">
      <c r="A279" s="529"/>
      <c r="B279" s="631"/>
      <c r="C279" s="1078" t="s">
        <v>1105</v>
      </c>
      <c r="D279" s="1079"/>
      <c r="E279" s="1079"/>
      <c r="F279" s="1079"/>
      <c r="G279" s="1079"/>
      <c r="H279" s="1079"/>
      <c r="I279" s="1079"/>
      <c r="J279" s="1079"/>
      <c r="K279" s="1080"/>
      <c r="L279" s="500"/>
      <c r="M279" s="744"/>
      <c r="N279" s="48"/>
    </row>
    <row r="280" spans="1:14" ht="34.25" customHeight="1" x14ac:dyDescent="0.15">
      <c r="A280" s="402"/>
      <c r="B280" s="631"/>
      <c r="C280" s="538">
        <v>1</v>
      </c>
      <c r="D280" s="1070" t="s">
        <v>1238</v>
      </c>
      <c r="E280" s="1071"/>
      <c r="F280" s="1072"/>
      <c r="G280" s="527" t="s">
        <v>1104</v>
      </c>
      <c r="H280" s="127" t="s">
        <v>309</v>
      </c>
      <c r="I280" s="169">
        <v>1</v>
      </c>
      <c r="J280" s="169">
        <v>3</v>
      </c>
      <c r="K280" s="633">
        <v>3</v>
      </c>
      <c r="L280" s="539" t="s">
        <v>597</v>
      </c>
      <c r="M280" s="759" t="s">
        <v>1529</v>
      </c>
      <c r="N280" s="521"/>
    </row>
    <row r="281" spans="1:14" ht="20" customHeight="1" x14ac:dyDescent="0.15">
      <c r="A281" s="402"/>
      <c r="B281" s="631"/>
      <c r="C281" s="541"/>
      <c r="D281" s="1073" t="s">
        <v>308</v>
      </c>
      <c r="E281" s="1074"/>
      <c r="F281" s="1075"/>
      <c r="G281" s="542"/>
      <c r="H281" s="434"/>
      <c r="I281" s="169">
        <f>SUM(I279:I280)</f>
        <v>1</v>
      </c>
      <c r="J281" s="169"/>
      <c r="K281" s="508">
        <f>SUM(K279:K280)</f>
        <v>3</v>
      </c>
      <c r="L281" s="500"/>
      <c r="M281" s="744"/>
      <c r="N281" s="48"/>
    </row>
    <row r="282" spans="1:14" ht="20" customHeight="1" x14ac:dyDescent="0.15">
      <c r="A282" s="529"/>
      <c r="B282" s="631"/>
      <c r="C282" s="1078" t="s">
        <v>1107</v>
      </c>
      <c r="D282" s="1079"/>
      <c r="E282" s="1079"/>
      <c r="F282" s="1079"/>
      <c r="G282" s="1079"/>
      <c r="H282" s="1079"/>
      <c r="I282" s="1079"/>
      <c r="J282" s="1079"/>
      <c r="K282" s="1080"/>
      <c r="L282" s="500"/>
      <c r="M282" s="744"/>
      <c r="N282" s="48"/>
    </row>
    <row r="283" spans="1:14" ht="34.25" customHeight="1" x14ac:dyDescent="0.15">
      <c r="A283" s="402"/>
      <c r="B283" s="637"/>
      <c r="C283" s="538">
        <v>1</v>
      </c>
      <c r="D283" s="1070" t="s">
        <v>1239</v>
      </c>
      <c r="E283" s="1071"/>
      <c r="F283" s="1072"/>
      <c r="G283" s="527" t="s">
        <v>543</v>
      </c>
      <c r="H283" s="127" t="s">
        <v>309</v>
      </c>
      <c r="I283" s="169">
        <v>1</v>
      </c>
      <c r="J283" s="169">
        <v>3</v>
      </c>
      <c r="K283" s="633">
        <v>3</v>
      </c>
      <c r="L283" s="539" t="s">
        <v>597</v>
      </c>
      <c r="M283" s="759" t="s">
        <v>1530</v>
      </c>
      <c r="N283" s="521"/>
    </row>
    <row r="284" spans="1:14" ht="20" customHeight="1" x14ac:dyDescent="0.15">
      <c r="A284" s="402"/>
      <c r="B284" s="631"/>
      <c r="C284" s="541"/>
      <c r="D284" s="1073" t="s">
        <v>308</v>
      </c>
      <c r="E284" s="1074"/>
      <c r="F284" s="1075"/>
      <c r="G284" s="542"/>
      <c r="H284" s="434"/>
      <c r="I284" s="169">
        <f>SUM(I282:I283)</f>
        <v>1</v>
      </c>
      <c r="J284" s="169"/>
      <c r="K284" s="508">
        <f>SUM(K282:K283)</f>
        <v>3</v>
      </c>
      <c r="L284" s="500"/>
      <c r="M284" s="744"/>
      <c r="N284" s="48"/>
    </row>
    <row r="285" spans="1:14" ht="20" customHeight="1" x14ac:dyDescent="0.15">
      <c r="A285" s="529"/>
      <c r="B285" s="637"/>
      <c r="C285" s="1078" t="s">
        <v>1108</v>
      </c>
      <c r="D285" s="1079"/>
      <c r="E285" s="1079"/>
      <c r="F285" s="1079"/>
      <c r="G285" s="1079"/>
      <c r="H285" s="1079"/>
      <c r="I285" s="1079"/>
      <c r="J285" s="1079"/>
      <c r="K285" s="1080"/>
      <c r="L285" s="500"/>
      <c r="M285" s="744"/>
      <c r="N285" s="48"/>
    </row>
    <row r="286" spans="1:14" ht="34.25" customHeight="1" x14ac:dyDescent="0.15">
      <c r="A286" s="402"/>
      <c r="B286" s="637"/>
      <c r="C286" s="538">
        <v>1</v>
      </c>
      <c r="D286" s="1070" t="s">
        <v>1240</v>
      </c>
      <c r="E286" s="1071"/>
      <c r="F286" s="1072"/>
      <c r="G286" s="527" t="s">
        <v>1106</v>
      </c>
      <c r="H286" s="127" t="s">
        <v>309</v>
      </c>
      <c r="I286" s="169">
        <v>1</v>
      </c>
      <c r="J286" s="169">
        <v>3</v>
      </c>
      <c r="K286" s="633">
        <v>3</v>
      </c>
      <c r="L286" s="539" t="s">
        <v>597</v>
      </c>
      <c r="M286" s="759" t="s">
        <v>1531</v>
      </c>
      <c r="N286" s="521"/>
    </row>
    <row r="287" spans="1:14" ht="20" customHeight="1" x14ac:dyDescent="0.15">
      <c r="A287" s="402"/>
      <c r="B287" s="637"/>
      <c r="C287" s="541"/>
      <c r="D287" s="1073" t="s">
        <v>308</v>
      </c>
      <c r="E287" s="1074"/>
      <c r="F287" s="1075"/>
      <c r="G287" s="542"/>
      <c r="H287" s="434"/>
      <c r="I287" s="169">
        <v>2</v>
      </c>
      <c r="J287" s="169"/>
      <c r="K287" s="508">
        <f>SUM(K286)</f>
        <v>3</v>
      </c>
      <c r="L287" s="500"/>
      <c r="M287" s="744"/>
      <c r="N287" s="48"/>
    </row>
    <row r="288" spans="1:14" ht="20" customHeight="1" x14ac:dyDescent="0.15">
      <c r="A288" s="529"/>
      <c r="B288" s="904"/>
      <c r="C288" s="1078" t="s">
        <v>1773</v>
      </c>
      <c r="D288" s="1079"/>
      <c r="E288" s="1079"/>
      <c r="F288" s="1079"/>
      <c r="G288" s="1079"/>
      <c r="H288" s="1079"/>
      <c r="I288" s="1079"/>
      <c r="J288" s="1079"/>
      <c r="K288" s="1080"/>
      <c r="L288" s="500"/>
      <c r="M288" s="744"/>
      <c r="N288" s="48"/>
    </row>
    <row r="289" spans="1:14" ht="36" x14ac:dyDescent="0.15">
      <c r="A289" s="402"/>
      <c r="B289" s="904"/>
      <c r="C289" s="538">
        <v>1</v>
      </c>
      <c r="D289" s="1070" t="s">
        <v>1774</v>
      </c>
      <c r="E289" s="1071"/>
      <c r="F289" s="1072"/>
      <c r="G289" s="527" t="s">
        <v>1775</v>
      </c>
      <c r="H289" s="1067" t="s">
        <v>309</v>
      </c>
      <c r="I289" s="169">
        <v>1</v>
      </c>
      <c r="J289" s="169">
        <v>3</v>
      </c>
      <c r="K289" s="633">
        <v>3</v>
      </c>
      <c r="L289" s="539" t="s">
        <v>597</v>
      </c>
      <c r="M289" s="759" t="s">
        <v>1820</v>
      </c>
      <c r="N289" s="521"/>
    </row>
    <row r="290" spans="1:14" ht="34.25" customHeight="1" x14ac:dyDescent="0.15">
      <c r="A290" s="402"/>
      <c r="B290" s="904"/>
      <c r="C290" s="538">
        <v>2</v>
      </c>
      <c r="D290" s="1070" t="s">
        <v>1777</v>
      </c>
      <c r="E290" s="1071"/>
      <c r="F290" s="1072"/>
      <c r="G290" s="527" t="s">
        <v>1776</v>
      </c>
      <c r="H290" s="1069"/>
      <c r="I290" s="169">
        <v>1</v>
      </c>
      <c r="J290" s="169">
        <v>3</v>
      </c>
      <c r="K290" s="633">
        <v>3</v>
      </c>
      <c r="L290" s="539" t="s">
        <v>597</v>
      </c>
      <c r="M290" s="759" t="s">
        <v>1821</v>
      </c>
      <c r="N290" s="521"/>
    </row>
    <row r="291" spans="1:14" ht="20" customHeight="1" x14ac:dyDescent="0.15">
      <c r="A291" s="402"/>
      <c r="B291" s="904"/>
      <c r="C291" s="541"/>
      <c r="D291" s="1073" t="s">
        <v>308</v>
      </c>
      <c r="E291" s="1074"/>
      <c r="F291" s="1075"/>
      <c r="G291" s="542"/>
      <c r="H291" s="434"/>
      <c r="I291" s="169">
        <v>2</v>
      </c>
      <c r="J291" s="169"/>
      <c r="K291" s="508">
        <f>SUM(K289)</f>
        <v>3</v>
      </c>
      <c r="L291" s="500"/>
      <c r="M291" s="744"/>
      <c r="N291" s="48"/>
    </row>
    <row r="292" spans="1:14" s="537" customFormat="1" ht="17.25" customHeight="1" x14ac:dyDescent="0.15">
      <c r="A292" s="532"/>
      <c r="B292" s="533"/>
      <c r="C292" s="1112" t="s">
        <v>314</v>
      </c>
      <c r="D292" s="1113"/>
      <c r="E292" s="1113"/>
      <c r="F292" s="1113"/>
      <c r="G292" s="534"/>
      <c r="H292" s="534"/>
      <c r="I292" s="535"/>
      <c r="J292" s="535"/>
      <c r="K292" s="536">
        <f>SUM(K295+K299+K303+K306+K310+K314+K317+K323+K328+K331+K334+K339+K342+K345)</f>
        <v>25</v>
      </c>
      <c r="L292" s="500"/>
      <c r="M292" s="744"/>
      <c r="N292" s="48"/>
    </row>
    <row r="293" spans="1:14" ht="20" customHeight="1" x14ac:dyDescent="0.15">
      <c r="A293" s="529"/>
      <c r="B293" s="476"/>
      <c r="C293" s="1078" t="s">
        <v>1084</v>
      </c>
      <c r="D293" s="1079"/>
      <c r="E293" s="1079"/>
      <c r="F293" s="1079"/>
      <c r="G293" s="1079"/>
      <c r="H293" s="1079"/>
      <c r="I293" s="1079"/>
      <c r="J293" s="1079"/>
      <c r="K293" s="1080"/>
      <c r="L293" s="500"/>
      <c r="M293" s="744"/>
      <c r="N293" s="48"/>
    </row>
    <row r="294" spans="1:14" s="267" customFormat="1" ht="36" x14ac:dyDescent="0.2">
      <c r="A294" s="540"/>
      <c r="B294" s="476"/>
      <c r="C294" s="120">
        <v>1</v>
      </c>
      <c r="D294" s="1070" t="s">
        <v>1241</v>
      </c>
      <c r="E294" s="1071"/>
      <c r="F294" s="1072"/>
      <c r="G294" s="527" t="s">
        <v>608</v>
      </c>
      <c r="H294" s="636" t="s">
        <v>309</v>
      </c>
      <c r="I294" s="169">
        <v>1</v>
      </c>
      <c r="J294" s="169">
        <v>1</v>
      </c>
      <c r="K294" s="167">
        <v>1</v>
      </c>
      <c r="L294" s="539" t="s">
        <v>1116</v>
      </c>
      <c r="M294" s="759" t="s">
        <v>1532</v>
      </c>
      <c r="N294" s="521"/>
    </row>
    <row r="295" spans="1:14" ht="20" customHeight="1" x14ac:dyDescent="0.15">
      <c r="A295" s="402"/>
      <c r="B295" s="476"/>
      <c r="C295" s="541"/>
      <c r="D295" s="1073" t="s">
        <v>308</v>
      </c>
      <c r="E295" s="1074"/>
      <c r="F295" s="1075"/>
      <c r="G295" s="542"/>
      <c r="H295" s="434"/>
      <c r="I295" s="169">
        <f>SUM(I294:I294)</f>
        <v>1</v>
      </c>
      <c r="J295" s="169"/>
      <c r="K295" s="508">
        <f>SUM(K294:K294)</f>
        <v>1</v>
      </c>
      <c r="L295" s="500"/>
      <c r="M295" s="744"/>
      <c r="N295" s="48"/>
    </row>
    <row r="296" spans="1:14" ht="20" customHeight="1" x14ac:dyDescent="0.15">
      <c r="A296" s="402"/>
      <c r="B296" s="476"/>
      <c r="C296" s="1078" t="s">
        <v>1085</v>
      </c>
      <c r="D296" s="1079"/>
      <c r="E296" s="1079"/>
      <c r="F296" s="1079"/>
      <c r="G296" s="1079"/>
      <c r="H296" s="1079"/>
      <c r="I296" s="1079"/>
      <c r="J296" s="1079"/>
      <c r="K296" s="1080"/>
      <c r="L296" s="500"/>
      <c r="M296" s="744"/>
      <c r="N296" s="48"/>
    </row>
    <row r="297" spans="1:14" ht="34.25" customHeight="1" x14ac:dyDescent="0.15">
      <c r="A297" s="402"/>
      <c r="B297" s="543"/>
      <c r="C297" s="120">
        <v>1</v>
      </c>
      <c r="D297" s="1070" t="s">
        <v>1242</v>
      </c>
      <c r="E297" s="1071"/>
      <c r="F297" s="1072"/>
      <c r="G297" s="527" t="s">
        <v>1109</v>
      </c>
      <c r="H297" s="127" t="s">
        <v>309</v>
      </c>
      <c r="I297" s="169">
        <v>1</v>
      </c>
      <c r="J297" s="169">
        <v>1</v>
      </c>
      <c r="K297" s="633">
        <v>1</v>
      </c>
      <c r="L297" s="539" t="s">
        <v>1116</v>
      </c>
      <c r="M297" s="759" t="s">
        <v>1533</v>
      </c>
      <c r="N297" s="521"/>
    </row>
    <row r="298" spans="1:14" ht="34.25" customHeight="1" x14ac:dyDescent="0.15">
      <c r="A298" s="402"/>
      <c r="B298" s="543"/>
      <c r="C298" s="120">
        <v>2</v>
      </c>
      <c r="D298" s="1070" t="s">
        <v>1243</v>
      </c>
      <c r="E298" s="1071"/>
      <c r="F298" s="1072"/>
      <c r="G298" s="527" t="s">
        <v>1109</v>
      </c>
      <c r="H298" s="127" t="s">
        <v>309</v>
      </c>
      <c r="I298" s="169">
        <v>1</v>
      </c>
      <c r="J298" s="169">
        <v>1</v>
      </c>
      <c r="K298" s="167">
        <v>1</v>
      </c>
      <c r="L298" s="539" t="s">
        <v>1116</v>
      </c>
      <c r="M298" s="759" t="s">
        <v>1534</v>
      </c>
      <c r="N298" s="521"/>
    </row>
    <row r="299" spans="1:14" ht="20" customHeight="1" x14ac:dyDescent="0.15">
      <c r="A299" s="402"/>
      <c r="B299" s="543"/>
      <c r="C299" s="541"/>
      <c r="D299" s="1073" t="s">
        <v>308</v>
      </c>
      <c r="E299" s="1074"/>
      <c r="F299" s="1075"/>
      <c r="G299" s="542"/>
      <c r="H299" s="434"/>
      <c r="I299" s="169">
        <f>SUM(I297:I298)</f>
        <v>2</v>
      </c>
      <c r="J299" s="169"/>
      <c r="K299" s="508">
        <f>SUM(K297:K298)</f>
        <v>2</v>
      </c>
      <c r="L299" s="500"/>
      <c r="M299" s="744"/>
      <c r="N299" s="48"/>
    </row>
    <row r="300" spans="1:14" ht="20" customHeight="1" x14ac:dyDescent="0.15">
      <c r="A300" s="402"/>
      <c r="B300" s="476"/>
      <c r="C300" s="1078" t="s">
        <v>1002</v>
      </c>
      <c r="D300" s="1079"/>
      <c r="E300" s="1079"/>
      <c r="F300" s="1079"/>
      <c r="G300" s="1079"/>
      <c r="H300" s="1079"/>
      <c r="I300" s="1079"/>
      <c r="J300" s="1079"/>
      <c r="K300" s="1080"/>
      <c r="L300" s="500"/>
      <c r="M300" s="744"/>
      <c r="N300" s="48"/>
    </row>
    <row r="301" spans="1:14" ht="34.25" customHeight="1" x14ac:dyDescent="0.15">
      <c r="A301" s="402"/>
      <c r="B301" s="476"/>
      <c r="C301" s="538">
        <v>1</v>
      </c>
      <c r="D301" s="1070" t="s">
        <v>1244</v>
      </c>
      <c r="E301" s="1071"/>
      <c r="F301" s="1072"/>
      <c r="G301" s="527" t="s">
        <v>1110</v>
      </c>
      <c r="H301" s="1067" t="s">
        <v>309</v>
      </c>
      <c r="I301" s="169">
        <v>1</v>
      </c>
      <c r="J301" s="169">
        <v>1</v>
      </c>
      <c r="K301" s="167">
        <v>1</v>
      </c>
      <c r="L301" s="539" t="s">
        <v>1116</v>
      </c>
      <c r="M301" s="759" t="s">
        <v>1535</v>
      </c>
      <c r="N301" s="521"/>
    </row>
    <row r="302" spans="1:14" ht="34.25" customHeight="1" x14ac:dyDescent="0.15">
      <c r="A302" s="402"/>
      <c r="B302" s="476"/>
      <c r="C302" s="538">
        <v>2</v>
      </c>
      <c r="D302" s="1070" t="s">
        <v>1245</v>
      </c>
      <c r="E302" s="1071"/>
      <c r="F302" s="1072"/>
      <c r="G302" s="527" t="s">
        <v>599</v>
      </c>
      <c r="H302" s="1069"/>
      <c r="I302" s="169">
        <v>1</v>
      </c>
      <c r="J302" s="169">
        <v>1</v>
      </c>
      <c r="K302" s="167">
        <v>1</v>
      </c>
      <c r="L302" s="539" t="s">
        <v>1116</v>
      </c>
      <c r="M302" s="759" t="s">
        <v>1536</v>
      </c>
      <c r="N302" s="521"/>
    </row>
    <row r="303" spans="1:14" ht="20" customHeight="1" x14ac:dyDescent="0.15">
      <c r="A303" s="402"/>
      <c r="B303" s="476"/>
      <c r="C303" s="544"/>
      <c r="D303" s="1073" t="s">
        <v>308</v>
      </c>
      <c r="E303" s="1074"/>
      <c r="F303" s="1075"/>
      <c r="G303" s="542"/>
      <c r="H303" s="434"/>
      <c r="I303" s="169">
        <f>SUM(I301:I302)</f>
        <v>2</v>
      </c>
      <c r="J303" s="169"/>
      <c r="K303" s="508">
        <f>SUM(K301:K302)</f>
        <v>2</v>
      </c>
      <c r="L303" s="500"/>
      <c r="M303" s="744"/>
      <c r="N303" s="48"/>
    </row>
    <row r="304" spans="1:14" ht="20" customHeight="1" x14ac:dyDescent="0.15">
      <c r="A304" s="402"/>
      <c r="B304" s="476"/>
      <c r="C304" s="1078" t="s">
        <v>1003</v>
      </c>
      <c r="D304" s="1079"/>
      <c r="E304" s="1079"/>
      <c r="F304" s="1079"/>
      <c r="G304" s="1079"/>
      <c r="H304" s="1079"/>
      <c r="I304" s="1079"/>
      <c r="J304" s="1079"/>
      <c r="K304" s="1080"/>
      <c r="L304" s="500"/>
      <c r="M304" s="744"/>
      <c r="N304" s="48"/>
    </row>
    <row r="305" spans="1:14" ht="34.25" customHeight="1" x14ac:dyDescent="0.15">
      <c r="A305" s="402"/>
      <c r="B305" s="476"/>
      <c r="C305" s="538">
        <v>1</v>
      </c>
      <c r="D305" s="1070" t="s">
        <v>1246</v>
      </c>
      <c r="E305" s="1071"/>
      <c r="F305" s="1072"/>
      <c r="G305" s="527" t="s">
        <v>1111</v>
      </c>
      <c r="H305" s="127" t="s">
        <v>309</v>
      </c>
      <c r="I305" s="169">
        <v>1</v>
      </c>
      <c r="J305" s="169">
        <v>1</v>
      </c>
      <c r="K305" s="167">
        <v>1</v>
      </c>
      <c r="L305" s="539" t="s">
        <v>1116</v>
      </c>
      <c r="M305" s="759" t="s">
        <v>1537</v>
      </c>
      <c r="N305" s="521"/>
    </row>
    <row r="306" spans="1:14" ht="20" customHeight="1" x14ac:dyDescent="0.15">
      <c r="A306" s="402"/>
      <c r="B306" s="476"/>
      <c r="C306" s="518"/>
      <c r="D306" s="1073" t="s">
        <v>308</v>
      </c>
      <c r="E306" s="1074"/>
      <c r="F306" s="1075"/>
      <c r="G306" s="542"/>
      <c r="H306" s="434"/>
      <c r="I306" s="169">
        <f>SUM(I305:I305)</f>
        <v>1</v>
      </c>
      <c r="J306" s="169"/>
      <c r="K306" s="508">
        <f>SUM(K305:K305)</f>
        <v>1</v>
      </c>
      <c r="L306" s="500"/>
      <c r="M306" s="744"/>
      <c r="N306" s="48"/>
    </row>
    <row r="307" spans="1:14" ht="20" customHeight="1" x14ac:dyDescent="0.15">
      <c r="A307" s="402"/>
      <c r="B307" s="476"/>
      <c r="C307" s="1078" t="s">
        <v>1078</v>
      </c>
      <c r="D307" s="1079"/>
      <c r="E307" s="1079"/>
      <c r="F307" s="1079"/>
      <c r="G307" s="1079"/>
      <c r="H307" s="1079"/>
      <c r="I307" s="1079"/>
      <c r="J307" s="1079"/>
      <c r="K307" s="1080"/>
      <c r="L307" s="500"/>
      <c r="M307" s="744"/>
      <c r="N307" s="48"/>
    </row>
    <row r="308" spans="1:14" ht="34.25" customHeight="1" x14ac:dyDescent="0.15">
      <c r="A308" s="402"/>
      <c r="B308" s="476"/>
      <c r="C308" s="538">
        <v>1</v>
      </c>
      <c r="D308" s="1070" t="s">
        <v>1247</v>
      </c>
      <c r="E308" s="1071"/>
      <c r="F308" s="1072"/>
      <c r="G308" s="527" t="s">
        <v>537</v>
      </c>
      <c r="H308" s="1067" t="s">
        <v>309</v>
      </c>
      <c r="I308" s="169">
        <v>1</v>
      </c>
      <c r="J308" s="169">
        <v>1</v>
      </c>
      <c r="K308" s="167">
        <v>1</v>
      </c>
      <c r="L308" s="539" t="s">
        <v>1116</v>
      </c>
      <c r="M308" s="759" t="s">
        <v>1538</v>
      </c>
      <c r="N308" s="521"/>
    </row>
    <row r="309" spans="1:14" ht="36" x14ac:dyDescent="0.15">
      <c r="A309" s="402"/>
      <c r="B309" s="476"/>
      <c r="C309" s="538">
        <v>2</v>
      </c>
      <c r="D309" s="1070" t="s">
        <v>1248</v>
      </c>
      <c r="E309" s="1071"/>
      <c r="F309" s="1072"/>
      <c r="G309" s="527" t="s">
        <v>1112</v>
      </c>
      <c r="H309" s="1069"/>
      <c r="I309" s="169">
        <v>1</v>
      </c>
      <c r="J309" s="169">
        <v>1</v>
      </c>
      <c r="K309" s="167">
        <v>1</v>
      </c>
      <c r="L309" s="539" t="s">
        <v>1116</v>
      </c>
      <c r="M309" s="759" t="s">
        <v>1539</v>
      </c>
      <c r="N309" s="521"/>
    </row>
    <row r="310" spans="1:14" ht="20" customHeight="1" x14ac:dyDescent="0.15">
      <c r="A310" s="402"/>
      <c r="B310" s="476"/>
      <c r="C310" s="518"/>
      <c r="D310" s="1073" t="s">
        <v>308</v>
      </c>
      <c r="E310" s="1074"/>
      <c r="F310" s="1075"/>
      <c r="G310" s="542"/>
      <c r="H310" s="434"/>
      <c r="I310" s="169">
        <f>SUM(I308:I309)</f>
        <v>2</v>
      </c>
      <c r="J310" s="169"/>
      <c r="K310" s="508">
        <f>SUM(K308:K309)</f>
        <v>2</v>
      </c>
      <c r="L310" s="500"/>
      <c r="M310" s="744"/>
      <c r="N310" s="48"/>
    </row>
    <row r="311" spans="1:14" ht="20" customHeight="1" x14ac:dyDescent="0.15">
      <c r="A311" s="402"/>
      <c r="B311" s="476"/>
      <c r="C311" s="1078" t="s">
        <v>1113</v>
      </c>
      <c r="D311" s="1079"/>
      <c r="E311" s="1079"/>
      <c r="F311" s="1079"/>
      <c r="G311" s="1079"/>
      <c r="H311" s="1079"/>
      <c r="I311" s="1079"/>
      <c r="J311" s="1079"/>
      <c r="K311" s="1080"/>
      <c r="L311" s="500"/>
      <c r="M311" s="744"/>
      <c r="N311" s="48"/>
    </row>
    <row r="312" spans="1:14" ht="34.25" customHeight="1" x14ac:dyDescent="0.15">
      <c r="A312" s="402"/>
      <c r="B312" s="476"/>
      <c r="C312" s="538">
        <v>1</v>
      </c>
      <c r="D312" s="1070" t="s">
        <v>1249</v>
      </c>
      <c r="E312" s="1071"/>
      <c r="F312" s="1072"/>
      <c r="G312" s="527" t="s">
        <v>1114</v>
      </c>
      <c r="H312" s="1067" t="s">
        <v>309</v>
      </c>
      <c r="I312" s="169">
        <v>1</v>
      </c>
      <c r="J312" s="169">
        <v>1</v>
      </c>
      <c r="K312" s="167">
        <v>1</v>
      </c>
      <c r="L312" s="539" t="s">
        <v>1116</v>
      </c>
      <c r="M312" s="759" t="s">
        <v>1540</v>
      </c>
      <c r="N312" s="521"/>
    </row>
    <row r="313" spans="1:14" ht="34.25" customHeight="1" x14ac:dyDescent="0.15">
      <c r="A313" s="402"/>
      <c r="B313" s="476"/>
      <c r="C313" s="538">
        <v>2</v>
      </c>
      <c r="D313" s="1070" t="s">
        <v>1250</v>
      </c>
      <c r="E313" s="1071"/>
      <c r="F313" s="1072"/>
      <c r="G313" s="527" t="s">
        <v>1115</v>
      </c>
      <c r="H313" s="1068"/>
      <c r="I313" s="169">
        <v>1</v>
      </c>
      <c r="J313" s="169">
        <v>1</v>
      </c>
      <c r="K313" s="167">
        <v>1</v>
      </c>
      <c r="L313" s="539" t="s">
        <v>1116</v>
      </c>
      <c r="M313" s="759" t="s">
        <v>1541</v>
      </c>
      <c r="N313" s="521"/>
    </row>
    <row r="314" spans="1:14" ht="20" customHeight="1" x14ac:dyDescent="0.15">
      <c r="A314" s="402"/>
      <c r="B314" s="476"/>
      <c r="C314" s="518"/>
      <c r="D314" s="1073" t="s">
        <v>308</v>
      </c>
      <c r="E314" s="1074"/>
      <c r="F314" s="1075"/>
      <c r="G314" s="542"/>
      <c r="H314" s="434"/>
      <c r="I314" s="169">
        <f>SUM(I312:I313)</f>
        <v>2</v>
      </c>
      <c r="J314" s="169"/>
      <c r="K314" s="508">
        <f>SUM(K312:K313)</f>
        <v>2</v>
      </c>
      <c r="L314" s="500"/>
      <c r="M314" s="744"/>
      <c r="N314" s="48"/>
    </row>
    <row r="315" spans="1:14" ht="20" customHeight="1" x14ac:dyDescent="0.15">
      <c r="A315" s="402"/>
      <c r="B315" s="476"/>
      <c r="C315" s="1078" t="s">
        <v>1080</v>
      </c>
      <c r="D315" s="1079"/>
      <c r="E315" s="1079"/>
      <c r="F315" s="1079"/>
      <c r="G315" s="1079"/>
      <c r="H315" s="1079"/>
      <c r="I315" s="1079"/>
      <c r="J315" s="1079"/>
      <c r="K315" s="1080"/>
      <c r="L315" s="500"/>
      <c r="M315" s="744"/>
      <c r="N315" s="48"/>
    </row>
    <row r="316" spans="1:14" ht="34.25" customHeight="1" x14ac:dyDescent="0.15">
      <c r="A316" s="402"/>
      <c r="B316" s="476"/>
      <c r="C316" s="538">
        <v>1</v>
      </c>
      <c r="D316" s="1070" t="s">
        <v>1251</v>
      </c>
      <c r="E316" s="1071"/>
      <c r="F316" s="1072"/>
      <c r="G316" s="527" t="s">
        <v>1118</v>
      </c>
      <c r="H316" s="636" t="s">
        <v>309</v>
      </c>
      <c r="I316" s="169">
        <v>1</v>
      </c>
      <c r="J316" s="169">
        <v>1</v>
      </c>
      <c r="K316" s="167">
        <v>1</v>
      </c>
      <c r="L316" s="539" t="s">
        <v>1116</v>
      </c>
      <c r="M316" s="759" t="s">
        <v>1542</v>
      </c>
      <c r="N316" s="521"/>
    </row>
    <row r="317" spans="1:14" ht="20" customHeight="1" x14ac:dyDescent="0.15">
      <c r="A317" s="402"/>
      <c r="B317" s="476"/>
      <c r="C317" s="518"/>
      <c r="D317" s="1073" t="s">
        <v>308</v>
      </c>
      <c r="E317" s="1074"/>
      <c r="F317" s="1075"/>
      <c r="G317" s="542"/>
      <c r="H317" s="434"/>
      <c r="I317" s="169">
        <f>SUM(I316:I316)</f>
        <v>1</v>
      </c>
      <c r="J317" s="169"/>
      <c r="K317" s="508">
        <f>SUM(K316:K316)</f>
        <v>1</v>
      </c>
      <c r="L317" s="500"/>
      <c r="M317" s="744"/>
      <c r="N317" s="48"/>
    </row>
    <row r="318" spans="1:14" ht="20" customHeight="1" x14ac:dyDescent="0.15">
      <c r="A318" s="402"/>
      <c r="B318" s="476"/>
      <c r="C318" s="1078" t="s">
        <v>1006</v>
      </c>
      <c r="D318" s="1079"/>
      <c r="E318" s="1079"/>
      <c r="F318" s="1079"/>
      <c r="G318" s="1079"/>
      <c r="H318" s="1079"/>
      <c r="I318" s="1079"/>
      <c r="J318" s="1079"/>
      <c r="K318" s="1080"/>
      <c r="L318" s="500"/>
      <c r="M318" s="744"/>
      <c r="N318" s="48"/>
    </row>
    <row r="319" spans="1:14" ht="37.25" customHeight="1" x14ac:dyDescent="0.15">
      <c r="A319" s="402"/>
      <c r="B319" s="476"/>
      <c r="C319" s="538">
        <v>1</v>
      </c>
      <c r="D319" s="1070" t="s">
        <v>1252</v>
      </c>
      <c r="E319" s="1071"/>
      <c r="F319" s="1072"/>
      <c r="G319" s="527" t="s">
        <v>601</v>
      </c>
      <c r="H319" s="1067" t="s">
        <v>309</v>
      </c>
      <c r="I319" s="169">
        <v>1</v>
      </c>
      <c r="J319" s="169">
        <v>1</v>
      </c>
      <c r="K319" s="167">
        <v>1</v>
      </c>
      <c r="L319" s="539" t="s">
        <v>1116</v>
      </c>
      <c r="M319" s="759" t="s">
        <v>1543</v>
      </c>
      <c r="N319" s="521"/>
    </row>
    <row r="320" spans="1:14" ht="37.25" customHeight="1" x14ac:dyDescent="0.15">
      <c r="A320" s="402"/>
      <c r="B320" s="637"/>
      <c r="C320" s="538">
        <v>2</v>
      </c>
      <c r="D320" s="1070" t="s">
        <v>1253</v>
      </c>
      <c r="E320" s="1071"/>
      <c r="F320" s="1072"/>
      <c r="G320" s="527" t="s">
        <v>601</v>
      </c>
      <c r="H320" s="1068"/>
      <c r="I320" s="169">
        <v>1</v>
      </c>
      <c r="J320" s="169">
        <v>1</v>
      </c>
      <c r="K320" s="633">
        <v>1</v>
      </c>
      <c r="L320" s="539" t="s">
        <v>1116</v>
      </c>
      <c r="M320" s="759" t="s">
        <v>1544</v>
      </c>
      <c r="N320" s="521"/>
    </row>
    <row r="321" spans="1:14" ht="36" x14ac:dyDescent="0.15">
      <c r="A321" s="402"/>
      <c r="B321" s="637"/>
      <c r="C321" s="538">
        <v>3</v>
      </c>
      <c r="D321" s="1070" t="s">
        <v>1254</v>
      </c>
      <c r="E321" s="1071"/>
      <c r="F321" s="1072"/>
      <c r="G321" s="527" t="s">
        <v>538</v>
      </c>
      <c r="H321" s="1068"/>
      <c r="I321" s="169">
        <v>1</v>
      </c>
      <c r="J321" s="169">
        <v>1</v>
      </c>
      <c r="K321" s="633">
        <v>1</v>
      </c>
      <c r="L321" s="539" t="s">
        <v>1116</v>
      </c>
      <c r="M321" s="759" t="s">
        <v>1545</v>
      </c>
      <c r="N321" s="521"/>
    </row>
    <row r="322" spans="1:14" ht="36" x14ac:dyDescent="0.15">
      <c r="A322" s="402"/>
      <c r="B322" s="476"/>
      <c r="C322" s="538">
        <v>4</v>
      </c>
      <c r="D322" s="1070" t="s">
        <v>1255</v>
      </c>
      <c r="E322" s="1071"/>
      <c r="F322" s="1072"/>
      <c r="G322" s="527" t="s">
        <v>1119</v>
      </c>
      <c r="H322" s="1069"/>
      <c r="I322" s="169">
        <v>1</v>
      </c>
      <c r="J322" s="169">
        <v>1</v>
      </c>
      <c r="K322" s="167">
        <v>1</v>
      </c>
      <c r="L322" s="539" t="s">
        <v>1116</v>
      </c>
      <c r="M322" s="759" t="s">
        <v>1546</v>
      </c>
      <c r="N322" s="521"/>
    </row>
    <row r="323" spans="1:14" ht="20" customHeight="1" x14ac:dyDescent="0.15">
      <c r="A323" s="402"/>
      <c r="B323" s="476"/>
      <c r="C323" s="518"/>
      <c r="D323" s="1073" t="s">
        <v>308</v>
      </c>
      <c r="E323" s="1074"/>
      <c r="F323" s="1075"/>
      <c r="G323" s="542"/>
      <c r="H323" s="434"/>
      <c r="I323" s="169">
        <f>SUM(I319:I322)</f>
        <v>4</v>
      </c>
      <c r="J323" s="169"/>
      <c r="K323" s="508">
        <f>SUM(K319:K322)</f>
        <v>4</v>
      </c>
      <c r="L323" s="500"/>
      <c r="M323" s="744"/>
      <c r="N323" s="48"/>
    </row>
    <row r="324" spans="1:14" ht="20" customHeight="1" x14ac:dyDescent="0.15">
      <c r="A324" s="402"/>
      <c r="B324" s="476"/>
      <c r="C324" s="1078" t="s">
        <v>1079</v>
      </c>
      <c r="D324" s="1079"/>
      <c r="E324" s="1079"/>
      <c r="F324" s="1079"/>
      <c r="G324" s="1079"/>
      <c r="H324" s="1079"/>
      <c r="I324" s="1079"/>
      <c r="J324" s="1079"/>
      <c r="K324" s="1080"/>
      <c r="L324" s="500"/>
      <c r="M324" s="744"/>
      <c r="N324" s="48"/>
    </row>
    <row r="325" spans="1:14" ht="37.5" customHeight="1" x14ac:dyDescent="0.15">
      <c r="A325" s="402"/>
      <c r="B325" s="476"/>
      <c r="C325" s="538">
        <v>1</v>
      </c>
      <c r="D325" s="1070" t="s">
        <v>1256</v>
      </c>
      <c r="E325" s="1071"/>
      <c r="F325" s="1072"/>
      <c r="G325" s="527" t="s">
        <v>1120</v>
      </c>
      <c r="H325" s="1067" t="s">
        <v>309</v>
      </c>
      <c r="I325" s="169">
        <v>1</v>
      </c>
      <c r="J325" s="169">
        <v>1</v>
      </c>
      <c r="K325" s="167">
        <v>1</v>
      </c>
      <c r="L325" s="539" t="s">
        <v>1116</v>
      </c>
      <c r="M325" s="759" t="s">
        <v>1547</v>
      </c>
      <c r="N325" s="521"/>
    </row>
    <row r="326" spans="1:14" ht="36" x14ac:dyDescent="0.15">
      <c r="A326" s="402"/>
      <c r="B326" s="637"/>
      <c r="C326" s="538">
        <v>2</v>
      </c>
      <c r="D326" s="1070" t="s">
        <v>1257</v>
      </c>
      <c r="E326" s="1071"/>
      <c r="F326" s="1072"/>
      <c r="G326" s="527" t="s">
        <v>1122</v>
      </c>
      <c r="H326" s="1068"/>
      <c r="I326" s="169">
        <v>1</v>
      </c>
      <c r="J326" s="169">
        <v>1</v>
      </c>
      <c r="K326" s="633">
        <v>1</v>
      </c>
      <c r="L326" s="539" t="s">
        <v>1116</v>
      </c>
      <c r="M326" s="759" t="s">
        <v>1548</v>
      </c>
      <c r="N326" s="521"/>
    </row>
    <row r="327" spans="1:14" ht="36" x14ac:dyDescent="0.15">
      <c r="A327" s="402"/>
      <c r="B327" s="476"/>
      <c r="C327" s="538">
        <v>3</v>
      </c>
      <c r="D327" s="1070" t="s">
        <v>1258</v>
      </c>
      <c r="E327" s="1071"/>
      <c r="F327" s="1072"/>
      <c r="G327" s="527" t="s">
        <v>1121</v>
      </c>
      <c r="H327" s="1068"/>
      <c r="I327" s="169">
        <v>1</v>
      </c>
      <c r="J327" s="169">
        <v>1</v>
      </c>
      <c r="K327" s="167">
        <v>1</v>
      </c>
      <c r="L327" s="539" t="s">
        <v>1116</v>
      </c>
      <c r="M327" s="759" t="s">
        <v>1549</v>
      </c>
      <c r="N327" s="521"/>
    </row>
    <row r="328" spans="1:14" ht="20" customHeight="1" x14ac:dyDescent="0.15">
      <c r="A328" s="402"/>
      <c r="B328" s="476"/>
      <c r="C328" s="518"/>
      <c r="D328" s="1073" t="s">
        <v>308</v>
      </c>
      <c r="E328" s="1074"/>
      <c r="F328" s="1075"/>
      <c r="G328" s="542"/>
      <c r="H328" s="434"/>
      <c r="I328" s="169">
        <f>SUM(I325:I327)</f>
        <v>3</v>
      </c>
      <c r="J328" s="169"/>
      <c r="K328" s="508">
        <f>SUM(K325:K327)</f>
        <v>3</v>
      </c>
      <c r="L328" s="500"/>
      <c r="M328" s="744"/>
      <c r="N328" s="48"/>
    </row>
    <row r="329" spans="1:14" ht="20" customHeight="1" x14ac:dyDescent="0.15">
      <c r="A329" s="402"/>
      <c r="B329" s="476"/>
      <c r="C329" s="1078" t="s">
        <v>1007</v>
      </c>
      <c r="D329" s="1079"/>
      <c r="E329" s="1079"/>
      <c r="F329" s="1079"/>
      <c r="G329" s="1079"/>
      <c r="H329" s="1079"/>
      <c r="I329" s="1079"/>
      <c r="J329" s="1079"/>
      <c r="K329" s="1080"/>
      <c r="L329" s="500"/>
      <c r="M329" s="744"/>
      <c r="N329" s="48"/>
    </row>
    <row r="330" spans="1:14" ht="36" x14ac:dyDescent="0.15">
      <c r="A330" s="402"/>
      <c r="B330" s="476"/>
      <c r="C330" s="538">
        <v>1</v>
      </c>
      <c r="D330" s="1070" t="s">
        <v>1259</v>
      </c>
      <c r="E330" s="1071"/>
      <c r="F330" s="1072"/>
      <c r="G330" s="527" t="s">
        <v>1123</v>
      </c>
      <c r="H330" s="636" t="s">
        <v>309</v>
      </c>
      <c r="I330" s="169">
        <v>1</v>
      </c>
      <c r="J330" s="169">
        <v>1</v>
      </c>
      <c r="K330" s="167">
        <v>1</v>
      </c>
      <c r="L330" s="539" t="s">
        <v>1116</v>
      </c>
      <c r="M330" s="759" t="s">
        <v>1550</v>
      </c>
      <c r="N330" s="521"/>
    </row>
    <row r="331" spans="1:14" ht="20" customHeight="1" x14ac:dyDescent="0.15">
      <c r="A331" s="402"/>
      <c r="B331" s="476"/>
      <c r="C331" s="518"/>
      <c r="D331" s="1073" t="s">
        <v>308</v>
      </c>
      <c r="E331" s="1074"/>
      <c r="F331" s="1075"/>
      <c r="G331" s="542"/>
      <c r="H331" s="434"/>
      <c r="I331" s="169">
        <f>SUM(I330:I330)</f>
        <v>1</v>
      </c>
      <c r="J331" s="169"/>
      <c r="K331" s="508">
        <f>SUM(K330:K330)</f>
        <v>1</v>
      </c>
      <c r="L331" s="500"/>
      <c r="M331" s="744"/>
      <c r="N331" s="48"/>
    </row>
    <row r="332" spans="1:14" ht="20" customHeight="1" x14ac:dyDescent="0.15">
      <c r="A332" s="402"/>
      <c r="B332" s="637"/>
      <c r="C332" s="1078" t="s">
        <v>1081</v>
      </c>
      <c r="D332" s="1079"/>
      <c r="E332" s="1079"/>
      <c r="F332" s="1079"/>
      <c r="G332" s="1079"/>
      <c r="H332" s="1079"/>
      <c r="I332" s="1079"/>
      <c r="J332" s="1079"/>
      <c r="K332" s="1080"/>
      <c r="L332" s="500"/>
      <c r="M332" s="744"/>
      <c r="N332" s="48"/>
    </row>
    <row r="333" spans="1:14" ht="37.25" customHeight="1" x14ac:dyDescent="0.15">
      <c r="A333" s="402"/>
      <c r="B333" s="637"/>
      <c r="C333" s="538">
        <v>1</v>
      </c>
      <c r="D333" s="1070" t="s">
        <v>1260</v>
      </c>
      <c r="E333" s="1071"/>
      <c r="F333" s="1072"/>
      <c r="G333" s="527" t="s">
        <v>1124</v>
      </c>
      <c r="H333" s="127" t="s">
        <v>309</v>
      </c>
      <c r="I333" s="169">
        <v>1</v>
      </c>
      <c r="J333" s="169">
        <v>1</v>
      </c>
      <c r="K333" s="633">
        <v>1</v>
      </c>
      <c r="L333" s="539" t="s">
        <v>1116</v>
      </c>
      <c r="M333" s="759" t="s">
        <v>1551</v>
      </c>
      <c r="N333" s="521"/>
    </row>
    <row r="334" spans="1:14" ht="20" customHeight="1" x14ac:dyDescent="0.15">
      <c r="A334" s="402"/>
      <c r="B334" s="637"/>
      <c r="C334" s="518"/>
      <c r="D334" s="1073" t="s">
        <v>308</v>
      </c>
      <c r="E334" s="1074"/>
      <c r="F334" s="1075"/>
      <c r="G334" s="542"/>
      <c r="H334" s="434"/>
      <c r="I334" s="169">
        <f>SUM(I333:I333)</f>
        <v>1</v>
      </c>
      <c r="J334" s="169"/>
      <c r="K334" s="508">
        <f>SUM(K333:K333)</f>
        <v>1</v>
      </c>
      <c r="L334" s="500"/>
      <c r="M334" s="744"/>
      <c r="N334" s="48"/>
    </row>
    <row r="335" spans="1:14" ht="20" customHeight="1" x14ac:dyDescent="0.15">
      <c r="A335" s="402"/>
      <c r="B335" s="637"/>
      <c r="C335" s="1078" t="s">
        <v>1125</v>
      </c>
      <c r="D335" s="1079"/>
      <c r="E335" s="1079"/>
      <c r="F335" s="1079"/>
      <c r="G335" s="1079"/>
      <c r="H335" s="1079"/>
      <c r="I335" s="1079"/>
      <c r="J335" s="1079"/>
      <c r="K335" s="1080"/>
      <c r="L335" s="500"/>
      <c r="M335" s="744"/>
      <c r="N335" s="48"/>
    </row>
    <row r="336" spans="1:14" ht="36" x14ac:dyDescent="0.15">
      <c r="A336" s="402"/>
      <c r="B336" s="637"/>
      <c r="C336" s="538">
        <v>1</v>
      </c>
      <c r="D336" s="1070" t="s">
        <v>1261</v>
      </c>
      <c r="E336" s="1071"/>
      <c r="F336" s="1072"/>
      <c r="G336" s="527" t="s">
        <v>1126</v>
      </c>
      <c r="H336" s="636" t="s">
        <v>309</v>
      </c>
      <c r="I336" s="169">
        <v>1</v>
      </c>
      <c r="J336" s="169">
        <v>1</v>
      </c>
      <c r="K336" s="633">
        <v>1</v>
      </c>
      <c r="L336" s="539" t="s">
        <v>1116</v>
      </c>
      <c r="M336" s="759" t="s">
        <v>1552</v>
      </c>
      <c r="N336" s="521"/>
    </row>
    <row r="337" spans="1:14" ht="48" x14ac:dyDescent="0.15">
      <c r="A337" s="402"/>
      <c r="B337" s="637"/>
      <c r="C337" s="538">
        <v>2</v>
      </c>
      <c r="D337" s="1070" t="s">
        <v>1262</v>
      </c>
      <c r="E337" s="1071"/>
      <c r="F337" s="1072"/>
      <c r="G337" s="527" t="s">
        <v>1127</v>
      </c>
      <c r="H337" s="636" t="s">
        <v>309</v>
      </c>
      <c r="I337" s="169">
        <v>1</v>
      </c>
      <c r="J337" s="169">
        <v>1</v>
      </c>
      <c r="K337" s="633">
        <v>1</v>
      </c>
      <c r="L337" s="539" t="s">
        <v>1116</v>
      </c>
      <c r="M337" s="759" t="s">
        <v>1553</v>
      </c>
      <c r="N337" s="521"/>
    </row>
    <row r="338" spans="1:14" ht="36" x14ac:dyDescent="0.15">
      <c r="A338" s="402"/>
      <c r="B338" s="637"/>
      <c r="C338" s="538">
        <v>3</v>
      </c>
      <c r="D338" s="1070" t="s">
        <v>1263</v>
      </c>
      <c r="E338" s="1071"/>
      <c r="F338" s="1072"/>
      <c r="G338" s="527" t="s">
        <v>620</v>
      </c>
      <c r="H338" s="636" t="s">
        <v>309</v>
      </c>
      <c r="I338" s="169">
        <v>1</v>
      </c>
      <c r="J338" s="169">
        <v>1</v>
      </c>
      <c r="K338" s="633">
        <v>1</v>
      </c>
      <c r="L338" s="539" t="s">
        <v>1116</v>
      </c>
      <c r="M338" s="759" t="s">
        <v>1554</v>
      </c>
      <c r="N338" s="521"/>
    </row>
    <row r="339" spans="1:14" ht="20" customHeight="1" x14ac:dyDescent="0.15">
      <c r="A339" s="402"/>
      <c r="B339" s="637"/>
      <c r="C339" s="518"/>
      <c r="D339" s="1073" t="s">
        <v>308</v>
      </c>
      <c r="E339" s="1074"/>
      <c r="F339" s="1075"/>
      <c r="G339" s="542"/>
      <c r="H339" s="434"/>
      <c r="I339" s="169">
        <f>SUM(I336:I338)</f>
        <v>3</v>
      </c>
      <c r="J339" s="169"/>
      <c r="K339" s="508">
        <f>SUM(K336:K338)</f>
        <v>3</v>
      </c>
      <c r="L339" s="500"/>
      <c r="M339" s="744"/>
      <c r="N339" s="48"/>
    </row>
    <row r="340" spans="1:14" ht="20" customHeight="1" x14ac:dyDescent="0.15">
      <c r="A340" s="402"/>
      <c r="B340" s="637"/>
      <c r="C340" s="1078" t="s">
        <v>1082</v>
      </c>
      <c r="D340" s="1079"/>
      <c r="E340" s="1079"/>
      <c r="F340" s="1079"/>
      <c r="G340" s="1079"/>
      <c r="H340" s="1079"/>
      <c r="I340" s="1079"/>
      <c r="J340" s="1079"/>
      <c r="K340" s="1080"/>
      <c r="L340" s="500"/>
      <c r="M340" s="744"/>
      <c r="N340" s="48"/>
    </row>
    <row r="341" spans="1:14" ht="36" x14ac:dyDescent="0.15">
      <c r="A341" s="402"/>
      <c r="B341" s="637"/>
      <c r="C341" s="538">
        <v>1</v>
      </c>
      <c r="D341" s="1070" t="s">
        <v>1264</v>
      </c>
      <c r="E341" s="1071"/>
      <c r="F341" s="1072"/>
      <c r="G341" s="527" t="s">
        <v>1128</v>
      </c>
      <c r="H341" s="127" t="s">
        <v>309</v>
      </c>
      <c r="I341" s="169">
        <v>1</v>
      </c>
      <c r="J341" s="169">
        <v>1</v>
      </c>
      <c r="K341" s="633">
        <v>1</v>
      </c>
      <c r="L341" s="539" t="s">
        <v>1116</v>
      </c>
      <c r="M341" s="759" t="s">
        <v>1555</v>
      </c>
      <c r="N341" s="521"/>
    </row>
    <row r="342" spans="1:14" ht="20" customHeight="1" x14ac:dyDescent="0.15">
      <c r="A342" s="402"/>
      <c r="B342" s="637"/>
      <c r="C342" s="518"/>
      <c r="D342" s="1073" t="s">
        <v>308</v>
      </c>
      <c r="E342" s="1074"/>
      <c r="F342" s="1075"/>
      <c r="G342" s="542"/>
      <c r="H342" s="434"/>
      <c r="I342" s="169">
        <f>SUM(I341:I341)</f>
        <v>1</v>
      </c>
      <c r="J342" s="169"/>
      <c r="K342" s="508">
        <f>SUM(K341:K341)</f>
        <v>1</v>
      </c>
      <c r="L342" s="500"/>
      <c r="M342" s="744"/>
      <c r="N342" s="48"/>
    </row>
    <row r="343" spans="1:14" ht="20" customHeight="1" x14ac:dyDescent="0.15">
      <c r="A343" s="402"/>
      <c r="B343" s="476"/>
      <c r="C343" s="1078" t="s">
        <v>1129</v>
      </c>
      <c r="D343" s="1079"/>
      <c r="E343" s="1079"/>
      <c r="F343" s="1079"/>
      <c r="G343" s="1079"/>
      <c r="H343" s="1079"/>
      <c r="I343" s="1079"/>
      <c r="J343" s="1079"/>
      <c r="K343" s="1080"/>
      <c r="L343" s="500"/>
      <c r="M343" s="744"/>
      <c r="N343" s="48"/>
    </row>
    <row r="344" spans="1:14" ht="34.25" customHeight="1" x14ac:dyDescent="0.15">
      <c r="A344" s="402"/>
      <c r="B344" s="476"/>
      <c r="C344" s="538">
        <v>1</v>
      </c>
      <c r="D344" s="1070" t="s">
        <v>1265</v>
      </c>
      <c r="E344" s="1071"/>
      <c r="F344" s="1072"/>
      <c r="G344" s="527" t="s">
        <v>1130</v>
      </c>
      <c r="H344" s="127" t="s">
        <v>309</v>
      </c>
      <c r="I344" s="169">
        <v>1</v>
      </c>
      <c r="J344" s="169">
        <v>1</v>
      </c>
      <c r="K344" s="167">
        <v>1</v>
      </c>
      <c r="L344" s="539" t="s">
        <v>1116</v>
      </c>
      <c r="M344" s="759" t="s">
        <v>1556</v>
      </c>
      <c r="N344" s="521"/>
    </row>
    <row r="345" spans="1:14" ht="20" customHeight="1" x14ac:dyDescent="0.15">
      <c r="A345" s="402"/>
      <c r="B345" s="476"/>
      <c r="C345" s="518"/>
      <c r="D345" s="1073" t="s">
        <v>308</v>
      </c>
      <c r="E345" s="1074"/>
      <c r="F345" s="1075"/>
      <c r="G345" s="542"/>
      <c r="H345" s="434"/>
      <c r="I345" s="169">
        <f>SUM(I344:I344)</f>
        <v>1</v>
      </c>
      <c r="J345" s="169"/>
      <c r="K345" s="508">
        <f>SUM(K344:K344)</f>
        <v>1</v>
      </c>
      <c r="L345" s="500"/>
      <c r="M345" s="744"/>
      <c r="N345" s="48"/>
    </row>
    <row r="346" spans="1:14" s="537" customFormat="1" ht="19.25" customHeight="1" x14ac:dyDescent="0.15">
      <c r="A346" s="545"/>
      <c r="B346" s="546"/>
      <c r="C346" s="1112" t="s">
        <v>606</v>
      </c>
      <c r="D346" s="1113"/>
      <c r="E346" s="1113"/>
      <c r="F346" s="1113"/>
      <c r="G346" s="1113"/>
      <c r="H346" s="1113"/>
      <c r="I346" s="1113"/>
      <c r="J346" s="1117"/>
      <c r="K346" s="547">
        <f>K349</f>
        <v>6</v>
      </c>
      <c r="L346" s="548"/>
      <c r="M346" s="749"/>
      <c r="N346" s="487"/>
    </row>
    <row r="347" spans="1:14" s="537" customFormat="1" ht="19.25" customHeight="1" x14ac:dyDescent="0.15">
      <c r="A347" s="549"/>
      <c r="B347" s="472"/>
      <c r="C347" s="1081" t="s">
        <v>1132</v>
      </c>
      <c r="D347" s="1082"/>
      <c r="E347" s="1082"/>
      <c r="F347" s="1082"/>
      <c r="G347" s="1082"/>
      <c r="H347" s="1082"/>
      <c r="I347" s="1082"/>
      <c r="J347" s="1083"/>
      <c r="K347" s="550"/>
      <c r="L347" s="548"/>
      <c r="M347" s="749"/>
      <c r="N347" s="487"/>
    </row>
    <row r="348" spans="1:14" ht="38.5" customHeight="1" x14ac:dyDescent="0.15">
      <c r="A348" s="402"/>
      <c r="B348" s="476"/>
      <c r="C348" s="551">
        <v>1</v>
      </c>
      <c r="D348" s="989" t="s">
        <v>1266</v>
      </c>
      <c r="E348" s="984"/>
      <c r="F348" s="985"/>
      <c r="G348" s="527" t="s">
        <v>1131</v>
      </c>
      <c r="H348" s="127" t="s">
        <v>317</v>
      </c>
      <c r="I348" s="552">
        <v>1</v>
      </c>
      <c r="J348" s="552">
        <v>6</v>
      </c>
      <c r="K348" s="169">
        <f>I348*J348</f>
        <v>6</v>
      </c>
      <c r="L348" s="539" t="s">
        <v>1117</v>
      </c>
      <c r="M348" s="759" t="s">
        <v>1557</v>
      </c>
      <c r="N348" s="521"/>
    </row>
    <row r="349" spans="1:14" ht="20" customHeight="1" x14ac:dyDescent="0.15">
      <c r="A349" s="402"/>
      <c r="B349" s="637"/>
      <c r="C349" s="553"/>
      <c r="D349" s="1073" t="s">
        <v>310</v>
      </c>
      <c r="E349" s="1074"/>
      <c r="F349" s="1075"/>
      <c r="G349" s="1084"/>
      <c r="H349" s="1085"/>
      <c r="I349" s="552">
        <v>1</v>
      </c>
      <c r="J349" s="554"/>
      <c r="K349" s="508">
        <f>SUM(K348)</f>
        <v>6</v>
      </c>
      <c r="L349" s="500"/>
      <c r="M349" s="744"/>
      <c r="N349" s="48"/>
    </row>
    <row r="350" spans="1:14" s="537" customFormat="1" ht="19.25" customHeight="1" x14ac:dyDescent="0.15">
      <c r="A350" s="545"/>
      <c r="B350" s="546"/>
      <c r="C350" s="1112" t="s">
        <v>607</v>
      </c>
      <c r="D350" s="1113"/>
      <c r="E350" s="1113"/>
      <c r="F350" s="1113"/>
      <c r="G350" s="1113"/>
      <c r="H350" s="1113"/>
      <c r="I350" s="1113"/>
      <c r="J350" s="1117"/>
      <c r="K350" s="547">
        <f>K353+K356+K359+K362+K364</f>
        <v>10</v>
      </c>
      <c r="L350" s="548"/>
      <c r="M350" s="749"/>
      <c r="N350" s="487"/>
    </row>
    <row r="351" spans="1:14" s="537" customFormat="1" ht="19.25" customHeight="1" x14ac:dyDescent="0.15">
      <c r="A351" s="549"/>
      <c r="B351" s="472"/>
      <c r="C351" s="1081" t="s">
        <v>1134</v>
      </c>
      <c r="D351" s="1082"/>
      <c r="E351" s="1082"/>
      <c r="F351" s="1082"/>
      <c r="G351" s="1082"/>
      <c r="H351" s="1082"/>
      <c r="I351" s="1082"/>
      <c r="J351" s="1083"/>
      <c r="K351" s="550"/>
      <c r="L351" s="548"/>
      <c r="M351" s="749"/>
      <c r="N351" s="487"/>
    </row>
    <row r="352" spans="1:14" ht="39.75" customHeight="1" x14ac:dyDescent="0.15">
      <c r="A352" s="402"/>
      <c r="B352" s="476"/>
      <c r="C352" s="551">
        <v>1</v>
      </c>
      <c r="D352" s="1070" t="s">
        <v>1267</v>
      </c>
      <c r="E352" s="1071"/>
      <c r="F352" s="1072"/>
      <c r="G352" s="527" t="s">
        <v>1133</v>
      </c>
      <c r="H352" s="127" t="s">
        <v>317</v>
      </c>
      <c r="I352" s="552">
        <v>1</v>
      </c>
      <c r="J352" s="552">
        <v>2</v>
      </c>
      <c r="K352" s="169">
        <f>I352*J352</f>
        <v>2</v>
      </c>
      <c r="L352" s="539" t="s">
        <v>597</v>
      </c>
      <c r="M352" s="759" t="s">
        <v>1558</v>
      </c>
      <c r="N352" s="521"/>
    </row>
    <row r="353" spans="1:14" ht="20" customHeight="1" x14ac:dyDescent="0.15">
      <c r="A353" s="402"/>
      <c r="B353" s="637"/>
      <c r="C353" s="553"/>
      <c r="D353" s="1073" t="s">
        <v>310</v>
      </c>
      <c r="E353" s="1074"/>
      <c r="F353" s="1075"/>
      <c r="G353" s="1084"/>
      <c r="H353" s="1085"/>
      <c r="I353" s="552">
        <v>1</v>
      </c>
      <c r="J353" s="554"/>
      <c r="K353" s="508">
        <f>SUM(K352)</f>
        <v>2</v>
      </c>
      <c r="L353" s="500"/>
      <c r="M353" s="744"/>
      <c r="N353" s="48"/>
    </row>
    <row r="354" spans="1:14" s="537" customFormat="1" ht="19.25" customHeight="1" x14ac:dyDescent="0.15">
      <c r="A354" s="549"/>
      <c r="B354" s="635"/>
      <c r="C354" s="1081" t="s">
        <v>1136</v>
      </c>
      <c r="D354" s="1082"/>
      <c r="E354" s="1082"/>
      <c r="F354" s="1082"/>
      <c r="G354" s="1082"/>
      <c r="H354" s="1082"/>
      <c r="I354" s="1082"/>
      <c r="J354" s="1083"/>
      <c r="K354" s="550"/>
      <c r="L354" s="548"/>
      <c r="M354" s="749"/>
      <c r="N354" s="487"/>
    </row>
    <row r="355" spans="1:14" ht="36" x14ac:dyDescent="0.15">
      <c r="A355" s="402"/>
      <c r="B355" s="637"/>
      <c r="C355" s="551">
        <v>1</v>
      </c>
      <c r="D355" s="1070" t="s">
        <v>1268</v>
      </c>
      <c r="E355" s="1071"/>
      <c r="F355" s="1072"/>
      <c r="G355" s="527" t="s">
        <v>1135</v>
      </c>
      <c r="H355" s="127" t="s">
        <v>317</v>
      </c>
      <c r="I355" s="552">
        <v>1</v>
      </c>
      <c r="J355" s="552">
        <v>2</v>
      </c>
      <c r="K355" s="169">
        <f>I355*J355</f>
        <v>2</v>
      </c>
      <c r="L355" s="539" t="s">
        <v>597</v>
      </c>
      <c r="M355" s="759" t="s">
        <v>1559</v>
      </c>
      <c r="N355" s="521"/>
    </row>
    <row r="356" spans="1:14" ht="20" customHeight="1" x14ac:dyDescent="0.15">
      <c r="A356" s="402"/>
      <c r="B356" s="637"/>
      <c r="C356" s="553"/>
      <c r="D356" s="1073" t="s">
        <v>310</v>
      </c>
      <c r="E356" s="1074"/>
      <c r="F356" s="1075"/>
      <c r="G356" s="1084"/>
      <c r="H356" s="1085"/>
      <c r="I356" s="552">
        <v>1</v>
      </c>
      <c r="J356" s="554"/>
      <c r="K356" s="508">
        <f>SUM(K355)</f>
        <v>2</v>
      </c>
      <c r="L356" s="500"/>
      <c r="M356" s="744"/>
      <c r="N356" s="48"/>
    </row>
    <row r="357" spans="1:14" s="537" customFormat="1" ht="19.25" customHeight="1" x14ac:dyDescent="0.15">
      <c r="A357" s="549"/>
      <c r="B357" s="635"/>
      <c r="C357" s="1081" t="s">
        <v>1137</v>
      </c>
      <c r="D357" s="1082"/>
      <c r="E357" s="1082"/>
      <c r="F357" s="1082"/>
      <c r="G357" s="1082"/>
      <c r="H357" s="1082"/>
      <c r="I357" s="1082"/>
      <c r="J357" s="1083"/>
      <c r="K357" s="550"/>
      <c r="L357" s="548"/>
      <c r="M357" s="749"/>
      <c r="N357" s="487"/>
    </row>
    <row r="358" spans="1:14" ht="36" x14ac:dyDescent="0.15">
      <c r="A358" s="402"/>
      <c r="B358" s="637"/>
      <c r="C358" s="551">
        <v>1</v>
      </c>
      <c r="D358" s="1070" t="s">
        <v>1269</v>
      </c>
      <c r="E358" s="1071"/>
      <c r="F358" s="1072"/>
      <c r="G358" s="527" t="s">
        <v>1138</v>
      </c>
      <c r="H358" s="127" t="s">
        <v>317</v>
      </c>
      <c r="I358" s="552">
        <v>1</v>
      </c>
      <c r="J358" s="552">
        <v>2</v>
      </c>
      <c r="K358" s="169">
        <f>I358*J358</f>
        <v>2</v>
      </c>
      <c r="L358" s="539" t="s">
        <v>597</v>
      </c>
      <c r="M358" s="759" t="s">
        <v>1560</v>
      </c>
      <c r="N358" s="521"/>
    </row>
    <row r="359" spans="1:14" ht="20" customHeight="1" x14ac:dyDescent="0.15">
      <c r="A359" s="402"/>
      <c r="B359" s="637"/>
      <c r="C359" s="553"/>
      <c r="D359" s="1073" t="s">
        <v>310</v>
      </c>
      <c r="E359" s="1074"/>
      <c r="F359" s="1075"/>
      <c r="G359" s="1084"/>
      <c r="H359" s="1085"/>
      <c r="I359" s="552">
        <v>1</v>
      </c>
      <c r="J359" s="554"/>
      <c r="K359" s="508">
        <f>SUM(K358)</f>
        <v>2</v>
      </c>
      <c r="L359" s="500"/>
      <c r="M359" s="744"/>
      <c r="N359" s="48"/>
    </row>
    <row r="360" spans="1:14" s="537" customFormat="1" ht="19.25" customHeight="1" x14ac:dyDescent="0.15">
      <c r="A360" s="549"/>
      <c r="B360" s="635"/>
      <c r="C360" s="1081" t="s">
        <v>1108</v>
      </c>
      <c r="D360" s="1082"/>
      <c r="E360" s="1082"/>
      <c r="F360" s="1082"/>
      <c r="G360" s="1082"/>
      <c r="H360" s="1082"/>
      <c r="I360" s="1082"/>
      <c r="J360" s="1083"/>
      <c r="K360" s="550"/>
      <c r="L360" s="548"/>
      <c r="M360" s="749"/>
      <c r="N360" s="487"/>
    </row>
    <row r="361" spans="1:14" ht="32.5" customHeight="1" x14ac:dyDescent="0.15">
      <c r="A361" s="402"/>
      <c r="B361" s="637"/>
      <c r="C361" s="551">
        <v>1</v>
      </c>
      <c r="D361" s="1070" t="s">
        <v>1270</v>
      </c>
      <c r="E361" s="1071"/>
      <c r="F361" s="1072"/>
      <c r="G361" s="527" t="s">
        <v>1139</v>
      </c>
      <c r="H361" s="127" t="s">
        <v>317</v>
      </c>
      <c r="I361" s="552">
        <v>1</v>
      </c>
      <c r="J361" s="552">
        <v>2</v>
      </c>
      <c r="K361" s="169">
        <f>I361*J361</f>
        <v>2</v>
      </c>
      <c r="L361" s="539" t="s">
        <v>597</v>
      </c>
      <c r="M361" s="759" t="s">
        <v>1561</v>
      </c>
      <c r="N361" s="521"/>
    </row>
    <row r="362" spans="1:14" ht="20" customHeight="1" x14ac:dyDescent="0.15">
      <c r="A362" s="402"/>
      <c r="B362" s="637"/>
      <c r="C362" s="553"/>
      <c r="D362" s="1073" t="s">
        <v>310</v>
      </c>
      <c r="E362" s="1074"/>
      <c r="F362" s="1075"/>
      <c r="G362" s="1084"/>
      <c r="H362" s="1085"/>
      <c r="I362" s="552">
        <v>1</v>
      </c>
      <c r="J362" s="554"/>
      <c r="K362" s="508">
        <f>SUM(K361)</f>
        <v>2</v>
      </c>
      <c r="L362" s="500"/>
      <c r="M362" s="744"/>
      <c r="N362" s="48"/>
    </row>
    <row r="363" spans="1:14" s="537" customFormat="1" ht="19.25" customHeight="1" x14ac:dyDescent="0.15">
      <c r="A363" s="549"/>
      <c r="B363" s="897"/>
      <c r="C363" s="1081" t="s">
        <v>1773</v>
      </c>
      <c r="D363" s="1082"/>
      <c r="E363" s="1082"/>
      <c r="F363" s="1082"/>
      <c r="G363" s="1082"/>
      <c r="H363" s="1082"/>
      <c r="I363" s="1082"/>
      <c r="J363" s="1083"/>
      <c r="K363" s="550"/>
      <c r="L363" s="548"/>
      <c r="M363" s="749"/>
      <c r="N363" s="487"/>
    </row>
    <row r="364" spans="1:14" ht="32.5" customHeight="1" x14ac:dyDescent="0.15">
      <c r="A364" s="402"/>
      <c r="B364" s="904"/>
      <c r="C364" s="551">
        <v>1</v>
      </c>
      <c r="D364" s="1070" t="s">
        <v>1778</v>
      </c>
      <c r="E364" s="1071"/>
      <c r="F364" s="1072"/>
      <c r="G364" s="527" t="s">
        <v>1779</v>
      </c>
      <c r="H364" s="127" t="s">
        <v>317</v>
      </c>
      <c r="I364" s="552">
        <v>1</v>
      </c>
      <c r="J364" s="552">
        <v>2</v>
      </c>
      <c r="K364" s="169">
        <f>I364*J364</f>
        <v>2</v>
      </c>
      <c r="L364" s="539" t="s">
        <v>597</v>
      </c>
      <c r="M364" s="759" t="s">
        <v>1814</v>
      </c>
      <c r="N364" s="521"/>
    </row>
    <row r="365" spans="1:14" ht="20" customHeight="1" x14ac:dyDescent="0.15">
      <c r="A365" s="402"/>
      <c r="B365" s="904"/>
      <c r="C365" s="553"/>
      <c r="D365" s="1073" t="s">
        <v>310</v>
      </c>
      <c r="E365" s="1074"/>
      <c r="F365" s="1075"/>
      <c r="G365" s="1084"/>
      <c r="H365" s="1085"/>
      <c r="I365" s="552">
        <v>1</v>
      </c>
      <c r="J365" s="554"/>
      <c r="K365" s="508">
        <f>SUM(K364)</f>
        <v>2</v>
      </c>
      <c r="L365" s="500"/>
      <c r="M365" s="744"/>
      <c r="N365" s="48"/>
    </row>
    <row r="366" spans="1:14" s="537" customFormat="1" ht="19.25" customHeight="1" x14ac:dyDescent="0.15">
      <c r="A366" s="545"/>
      <c r="B366" s="546"/>
      <c r="C366" s="1112" t="s">
        <v>363</v>
      </c>
      <c r="D366" s="1113"/>
      <c r="E366" s="1113"/>
      <c r="F366" s="1113"/>
      <c r="G366" s="1113"/>
      <c r="H366" s="1113"/>
      <c r="I366" s="1113"/>
      <c r="J366" s="1117"/>
      <c r="K366" s="916">
        <f>K369+K374+K378+K382+K386+K389+K393+K396+K399+K402+K405</f>
        <v>8.5</v>
      </c>
      <c r="L366" s="548"/>
      <c r="M366" s="749"/>
      <c r="N366" s="487"/>
    </row>
    <row r="367" spans="1:14" ht="20" customHeight="1" x14ac:dyDescent="0.15">
      <c r="A367" s="529"/>
      <c r="B367" s="476"/>
      <c r="C367" s="1081" t="s">
        <v>1083</v>
      </c>
      <c r="D367" s="1082"/>
      <c r="E367" s="1082"/>
      <c r="F367" s="1082"/>
      <c r="G367" s="1082"/>
      <c r="H367" s="1082"/>
      <c r="I367" s="1082"/>
      <c r="J367" s="1083"/>
      <c r="K367" s="177"/>
      <c r="L367" s="500"/>
      <c r="M367" s="744"/>
      <c r="N367" s="48"/>
    </row>
    <row r="368" spans="1:14" ht="36" x14ac:dyDescent="0.15">
      <c r="A368" s="402"/>
      <c r="B368" s="476"/>
      <c r="C368" s="551">
        <v>1</v>
      </c>
      <c r="D368" s="1070" t="s">
        <v>1271</v>
      </c>
      <c r="E368" s="1071"/>
      <c r="F368" s="1072"/>
      <c r="G368" s="527" t="s">
        <v>1140</v>
      </c>
      <c r="H368" s="127" t="s">
        <v>317</v>
      </c>
      <c r="I368" s="552">
        <v>1</v>
      </c>
      <c r="J368" s="552">
        <v>0.5</v>
      </c>
      <c r="K368" s="169">
        <f>I368*J368</f>
        <v>0.5</v>
      </c>
      <c r="L368" s="539" t="s">
        <v>1116</v>
      </c>
      <c r="M368" s="759" t="s">
        <v>1562</v>
      </c>
      <c r="N368" s="521"/>
    </row>
    <row r="369" spans="1:14" ht="20" customHeight="1" x14ac:dyDescent="0.15">
      <c r="A369" s="402"/>
      <c r="B369" s="476"/>
      <c r="C369" s="553"/>
      <c r="D369" s="1073" t="s">
        <v>310</v>
      </c>
      <c r="E369" s="1074"/>
      <c r="F369" s="1075"/>
      <c r="G369" s="1084"/>
      <c r="H369" s="1085"/>
      <c r="I369" s="552">
        <v>1</v>
      </c>
      <c r="J369" s="554"/>
      <c r="K369" s="508">
        <f>SUM(K368)</f>
        <v>0.5</v>
      </c>
      <c r="L369" s="500"/>
      <c r="M369" s="744"/>
      <c r="N369" s="48"/>
    </row>
    <row r="370" spans="1:14" ht="20" customHeight="1" x14ac:dyDescent="0.15">
      <c r="A370" s="402"/>
      <c r="B370" s="476"/>
      <c r="C370" s="1081" t="s">
        <v>1141</v>
      </c>
      <c r="D370" s="1082"/>
      <c r="E370" s="1082"/>
      <c r="F370" s="1082"/>
      <c r="G370" s="1082"/>
      <c r="H370" s="1082"/>
      <c r="I370" s="1082"/>
      <c r="J370" s="1083"/>
      <c r="K370" s="177"/>
      <c r="L370" s="500"/>
      <c r="M370" s="744"/>
      <c r="N370" s="48"/>
    </row>
    <row r="371" spans="1:14" ht="36" x14ac:dyDescent="0.15">
      <c r="A371" s="402"/>
      <c r="B371" s="476"/>
      <c r="C371" s="551">
        <v>1</v>
      </c>
      <c r="D371" s="1070" t="s">
        <v>1272</v>
      </c>
      <c r="E371" s="1071"/>
      <c r="F371" s="1072"/>
      <c r="G371" s="527" t="s">
        <v>1142</v>
      </c>
      <c r="H371" s="1067" t="s">
        <v>317</v>
      </c>
      <c r="I371" s="552">
        <v>1</v>
      </c>
      <c r="J371" s="552">
        <v>0.5</v>
      </c>
      <c r="K371" s="169">
        <f>I371*J371</f>
        <v>0.5</v>
      </c>
      <c r="L371" s="539" t="s">
        <v>1116</v>
      </c>
      <c r="M371" s="759" t="s">
        <v>1563</v>
      </c>
      <c r="N371" s="521"/>
    </row>
    <row r="372" spans="1:14" ht="37.25" customHeight="1" x14ac:dyDescent="0.15">
      <c r="A372" s="402"/>
      <c r="B372" s="637"/>
      <c r="C372" s="551">
        <v>2</v>
      </c>
      <c r="D372" s="1070" t="s">
        <v>1273</v>
      </c>
      <c r="E372" s="1071"/>
      <c r="F372" s="1072"/>
      <c r="G372" s="527" t="s">
        <v>1143</v>
      </c>
      <c r="H372" s="1068"/>
      <c r="I372" s="552">
        <v>1</v>
      </c>
      <c r="J372" s="552">
        <v>0.5</v>
      </c>
      <c r="K372" s="169">
        <f>I372*J372</f>
        <v>0.5</v>
      </c>
      <c r="L372" s="539" t="s">
        <v>1116</v>
      </c>
      <c r="M372" s="759" t="s">
        <v>1564</v>
      </c>
      <c r="N372" s="521"/>
    </row>
    <row r="373" spans="1:14" ht="36" x14ac:dyDescent="0.15">
      <c r="A373" s="402"/>
      <c r="B373" s="637"/>
      <c r="C373" s="551">
        <v>3</v>
      </c>
      <c r="D373" s="1070" t="s">
        <v>1274</v>
      </c>
      <c r="E373" s="1071"/>
      <c r="F373" s="1072"/>
      <c r="G373" s="527" t="s">
        <v>1144</v>
      </c>
      <c r="H373" s="1069"/>
      <c r="I373" s="552">
        <v>1</v>
      </c>
      <c r="J373" s="552">
        <v>0.5</v>
      </c>
      <c r="K373" s="169">
        <f>I373*J373</f>
        <v>0.5</v>
      </c>
      <c r="L373" s="539" t="s">
        <v>1116</v>
      </c>
      <c r="M373" s="759" t="s">
        <v>1565</v>
      </c>
      <c r="N373" s="521"/>
    </row>
    <row r="374" spans="1:14" ht="20" customHeight="1" x14ac:dyDescent="0.15">
      <c r="A374" s="544"/>
      <c r="B374" s="553"/>
      <c r="C374" s="553"/>
      <c r="D374" s="1073" t="s">
        <v>310</v>
      </c>
      <c r="E374" s="1074"/>
      <c r="F374" s="1075"/>
      <c r="G374" s="1073"/>
      <c r="H374" s="1075"/>
      <c r="I374" s="552">
        <f>SUM(I371:I373)</f>
        <v>3</v>
      </c>
      <c r="J374" s="552"/>
      <c r="K374" s="508">
        <f>SUM(K371:K373)</f>
        <v>1.5</v>
      </c>
      <c r="L374" s="500"/>
      <c r="M374" s="744"/>
      <c r="N374" s="48"/>
    </row>
    <row r="375" spans="1:14" ht="20" customHeight="1" x14ac:dyDescent="0.15">
      <c r="A375" s="529"/>
      <c r="B375" s="476"/>
      <c r="C375" s="1081" t="s">
        <v>1145</v>
      </c>
      <c r="D375" s="1082"/>
      <c r="E375" s="1082"/>
      <c r="F375" s="1082"/>
      <c r="G375" s="1082"/>
      <c r="H375" s="1082"/>
      <c r="I375" s="1082"/>
      <c r="J375" s="1083"/>
      <c r="K375" s="177"/>
      <c r="L375" s="500"/>
      <c r="M375" s="744"/>
      <c r="N375" s="48"/>
    </row>
    <row r="376" spans="1:14" ht="36" x14ac:dyDescent="0.15">
      <c r="A376" s="402"/>
      <c r="B376" s="476"/>
      <c r="C376" s="551">
        <v>1</v>
      </c>
      <c r="D376" s="1070" t="s">
        <v>1275</v>
      </c>
      <c r="E376" s="1071"/>
      <c r="F376" s="1072"/>
      <c r="G376" s="527" t="s">
        <v>1146</v>
      </c>
      <c r="H376" s="1067" t="s">
        <v>317</v>
      </c>
      <c r="I376" s="552">
        <v>1</v>
      </c>
      <c r="J376" s="552">
        <v>0.5</v>
      </c>
      <c r="K376" s="169">
        <f>I376*J376</f>
        <v>0.5</v>
      </c>
      <c r="L376" s="539" t="s">
        <v>1116</v>
      </c>
      <c r="M376" s="759" t="s">
        <v>1566</v>
      </c>
      <c r="N376" s="521"/>
    </row>
    <row r="377" spans="1:14" ht="36" x14ac:dyDescent="0.15">
      <c r="A377" s="402"/>
      <c r="B377" s="637"/>
      <c r="C377" s="551">
        <v>2</v>
      </c>
      <c r="D377" s="1070" t="s">
        <v>1276</v>
      </c>
      <c r="E377" s="1071"/>
      <c r="F377" s="1072"/>
      <c r="G377" s="527" t="s">
        <v>1115</v>
      </c>
      <c r="H377" s="1069"/>
      <c r="I377" s="552">
        <v>1</v>
      </c>
      <c r="J377" s="552">
        <v>0.5</v>
      </c>
      <c r="K377" s="169">
        <f>I377*J377</f>
        <v>0.5</v>
      </c>
      <c r="L377" s="539" t="s">
        <v>1116</v>
      </c>
      <c r="M377" s="759" t="s">
        <v>1567</v>
      </c>
      <c r="N377" s="521"/>
    </row>
    <row r="378" spans="1:14" ht="20" customHeight="1" x14ac:dyDescent="0.15">
      <c r="A378" s="402"/>
      <c r="B378" s="476"/>
      <c r="C378" s="553"/>
      <c r="D378" s="1073" t="s">
        <v>310</v>
      </c>
      <c r="E378" s="1074"/>
      <c r="F378" s="1075"/>
      <c r="G378" s="1084"/>
      <c r="H378" s="1085"/>
      <c r="I378" s="552">
        <f>SUM(I376:I377)</f>
        <v>2</v>
      </c>
      <c r="J378" s="554"/>
      <c r="K378" s="508">
        <f>SUM(K376:K377)</f>
        <v>1</v>
      </c>
      <c r="L378" s="500"/>
      <c r="M378" s="744"/>
      <c r="N378" s="48"/>
    </row>
    <row r="379" spans="1:14" ht="20" customHeight="1" x14ac:dyDescent="0.15">
      <c r="A379" s="529"/>
      <c r="B379" s="476"/>
      <c r="C379" s="1081" t="s">
        <v>1147</v>
      </c>
      <c r="D379" s="1082"/>
      <c r="E379" s="1082"/>
      <c r="F379" s="1082"/>
      <c r="G379" s="1082"/>
      <c r="H379" s="1082"/>
      <c r="I379" s="1082"/>
      <c r="J379" s="1083"/>
      <c r="K379" s="177"/>
      <c r="L379" s="500"/>
      <c r="M379" s="744"/>
      <c r="N379" s="48"/>
    </row>
    <row r="380" spans="1:14" ht="48" x14ac:dyDescent="0.15">
      <c r="A380" s="402"/>
      <c r="B380" s="476"/>
      <c r="C380" s="551">
        <v>1</v>
      </c>
      <c r="D380" s="1070" t="s">
        <v>1277</v>
      </c>
      <c r="E380" s="1071"/>
      <c r="F380" s="1072"/>
      <c r="G380" s="527" t="s">
        <v>1148</v>
      </c>
      <c r="H380" s="1067" t="s">
        <v>317</v>
      </c>
      <c r="I380" s="552">
        <v>1</v>
      </c>
      <c r="J380" s="552">
        <v>0.5</v>
      </c>
      <c r="K380" s="169">
        <f>I380*J380</f>
        <v>0.5</v>
      </c>
      <c r="L380" s="539" t="s">
        <v>1116</v>
      </c>
      <c r="M380" s="759" t="s">
        <v>1568</v>
      </c>
      <c r="N380" s="521"/>
    </row>
    <row r="381" spans="1:14" ht="34.25" customHeight="1" x14ac:dyDescent="0.15">
      <c r="A381" s="402"/>
      <c r="B381" s="476"/>
      <c r="C381" s="551">
        <v>2</v>
      </c>
      <c r="D381" s="1070" t="s">
        <v>1278</v>
      </c>
      <c r="E381" s="1071"/>
      <c r="F381" s="1072"/>
      <c r="G381" s="527" t="s">
        <v>613</v>
      </c>
      <c r="H381" s="1069"/>
      <c r="I381" s="552">
        <v>1</v>
      </c>
      <c r="J381" s="552">
        <v>0.5</v>
      </c>
      <c r="K381" s="169">
        <f>I381*J381</f>
        <v>0.5</v>
      </c>
      <c r="L381" s="539" t="s">
        <v>1116</v>
      </c>
      <c r="M381" s="759" t="s">
        <v>1569</v>
      </c>
      <c r="N381" s="521"/>
    </row>
    <row r="382" spans="1:14" ht="20" customHeight="1" x14ac:dyDescent="0.15">
      <c r="A382" s="402"/>
      <c r="B382" s="476"/>
      <c r="C382" s="553"/>
      <c r="D382" s="1073" t="s">
        <v>310</v>
      </c>
      <c r="E382" s="1074"/>
      <c r="F382" s="1075"/>
      <c r="G382" s="1084"/>
      <c r="H382" s="1085"/>
      <c r="I382" s="552">
        <f>SUM(I380:I381)</f>
        <v>2</v>
      </c>
      <c r="J382" s="554"/>
      <c r="K382" s="508">
        <f>SUM(K380:K381)</f>
        <v>1</v>
      </c>
      <c r="L382" s="500"/>
      <c r="M382" s="744"/>
      <c r="N382" s="48"/>
    </row>
    <row r="383" spans="1:14" ht="20" customHeight="1" x14ac:dyDescent="0.15">
      <c r="A383" s="529"/>
      <c r="B383" s="476"/>
      <c r="C383" s="1081" t="s">
        <v>1149</v>
      </c>
      <c r="D383" s="1082"/>
      <c r="E383" s="1082"/>
      <c r="F383" s="1082"/>
      <c r="G383" s="1082"/>
      <c r="H383" s="1082"/>
      <c r="I383" s="1082"/>
      <c r="J383" s="1083"/>
      <c r="K383" s="177"/>
      <c r="L383" s="500"/>
      <c r="M383" s="744"/>
      <c r="N383" s="48"/>
    </row>
    <row r="384" spans="1:14" ht="36" x14ac:dyDescent="0.15">
      <c r="A384" s="402"/>
      <c r="B384" s="476"/>
      <c r="C384" s="551">
        <v>1</v>
      </c>
      <c r="D384" s="1070" t="s">
        <v>1279</v>
      </c>
      <c r="E384" s="1071"/>
      <c r="F384" s="1072"/>
      <c r="G384" s="527" t="s">
        <v>1119</v>
      </c>
      <c r="H384" s="1067" t="s">
        <v>317</v>
      </c>
      <c r="I384" s="552">
        <v>1</v>
      </c>
      <c r="J384" s="552">
        <v>0.5</v>
      </c>
      <c r="K384" s="169">
        <f>I384*J384</f>
        <v>0.5</v>
      </c>
      <c r="L384" s="539" t="s">
        <v>1116</v>
      </c>
      <c r="M384" s="759" t="s">
        <v>1570</v>
      </c>
      <c r="N384" s="521"/>
    </row>
    <row r="385" spans="1:14" ht="34.25" customHeight="1" x14ac:dyDescent="0.15">
      <c r="A385" s="402"/>
      <c r="B385" s="637"/>
      <c r="C385" s="551">
        <v>2</v>
      </c>
      <c r="D385" s="1070" t="s">
        <v>1280</v>
      </c>
      <c r="E385" s="1071"/>
      <c r="F385" s="1072"/>
      <c r="G385" s="527" t="s">
        <v>1150</v>
      </c>
      <c r="H385" s="1069"/>
      <c r="I385" s="552">
        <v>1</v>
      </c>
      <c r="J385" s="552">
        <v>0.5</v>
      </c>
      <c r="K385" s="169">
        <f>I385*J385</f>
        <v>0.5</v>
      </c>
      <c r="L385" s="539" t="s">
        <v>1116</v>
      </c>
      <c r="M385" s="759" t="s">
        <v>1571</v>
      </c>
      <c r="N385" s="521"/>
    </row>
    <row r="386" spans="1:14" ht="20" customHeight="1" x14ac:dyDescent="0.15">
      <c r="A386" s="402"/>
      <c r="B386" s="476"/>
      <c r="C386" s="553"/>
      <c r="D386" s="1073" t="s">
        <v>310</v>
      </c>
      <c r="E386" s="1074"/>
      <c r="F386" s="1075"/>
      <c r="G386" s="1084"/>
      <c r="H386" s="1085"/>
      <c r="I386" s="552">
        <f>SUM(I384:I385)</f>
        <v>2</v>
      </c>
      <c r="J386" s="554"/>
      <c r="K386" s="508">
        <f>SUM(K384:K385)</f>
        <v>1</v>
      </c>
      <c r="L386" s="500"/>
      <c r="M386" s="744"/>
      <c r="N386" s="48"/>
    </row>
    <row r="387" spans="1:14" ht="20" customHeight="1" x14ac:dyDescent="0.15">
      <c r="A387" s="529"/>
      <c r="B387" s="476"/>
      <c r="C387" s="1081" t="s">
        <v>1151</v>
      </c>
      <c r="D387" s="1082"/>
      <c r="E387" s="1082"/>
      <c r="F387" s="1082"/>
      <c r="G387" s="1082"/>
      <c r="H387" s="1082"/>
      <c r="I387" s="1082"/>
      <c r="J387" s="1083"/>
      <c r="K387" s="177"/>
      <c r="L387" s="500"/>
      <c r="M387" s="744"/>
      <c r="N387" s="48"/>
    </row>
    <row r="388" spans="1:14" ht="36" x14ac:dyDescent="0.15">
      <c r="A388" s="402"/>
      <c r="B388" s="476"/>
      <c r="C388" s="551">
        <v>1</v>
      </c>
      <c r="D388" s="1070" t="s">
        <v>1281</v>
      </c>
      <c r="E388" s="1071"/>
      <c r="F388" s="1072"/>
      <c r="G388" s="527" t="s">
        <v>602</v>
      </c>
      <c r="H388" s="127" t="s">
        <v>317</v>
      </c>
      <c r="I388" s="552">
        <v>1</v>
      </c>
      <c r="J388" s="552">
        <v>0.5</v>
      </c>
      <c r="K388" s="169">
        <f>I388*J388</f>
        <v>0.5</v>
      </c>
      <c r="L388" s="539" t="s">
        <v>1116</v>
      </c>
      <c r="M388" s="759" t="s">
        <v>1572</v>
      </c>
      <c r="N388" s="521"/>
    </row>
    <row r="389" spans="1:14" ht="20" customHeight="1" x14ac:dyDescent="0.15">
      <c r="A389" s="402"/>
      <c r="B389" s="476"/>
      <c r="C389" s="553"/>
      <c r="D389" s="1073" t="s">
        <v>310</v>
      </c>
      <c r="E389" s="1074"/>
      <c r="F389" s="1075"/>
      <c r="G389" s="1084"/>
      <c r="H389" s="1085"/>
      <c r="I389" s="552">
        <v>1</v>
      </c>
      <c r="J389" s="554"/>
      <c r="K389" s="508">
        <f>SUM(K388)</f>
        <v>0.5</v>
      </c>
      <c r="L389" s="500"/>
      <c r="M389" s="744"/>
      <c r="N389" s="48"/>
    </row>
    <row r="390" spans="1:14" ht="20" customHeight="1" x14ac:dyDescent="0.15">
      <c r="A390" s="529"/>
      <c r="B390" s="476"/>
      <c r="C390" s="1081" t="s">
        <v>1152</v>
      </c>
      <c r="D390" s="1082"/>
      <c r="E390" s="1082"/>
      <c r="F390" s="1082"/>
      <c r="G390" s="1082"/>
      <c r="H390" s="1082"/>
      <c r="I390" s="1082"/>
      <c r="J390" s="1083"/>
      <c r="K390" s="177"/>
      <c r="L390" s="500"/>
      <c r="M390" s="744"/>
      <c r="N390" s="48"/>
    </row>
    <row r="391" spans="1:14" ht="36" x14ac:dyDescent="0.15">
      <c r="A391" s="402"/>
      <c r="B391" s="476"/>
      <c r="C391" s="551">
        <v>1</v>
      </c>
      <c r="D391" s="1070" t="s">
        <v>1282</v>
      </c>
      <c r="E391" s="1071"/>
      <c r="F391" s="1072"/>
      <c r="G391" s="527" t="s">
        <v>617</v>
      </c>
      <c r="H391" s="1067" t="s">
        <v>317</v>
      </c>
      <c r="I391" s="552">
        <v>1</v>
      </c>
      <c r="J391" s="552">
        <v>0.5</v>
      </c>
      <c r="K391" s="169">
        <f>I391*J391</f>
        <v>0.5</v>
      </c>
      <c r="L391" s="539" t="s">
        <v>1116</v>
      </c>
      <c r="M391" s="759" t="s">
        <v>1573</v>
      </c>
      <c r="N391" s="521"/>
    </row>
    <row r="392" spans="1:14" ht="36" x14ac:dyDescent="0.15">
      <c r="A392" s="402"/>
      <c r="B392" s="476"/>
      <c r="C392" s="551">
        <v>2</v>
      </c>
      <c r="D392" s="1070" t="s">
        <v>1283</v>
      </c>
      <c r="E392" s="1071"/>
      <c r="F392" s="1072"/>
      <c r="G392" s="527" t="s">
        <v>618</v>
      </c>
      <c r="H392" s="1068"/>
      <c r="I392" s="552">
        <v>1</v>
      </c>
      <c r="J392" s="552">
        <v>0.5</v>
      </c>
      <c r="K392" s="169">
        <f>I392*J392</f>
        <v>0.5</v>
      </c>
      <c r="L392" s="539" t="s">
        <v>1116</v>
      </c>
      <c r="M392" s="759" t="s">
        <v>1574</v>
      </c>
      <c r="N392" s="521"/>
    </row>
    <row r="393" spans="1:14" ht="20" customHeight="1" x14ac:dyDescent="0.15">
      <c r="A393" s="402"/>
      <c r="B393" s="476"/>
      <c r="C393" s="553"/>
      <c r="D393" s="1073" t="s">
        <v>310</v>
      </c>
      <c r="E393" s="1074"/>
      <c r="F393" s="1075"/>
      <c r="G393" s="1084"/>
      <c r="H393" s="1085"/>
      <c r="I393" s="552">
        <f>SUM(I391:I392)</f>
        <v>2</v>
      </c>
      <c r="J393" s="554"/>
      <c r="K393" s="508">
        <f>SUM(K391:K392)</f>
        <v>1</v>
      </c>
      <c r="L393" s="500"/>
      <c r="M393" s="744"/>
      <c r="N393" s="48"/>
    </row>
    <row r="394" spans="1:14" ht="20" customHeight="1" x14ac:dyDescent="0.15">
      <c r="A394" s="529"/>
      <c r="B394" s="476"/>
      <c r="C394" s="1081" t="s">
        <v>1153</v>
      </c>
      <c r="D394" s="1082"/>
      <c r="E394" s="1082"/>
      <c r="F394" s="1082"/>
      <c r="G394" s="1082"/>
      <c r="H394" s="1082"/>
      <c r="I394" s="1082"/>
      <c r="J394" s="1083"/>
      <c r="K394" s="177"/>
      <c r="L394" s="500"/>
      <c r="M394" s="744"/>
      <c r="N394" s="48"/>
    </row>
    <row r="395" spans="1:14" ht="35.5" customHeight="1" x14ac:dyDescent="0.15">
      <c r="A395" s="402"/>
      <c r="B395" s="476"/>
      <c r="C395" s="551">
        <v>1</v>
      </c>
      <c r="D395" s="1070" t="s">
        <v>1284</v>
      </c>
      <c r="E395" s="1071"/>
      <c r="F395" s="1072"/>
      <c r="G395" s="527" t="s">
        <v>1154</v>
      </c>
      <c r="H395" s="636" t="s">
        <v>317</v>
      </c>
      <c r="I395" s="552">
        <v>1</v>
      </c>
      <c r="J395" s="552">
        <v>0.5</v>
      </c>
      <c r="K395" s="169">
        <f>I395*J395</f>
        <v>0.5</v>
      </c>
      <c r="L395" s="539" t="s">
        <v>1116</v>
      </c>
      <c r="M395" s="759" t="s">
        <v>1575</v>
      </c>
      <c r="N395" s="521"/>
    </row>
    <row r="396" spans="1:14" ht="20" customHeight="1" x14ac:dyDescent="0.15">
      <c r="A396" s="402"/>
      <c r="B396" s="476"/>
      <c r="C396" s="553"/>
      <c r="D396" s="1073" t="s">
        <v>310</v>
      </c>
      <c r="E396" s="1074"/>
      <c r="F396" s="1075"/>
      <c r="G396" s="1084"/>
      <c r="H396" s="1085"/>
      <c r="I396" s="552">
        <f>SUM(I395:I395)</f>
        <v>1</v>
      </c>
      <c r="J396" s="554"/>
      <c r="K396" s="508">
        <f>SUM(K395:K395)</f>
        <v>0.5</v>
      </c>
      <c r="L396" s="500"/>
      <c r="M396" s="744"/>
      <c r="N396" s="48"/>
    </row>
    <row r="397" spans="1:14" ht="20" customHeight="1" x14ac:dyDescent="0.15">
      <c r="A397" s="529"/>
      <c r="B397" s="476"/>
      <c r="C397" s="1081" t="s">
        <v>1155</v>
      </c>
      <c r="D397" s="1082"/>
      <c r="E397" s="1082"/>
      <c r="F397" s="1082"/>
      <c r="G397" s="1082"/>
      <c r="H397" s="1082"/>
      <c r="I397" s="1082"/>
      <c r="J397" s="1083"/>
      <c r="K397" s="177"/>
      <c r="L397" s="500"/>
      <c r="M397" s="744"/>
      <c r="N397" s="48"/>
    </row>
    <row r="398" spans="1:14" ht="36" x14ac:dyDescent="0.15">
      <c r="A398" s="402"/>
      <c r="B398" s="476"/>
      <c r="C398" s="551">
        <v>1</v>
      </c>
      <c r="D398" s="1070" t="s">
        <v>1285</v>
      </c>
      <c r="E398" s="1071"/>
      <c r="F398" s="1072"/>
      <c r="G398" s="527" t="s">
        <v>1156</v>
      </c>
      <c r="H398" s="636" t="s">
        <v>317</v>
      </c>
      <c r="I398" s="552">
        <v>1</v>
      </c>
      <c r="J398" s="552">
        <v>0.5</v>
      </c>
      <c r="K398" s="169">
        <f>I398*J398</f>
        <v>0.5</v>
      </c>
      <c r="L398" s="539" t="s">
        <v>1116</v>
      </c>
      <c r="M398" s="759" t="s">
        <v>1576</v>
      </c>
      <c r="N398" s="521"/>
    </row>
    <row r="399" spans="1:14" ht="20" customHeight="1" x14ac:dyDescent="0.15">
      <c r="A399" s="402"/>
      <c r="B399" s="476"/>
      <c r="C399" s="553"/>
      <c r="D399" s="1073" t="s">
        <v>310</v>
      </c>
      <c r="E399" s="1074"/>
      <c r="F399" s="1075"/>
      <c r="G399" s="1084"/>
      <c r="H399" s="1085"/>
      <c r="I399" s="552">
        <f>SUM(I398:I398)</f>
        <v>1</v>
      </c>
      <c r="J399" s="554"/>
      <c r="K399" s="508">
        <f>SUM(K398:K398)</f>
        <v>0.5</v>
      </c>
      <c r="L399" s="500"/>
      <c r="M399" s="744"/>
      <c r="N399" s="48"/>
    </row>
    <row r="400" spans="1:14" ht="20" customHeight="1" x14ac:dyDescent="0.15">
      <c r="A400" s="529"/>
      <c r="B400" s="476"/>
      <c r="C400" s="1081" t="s">
        <v>1157</v>
      </c>
      <c r="D400" s="1082"/>
      <c r="E400" s="1082"/>
      <c r="F400" s="1082"/>
      <c r="G400" s="1082"/>
      <c r="H400" s="1082"/>
      <c r="I400" s="1082"/>
      <c r="J400" s="1083"/>
      <c r="K400" s="177"/>
      <c r="L400" s="500"/>
      <c r="M400" s="744"/>
      <c r="N400" s="48"/>
    </row>
    <row r="401" spans="1:14" ht="40.25" customHeight="1" x14ac:dyDescent="0.15">
      <c r="A401" s="402"/>
      <c r="B401" s="476"/>
      <c r="C401" s="551">
        <v>1</v>
      </c>
      <c r="D401" s="1070" t="s">
        <v>1286</v>
      </c>
      <c r="E401" s="1071"/>
      <c r="F401" s="1072"/>
      <c r="G401" s="527" t="s">
        <v>1158</v>
      </c>
      <c r="H401" s="127" t="s">
        <v>317</v>
      </c>
      <c r="I401" s="552">
        <v>1</v>
      </c>
      <c r="J401" s="552">
        <v>0.5</v>
      </c>
      <c r="K401" s="169">
        <f>I401*J401</f>
        <v>0.5</v>
      </c>
      <c r="L401" s="539" t="s">
        <v>1116</v>
      </c>
      <c r="M401" s="759" t="s">
        <v>1577</v>
      </c>
      <c r="N401" s="521"/>
    </row>
    <row r="402" spans="1:14" ht="20" customHeight="1" x14ac:dyDescent="0.15">
      <c r="A402" s="402"/>
      <c r="B402" s="476"/>
      <c r="C402" s="553"/>
      <c r="D402" s="1073" t="s">
        <v>310</v>
      </c>
      <c r="E402" s="1074"/>
      <c r="F402" s="1075"/>
      <c r="G402" s="1084"/>
      <c r="H402" s="1085"/>
      <c r="I402" s="552">
        <f>SUM(I401:I401)</f>
        <v>1</v>
      </c>
      <c r="J402" s="554"/>
      <c r="K402" s="508">
        <f>SUM(K401:K401)</f>
        <v>0.5</v>
      </c>
      <c r="L402" s="500"/>
      <c r="M402" s="744"/>
      <c r="N402" s="48"/>
    </row>
    <row r="403" spans="1:14" ht="20" customHeight="1" x14ac:dyDescent="0.15">
      <c r="A403" s="529"/>
      <c r="B403" s="904"/>
      <c r="C403" s="1081" t="s">
        <v>1770</v>
      </c>
      <c r="D403" s="1082"/>
      <c r="E403" s="1082"/>
      <c r="F403" s="1082"/>
      <c r="G403" s="1082"/>
      <c r="H403" s="1082"/>
      <c r="I403" s="1082"/>
      <c r="J403" s="1083"/>
      <c r="K403" s="177"/>
      <c r="L403" s="500"/>
      <c r="M403" s="744"/>
      <c r="N403" s="48"/>
    </row>
    <row r="404" spans="1:14" ht="39.75" customHeight="1" x14ac:dyDescent="0.15">
      <c r="A404" s="402"/>
      <c r="B404" s="904"/>
      <c r="C404" s="551">
        <v>1</v>
      </c>
      <c r="D404" s="1070" t="s">
        <v>1771</v>
      </c>
      <c r="E404" s="1071"/>
      <c r="F404" s="1072"/>
      <c r="G404" s="527" t="s">
        <v>1772</v>
      </c>
      <c r="H404" s="902" t="s">
        <v>317</v>
      </c>
      <c r="I404" s="552">
        <v>1</v>
      </c>
      <c r="J404" s="552">
        <v>0.5</v>
      </c>
      <c r="K404" s="169">
        <f>I404*J404</f>
        <v>0.5</v>
      </c>
      <c r="L404" s="539" t="s">
        <v>1116</v>
      </c>
      <c r="M404" s="759" t="s">
        <v>1822</v>
      </c>
      <c r="N404" s="521"/>
    </row>
    <row r="405" spans="1:14" ht="20" customHeight="1" x14ac:dyDescent="0.15">
      <c r="A405" s="402"/>
      <c r="B405" s="904"/>
      <c r="C405" s="553"/>
      <c r="D405" s="1073" t="s">
        <v>310</v>
      </c>
      <c r="E405" s="1074"/>
      <c r="F405" s="1075"/>
      <c r="G405" s="1084"/>
      <c r="H405" s="1085"/>
      <c r="I405" s="552">
        <f>SUM(I404:I404)</f>
        <v>1</v>
      </c>
      <c r="J405" s="554"/>
      <c r="K405" s="508">
        <f>SUM(K404:K404)</f>
        <v>0.5</v>
      </c>
      <c r="L405" s="500"/>
      <c r="M405" s="744"/>
      <c r="N405" s="48"/>
    </row>
    <row r="406" spans="1:14" ht="20" customHeight="1" x14ac:dyDescent="0.15">
      <c r="A406" s="555"/>
      <c r="B406" s="554" t="s">
        <v>94</v>
      </c>
      <c r="C406" s="1091" t="s">
        <v>95</v>
      </c>
      <c r="D406" s="1092"/>
      <c r="E406" s="1092"/>
      <c r="F406" s="1092"/>
      <c r="G406" s="1092"/>
      <c r="H406" s="1092"/>
      <c r="I406" s="1092"/>
      <c r="J406" s="1093"/>
      <c r="K406" s="277">
        <f>SUM(K407+K477)</f>
        <v>72</v>
      </c>
      <c r="L406" s="500"/>
      <c r="M406" s="744"/>
      <c r="N406" s="48"/>
    </row>
    <row r="407" spans="1:14" s="537" customFormat="1" ht="19.5" customHeight="1" x14ac:dyDescent="0.15">
      <c r="A407" s="556"/>
      <c r="B407" s="557"/>
      <c r="C407" s="1112" t="s">
        <v>364</v>
      </c>
      <c r="D407" s="1113"/>
      <c r="E407" s="1113"/>
      <c r="F407" s="1113"/>
      <c r="G407" s="1113"/>
      <c r="H407" s="1113"/>
      <c r="I407" s="1113"/>
      <c r="J407" s="1117"/>
      <c r="K407" s="547">
        <f>K413+K416+K421+K424+K428+K434+K438+K444+K450+K456+K461+K467+K470+K476</f>
        <v>41</v>
      </c>
      <c r="L407" s="548"/>
      <c r="M407" s="749"/>
      <c r="N407" s="487"/>
    </row>
    <row r="408" spans="1:14" ht="20" customHeight="1" x14ac:dyDescent="0.15">
      <c r="A408" s="544"/>
      <c r="B408" s="558"/>
      <c r="C408" s="1081" t="s">
        <v>1134</v>
      </c>
      <c r="D408" s="1082"/>
      <c r="E408" s="1082"/>
      <c r="F408" s="1082"/>
      <c r="G408" s="1082"/>
      <c r="H408" s="1082"/>
      <c r="I408" s="1082"/>
      <c r="J408" s="559"/>
      <c r="K408" s="177"/>
      <c r="L408" s="500"/>
      <c r="M408" s="744"/>
      <c r="N408" s="48"/>
    </row>
    <row r="409" spans="1:14" ht="36" x14ac:dyDescent="0.15">
      <c r="A409" s="544"/>
      <c r="B409" s="560"/>
      <c r="C409" s="120">
        <v>1</v>
      </c>
      <c r="D409" s="1070" t="s">
        <v>1287</v>
      </c>
      <c r="E409" s="1071"/>
      <c r="F409" s="1072"/>
      <c r="G409" s="522" t="s">
        <v>1159</v>
      </c>
      <c r="H409" s="1067" t="s">
        <v>96</v>
      </c>
      <c r="I409" s="127">
        <v>1</v>
      </c>
      <c r="J409" s="127">
        <v>1</v>
      </c>
      <c r="K409" s="169">
        <v>1</v>
      </c>
      <c r="L409" s="520" t="s">
        <v>431</v>
      </c>
      <c r="M409" s="759" t="s">
        <v>1578</v>
      </c>
      <c r="N409" s="521"/>
    </row>
    <row r="410" spans="1:14" ht="40.5" customHeight="1" x14ac:dyDescent="0.15">
      <c r="A410" s="544"/>
      <c r="B410" s="560"/>
      <c r="C410" s="120">
        <v>2</v>
      </c>
      <c r="D410" s="1070" t="s">
        <v>1288</v>
      </c>
      <c r="E410" s="1071"/>
      <c r="F410" s="1072"/>
      <c r="G410" s="522" t="s">
        <v>1160</v>
      </c>
      <c r="H410" s="1068"/>
      <c r="I410" s="127">
        <v>1</v>
      </c>
      <c r="J410" s="127">
        <v>1</v>
      </c>
      <c r="K410" s="169">
        <v>1</v>
      </c>
      <c r="L410" s="520" t="s">
        <v>431</v>
      </c>
      <c r="M410" s="759" t="s">
        <v>1579</v>
      </c>
      <c r="N410" s="521"/>
    </row>
    <row r="411" spans="1:14" ht="36" x14ac:dyDescent="0.15">
      <c r="A411" s="544"/>
      <c r="B411" s="560"/>
      <c r="C411" s="120">
        <v>3</v>
      </c>
      <c r="D411" s="1070" t="s">
        <v>1289</v>
      </c>
      <c r="E411" s="1071"/>
      <c r="F411" s="1072"/>
      <c r="G411" s="522" t="s">
        <v>599</v>
      </c>
      <c r="H411" s="1068"/>
      <c r="I411" s="127">
        <v>1</v>
      </c>
      <c r="J411" s="127">
        <v>1</v>
      </c>
      <c r="K411" s="169">
        <v>1</v>
      </c>
      <c r="L411" s="520" t="s">
        <v>431</v>
      </c>
      <c r="M411" s="759" t="s">
        <v>1580</v>
      </c>
      <c r="N411" s="521"/>
    </row>
    <row r="412" spans="1:14" ht="36" x14ac:dyDescent="0.15">
      <c r="A412" s="544"/>
      <c r="B412" s="560"/>
      <c r="C412" s="120">
        <v>4</v>
      </c>
      <c r="D412" s="1070" t="s">
        <v>1290</v>
      </c>
      <c r="E412" s="1071"/>
      <c r="F412" s="1072"/>
      <c r="G412" s="522" t="s">
        <v>1161</v>
      </c>
      <c r="H412" s="1069"/>
      <c r="I412" s="127">
        <v>1</v>
      </c>
      <c r="J412" s="127">
        <v>1</v>
      </c>
      <c r="K412" s="169">
        <v>1</v>
      </c>
      <c r="L412" s="520" t="s">
        <v>431</v>
      </c>
      <c r="M412" s="759" t="s">
        <v>1581</v>
      </c>
      <c r="N412" s="521"/>
    </row>
    <row r="413" spans="1:14" ht="20" customHeight="1" x14ac:dyDescent="0.15">
      <c r="A413" s="544"/>
      <c r="B413" s="560"/>
      <c r="C413" s="120"/>
      <c r="D413" s="1073" t="s">
        <v>315</v>
      </c>
      <c r="E413" s="1074"/>
      <c r="F413" s="1075"/>
      <c r="G413" s="1076"/>
      <c r="H413" s="1077"/>
      <c r="I413" s="127">
        <f>SUM(I409:I412)</f>
        <v>4</v>
      </c>
      <c r="J413" s="127"/>
      <c r="K413" s="508">
        <f>SUM(K409:K412)</f>
        <v>4</v>
      </c>
      <c r="L413" s="500"/>
      <c r="M413" s="744"/>
      <c r="N413" s="48"/>
    </row>
    <row r="414" spans="1:14" ht="20" customHeight="1" x14ac:dyDescent="0.15">
      <c r="A414" s="544"/>
      <c r="B414" s="560"/>
      <c r="C414" s="1081" t="s">
        <v>1162</v>
      </c>
      <c r="D414" s="1082"/>
      <c r="E414" s="1082"/>
      <c r="F414" s="1082"/>
      <c r="G414" s="1082"/>
      <c r="H414" s="1082"/>
      <c r="I414" s="1082"/>
      <c r="J414" s="1082"/>
      <c r="K414" s="1082"/>
      <c r="L414" s="1082"/>
      <c r="M414" s="1083"/>
      <c r="N414" s="48"/>
    </row>
    <row r="415" spans="1:14" ht="36" x14ac:dyDescent="0.15">
      <c r="A415" s="544"/>
      <c r="B415" s="560"/>
      <c r="C415" s="120">
        <v>1</v>
      </c>
      <c r="D415" s="1070" t="s">
        <v>1291</v>
      </c>
      <c r="E415" s="1071"/>
      <c r="F415" s="1072"/>
      <c r="G415" s="522" t="s">
        <v>609</v>
      </c>
      <c r="H415" s="636" t="s">
        <v>96</v>
      </c>
      <c r="I415" s="127">
        <v>1</v>
      </c>
      <c r="J415" s="127">
        <v>1</v>
      </c>
      <c r="K415" s="169">
        <v>1</v>
      </c>
      <c r="L415" s="520" t="s">
        <v>431</v>
      </c>
      <c r="M415" s="759" t="s">
        <v>1582</v>
      </c>
      <c r="N415" s="521"/>
    </row>
    <row r="416" spans="1:14" ht="20" customHeight="1" x14ac:dyDescent="0.15">
      <c r="A416" s="544"/>
      <c r="B416" s="560"/>
      <c r="C416" s="120"/>
      <c r="D416" s="1073" t="s">
        <v>315</v>
      </c>
      <c r="E416" s="1074"/>
      <c r="F416" s="1075"/>
      <c r="G416" s="1076"/>
      <c r="H416" s="1077"/>
      <c r="I416" s="127">
        <f>SUM(I415:I415)</f>
        <v>1</v>
      </c>
      <c r="J416" s="127"/>
      <c r="K416" s="508">
        <f>SUM(K415:K415)</f>
        <v>1</v>
      </c>
      <c r="L416" s="500"/>
      <c r="M416" s="744"/>
      <c r="N416" s="48"/>
    </row>
    <row r="417" spans="1:14" ht="20" customHeight="1" x14ac:dyDescent="0.15">
      <c r="A417" s="544"/>
      <c r="B417" s="560"/>
      <c r="C417" s="1081" t="s">
        <v>1167</v>
      </c>
      <c r="D417" s="1082"/>
      <c r="E417" s="1082"/>
      <c r="F417" s="1082"/>
      <c r="G417" s="1082"/>
      <c r="H417" s="1082"/>
      <c r="I417" s="1082"/>
      <c r="J417" s="1082"/>
      <c r="K417" s="1082"/>
      <c r="L417" s="1082"/>
      <c r="M417" s="1083"/>
      <c r="N417" s="48"/>
    </row>
    <row r="418" spans="1:14" ht="36" x14ac:dyDescent="0.15">
      <c r="A418" s="544"/>
      <c r="B418" s="560"/>
      <c r="C418" s="120">
        <v>1</v>
      </c>
      <c r="D418" s="1070" t="s">
        <v>1163</v>
      </c>
      <c r="E418" s="1071"/>
      <c r="F418" s="1072"/>
      <c r="G418" s="642" t="s">
        <v>1164</v>
      </c>
      <c r="H418" s="1067" t="s">
        <v>96</v>
      </c>
      <c r="I418" s="127">
        <v>1</v>
      </c>
      <c r="J418" s="127">
        <v>1</v>
      </c>
      <c r="K418" s="169">
        <v>1</v>
      </c>
      <c r="L418" s="520" t="s">
        <v>431</v>
      </c>
      <c r="M418" s="759" t="s">
        <v>1583</v>
      </c>
      <c r="N418" s="521"/>
    </row>
    <row r="419" spans="1:14" ht="39.75" customHeight="1" x14ac:dyDescent="0.15">
      <c r="A419" s="544"/>
      <c r="B419" s="560"/>
      <c r="C419" s="120">
        <v>2</v>
      </c>
      <c r="D419" s="1070" t="s">
        <v>1165</v>
      </c>
      <c r="E419" s="1071"/>
      <c r="F419" s="1072"/>
      <c r="G419" s="642" t="s">
        <v>1166</v>
      </c>
      <c r="H419" s="1068"/>
      <c r="I419" s="127">
        <v>1</v>
      </c>
      <c r="J419" s="127">
        <v>1</v>
      </c>
      <c r="K419" s="169">
        <v>1</v>
      </c>
      <c r="L419" s="520" t="s">
        <v>431</v>
      </c>
      <c r="M419" s="759" t="s">
        <v>1584</v>
      </c>
      <c r="N419" s="521"/>
    </row>
    <row r="420" spans="1:14" ht="36" x14ac:dyDescent="0.15">
      <c r="A420" s="544"/>
      <c r="B420" s="560"/>
      <c r="C420" s="120">
        <v>3</v>
      </c>
      <c r="D420" s="1070" t="s">
        <v>1292</v>
      </c>
      <c r="E420" s="1071"/>
      <c r="F420" s="1072"/>
      <c r="G420" s="642" t="s">
        <v>1166</v>
      </c>
      <c r="H420" s="1068"/>
      <c r="I420" s="127">
        <v>1</v>
      </c>
      <c r="J420" s="127">
        <v>1</v>
      </c>
      <c r="K420" s="169">
        <v>1</v>
      </c>
      <c r="L420" s="520" t="s">
        <v>431</v>
      </c>
      <c r="M420" s="759" t="s">
        <v>1585</v>
      </c>
      <c r="N420" s="521"/>
    </row>
    <row r="421" spans="1:14" ht="20" customHeight="1" x14ac:dyDescent="0.15">
      <c r="A421" s="544"/>
      <c r="B421" s="560"/>
      <c r="C421" s="120"/>
      <c r="D421" s="1073" t="s">
        <v>315</v>
      </c>
      <c r="E421" s="1074"/>
      <c r="F421" s="1075"/>
      <c r="G421" s="1076"/>
      <c r="H421" s="1077"/>
      <c r="I421" s="127">
        <f>SUM(I418:I420)</f>
        <v>3</v>
      </c>
      <c r="J421" s="127"/>
      <c r="K421" s="508">
        <f>SUM(K418:K420)</f>
        <v>3</v>
      </c>
      <c r="L421" s="500"/>
      <c r="M421" s="744"/>
      <c r="N421" s="48"/>
    </row>
    <row r="422" spans="1:14" ht="20" customHeight="1" x14ac:dyDescent="0.15">
      <c r="A422" s="544"/>
      <c r="B422" s="560"/>
      <c r="C422" s="1081" t="s">
        <v>1003</v>
      </c>
      <c r="D422" s="1082"/>
      <c r="E422" s="1082"/>
      <c r="F422" s="1082"/>
      <c r="G422" s="1082"/>
      <c r="H422" s="1082"/>
      <c r="I422" s="1082"/>
      <c r="J422" s="1082"/>
      <c r="K422" s="1082"/>
      <c r="L422" s="1082"/>
      <c r="M422" s="1083"/>
      <c r="N422" s="48"/>
    </row>
    <row r="423" spans="1:14" ht="32" customHeight="1" x14ac:dyDescent="0.15">
      <c r="A423" s="544"/>
      <c r="B423" s="560"/>
      <c r="C423" s="120">
        <v>1</v>
      </c>
      <c r="D423" s="1070" t="s">
        <v>1293</v>
      </c>
      <c r="E423" s="1071"/>
      <c r="F423" s="1072"/>
      <c r="G423" s="525" t="s">
        <v>600</v>
      </c>
      <c r="H423" s="475" t="s">
        <v>96</v>
      </c>
      <c r="I423" s="127">
        <v>1</v>
      </c>
      <c r="J423" s="127">
        <v>1</v>
      </c>
      <c r="K423" s="169">
        <v>1</v>
      </c>
      <c r="L423" s="520" t="s">
        <v>431</v>
      </c>
      <c r="M423" s="759" t="s">
        <v>1586</v>
      </c>
      <c r="N423" s="521"/>
    </row>
    <row r="424" spans="1:14" ht="20" customHeight="1" x14ac:dyDescent="0.15">
      <c r="A424" s="544"/>
      <c r="B424" s="560"/>
      <c r="C424" s="120"/>
      <c r="D424" s="1073" t="s">
        <v>315</v>
      </c>
      <c r="E424" s="1074"/>
      <c r="F424" s="1075"/>
      <c r="G424" s="1076"/>
      <c r="H424" s="1077"/>
      <c r="I424" s="127">
        <f>SUM(I423:I423)</f>
        <v>1</v>
      </c>
      <c r="J424" s="127"/>
      <c r="K424" s="508">
        <f>SUM(K423:K423)</f>
        <v>1</v>
      </c>
      <c r="L424" s="500"/>
      <c r="M424" s="744"/>
      <c r="N424" s="48"/>
    </row>
    <row r="425" spans="1:14" ht="13" x14ac:dyDescent="0.15">
      <c r="A425" s="544"/>
      <c r="B425" s="560"/>
      <c r="C425" s="1081" t="s">
        <v>1004</v>
      </c>
      <c r="D425" s="1082"/>
      <c r="E425" s="1082"/>
      <c r="F425" s="1082"/>
      <c r="G425" s="1082"/>
      <c r="H425" s="1082"/>
      <c r="I425" s="1082"/>
      <c r="J425" s="1082"/>
      <c r="K425" s="1082"/>
      <c r="L425" s="1082"/>
      <c r="M425" s="1083"/>
      <c r="N425" s="48"/>
    </row>
    <row r="426" spans="1:14" ht="32" customHeight="1" x14ac:dyDescent="0.15">
      <c r="A426" s="544"/>
      <c r="B426" s="560"/>
      <c r="C426" s="120">
        <v>1</v>
      </c>
      <c r="D426" s="1070" t="s">
        <v>1294</v>
      </c>
      <c r="E426" s="1071"/>
      <c r="F426" s="1072"/>
      <c r="G426" s="525" t="s">
        <v>1168</v>
      </c>
      <c r="H426" s="1067" t="s">
        <v>96</v>
      </c>
      <c r="I426" s="127">
        <v>1</v>
      </c>
      <c r="J426" s="127">
        <v>1</v>
      </c>
      <c r="K426" s="169">
        <v>1</v>
      </c>
      <c r="L426" s="520" t="s">
        <v>431</v>
      </c>
      <c r="M426" s="759" t="s">
        <v>1587</v>
      </c>
      <c r="N426" s="521"/>
    </row>
    <row r="427" spans="1:14" ht="32" customHeight="1" x14ac:dyDescent="0.15">
      <c r="A427" s="544"/>
      <c r="B427" s="560"/>
      <c r="C427" s="120">
        <v>2</v>
      </c>
      <c r="D427" s="1070" t="s">
        <v>1295</v>
      </c>
      <c r="E427" s="1071"/>
      <c r="F427" s="1072"/>
      <c r="G427" s="526" t="s">
        <v>596</v>
      </c>
      <c r="H427" s="1068"/>
      <c r="I427" s="127">
        <v>1</v>
      </c>
      <c r="J427" s="127">
        <v>1</v>
      </c>
      <c r="K427" s="169">
        <v>1</v>
      </c>
      <c r="L427" s="520" t="s">
        <v>431</v>
      </c>
      <c r="M427" s="759" t="s">
        <v>1588</v>
      </c>
      <c r="N427" s="521"/>
    </row>
    <row r="428" spans="1:14" ht="20" customHeight="1" x14ac:dyDescent="0.15">
      <c r="A428" s="544"/>
      <c r="B428" s="560"/>
      <c r="C428" s="120"/>
      <c r="D428" s="1073" t="s">
        <v>315</v>
      </c>
      <c r="E428" s="1074"/>
      <c r="F428" s="1075"/>
      <c r="G428" s="1076"/>
      <c r="H428" s="1077"/>
      <c r="I428" s="127">
        <f>SUM(I426:I427)</f>
        <v>2</v>
      </c>
      <c r="J428" s="127"/>
      <c r="K428" s="508">
        <f>SUM(K426:K427)</f>
        <v>2</v>
      </c>
      <c r="L428" s="500"/>
      <c r="M428" s="744"/>
      <c r="N428" s="48"/>
    </row>
    <row r="429" spans="1:14" ht="13" x14ac:dyDescent="0.15">
      <c r="A429" s="544"/>
      <c r="B429" s="560"/>
      <c r="C429" s="1081" t="s">
        <v>1172</v>
      </c>
      <c r="D429" s="1082"/>
      <c r="E429" s="1082"/>
      <c r="F429" s="1082"/>
      <c r="G429" s="1082"/>
      <c r="H429" s="1082"/>
      <c r="I429" s="1082"/>
      <c r="J429" s="1082"/>
      <c r="K429" s="1082"/>
      <c r="L429" s="1082"/>
      <c r="M429" s="1083"/>
      <c r="N429" s="48"/>
    </row>
    <row r="430" spans="1:14" ht="32" customHeight="1" x14ac:dyDescent="0.15">
      <c r="A430" s="544"/>
      <c r="B430" s="560"/>
      <c r="C430" s="120">
        <v>1</v>
      </c>
      <c r="D430" s="1070" t="s">
        <v>1169</v>
      </c>
      <c r="E430" s="1071"/>
      <c r="F430" s="1072"/>
      <c r="G430" s="522" t="s">
        <v>1148</v>
      </c>
      <c r="H430" s="1067" t="s">
        <v>96</v>
      </c>
      <c r="I430" s="127">
        <v>1</v>
      </c>
      <c r="J430" s="127">
        <v>1</v>
      </c>
      <c r="K430" s="169">
        <v>1</v>
      </c>
      <c r="L430" s="520" t="s">
        <v>431</v>
      </c>
      <c r="M430" s="759" t="s">
        <v>1589</v>
      </c>
      <c r="N430" s="521"/>
    </row>
    <row r="431" spans="1:14" ht="41" customHeight="1" x14ac:dyDescent="0.15">
      <c r="A431" s="544"/>
      <c r="B431" s="560"/>
      <c r="C431" s="120">
        <v>2</v>
      </c>
      <c r="D431" s="1070" t="s">
        <v>1296</v>
      </c>
      <c r="E431" s="1071"/>
      <c r="F431" s="1072"/>
      <c r="G431" s="522" t="s">
        <v>1173</v>
      </c>
      <c r="H431" s="1068"/>
      <c r="I431" s="127">
        <v>1</v>
      </c>
      <c r="J431" s="127">
        <v>1</v>
      </c>
      <c r="K431" s="169">
        <v>1</v>
      </c>
      <c r="L431" s="520" t="s">
        <v>431</v>
      </c>
      <c r="M431" s="759" t="s">
        <v>1590</v>
      </c>
      <c r="N431" s="521"/>
    </row>
    <row r="432" spans="1:14" ht="32" customHeight="1" x14ac:dyDescent="0.15">
      <c r="A432" s="544"/>
      <c r="B432" s="560"/>
      <c r="C432" s="120">
        <v>3</v>
      </c>
      <c r="D432" s="1070" t="s">
        <v>1170</v>
      </c>
      <c r="E432" s="1071"/>
      <c r="F432" s="1072"/>
      <c r="G432" s="522" t="s">
        <v>1171</v>
      </c>
      <c r="H432" s="1068"/>
      <c r="I432" s="127">
        <v>1</v>
      </c>
      <c r="J432" s="127">
        <v>1</v>
      </c>
      <c r="K432" s="169">
        <v>1</v>
      </c>
      <c r="L432" s="520" t="s">
        <v>431</v>
      </c>
      <c r="M432" s="759" t="s">
        <v>1591</v>
      </c>
      <c r="N432" s="521"/>
    </row>
    <row r="433" spans="1:14" ht="32" customHeight="1" x14ac:dyDescent="0.15">
      <c r="A433" s="544"/>
      <c r="B433" s="560"/>
      <c r="C433" s="120">
        <v>4</v>
      </c>
      <c r="D433" s="1070" t="s">
        <v>1297</v>
      </c>
      <c r="E433" s="1071"/>
      <c r="F433" s="1072"/>
      <c r="G433" s="522" t="s">
        <v>1174</v>
      </c>
      <c r="H433" s="1069"/>
      <c r="I433" s="127">
        <v>1</v>
      </c>
      <c r="J433" s="127">
        <v>1</v>
      </c>
      <c r="K433" s="169">
        <v>1</v>
      </c>
      <c r="L433" s="520" t="s">
        <v>431</v>
      </c>
      <c r="M433" s="759" t="s">
        <v>1592</v>
      </c>
      <c r="N433" s="521"/>
    </row>
    <row r="434" spans="1:14" ht="20" customHeight="1" x14ac:dyDescent="0.15">
      <c r="A434" s="544"/>
      <c r="B434" s="560"/>
      <c r="C434" s="120"/>
      <c r="D434" s="1073" t="s">
        <v>315</v>
      </c>
      <c r="E434" s="1074"/>
      <c r="F434" s="1075"/>
      <c r="G434" s="1076"/>
      <c r="H434" s="1077"/>
      <c r="I434" s="127">
        <f>SUM(I430:I433)</f>
        <v>4</v>
      </c>
      <c r="J434" s="127"/>
      <c r="K434" s="508">
        <f>SUM(K430:K433)</f>
        <v>4</v>
      </c>
      <c r="L434" s="500"/>
      <c r="M434" s="744"/>
      <c r="N434" s="48"/>
    </row>
    <row r="435" spans="1:14" ht="13" x14ac:dyDescent="0.15">
      <c r="A435" s="544"/>
      <c r="B435" s="560"/>
      <c r="C435" s="1081" t="s">
        <v>1005</v>
      </c>
      <c r="D435" s="1082"/>
      <c r="E435" s="1082"/>
      <c r="F435" s="1082"/>
      <c r="G435" s="1082"/>
      <c r="H435" s="1082"/>
      <c r="I435" s="1082"/>
      <c r="J435" s="1082"/>
      <c r="K435" s="1082"/>
      <c r="L435" s="1082"/>
      <c r="M435" s="1083"/>
      <c r="N435" s="48"/>
    </row>
    <row r="436" spans="1:14" ht="42" customHeight="1" x14ac:dyDescent="0.15">
      <c r="A436" s="544"/>
      <c r="B436" s="560"/>
      <c r="C436" s="120">
        <v>1</v>
      </c>
      <c r="D436" s="1070" t="s">
        <v>1298</v>
      </c>
      <c r="E436" s="1071"/>
      <c r="F436" s="1072"/>
      <c r="G436" s="567" t="s">
        <v>614</v>
      </c>
      <c r="H436" s="1067" t="s">
        <v>96</v>
      </c>
      <c r="I436" s="127">
        <v>1</v>
      </c>
      <c r="J436" s="127">
        <v>1</v>
      </c>
      <c r="K436" s="169">
        <v>1</v>
      </c>
      <c r="L436" s="520" t="s">
        <v>431</v>
      </c>
      <c r="M436" s="759" t="s">
        <v>1593</v>
      </c>
      <c r="N436" s="521"/>
    </row>
    <row r="437" spans="1:14" ht="42" customHeight="1" x14ac:dyDescent="0.15">
      <c r="A437" s="544"/>
      <c r="B437" s="560"/>
      <c r="C437" s="120">
        <v>2</v>
      </c>
      <c r="D437" s="989" t="s">
        <v>1299</v>
      </c>
      <c r="E437" s="984"/>
      <c r="F437" s="985"/>
      <c r="G437" s="567" t="s">
        <v>1175</v>
      </c>
      <c r="H437" s="1069"/>
      <c r="I437" s="127">
        <v>1</v>
      </c>
      <c r="J437" s="127">
        <v>1</v>
      </c>
      <c r="K437" s="169">
        <v>1</v>
      </c>
      <c r="L437" s="520" t="s">
        <v>431</v>
      </c>
      <c r="M437" s="759" t="s">
        <v>1594</v>
      </c>
      <c r="N437" s="521"/>
    </row>
    <row r="438" spans="1:14" ht="20" customHeight="1" x14ac:dyDescent="0.15">
      <c r="A438" s="544"/>
      <c r="B438" s="560"/>
      <c r="C438" s="120"/>
      <c r="D438" s="1073" t="s">
        <v>315</v>
      </c>
      <c r="E438" s="1074"/>
      <c r="F438" s="1075"/>
      <c r="G438" s="1076"/>
      <c r="H438" s="1077"/>
      <c r="I438" s="127">
        <f>SUM(I436:I437)</f>
        <v>2</v>
      </c>
      <c r="J438" s="127"/>
      <c r="K438" s="508">
        <f>SUM(K436:K437)</f>
        <v>2</v>
      </c>
      <c r="L438" s="500"/>
      <c r="M438" s="744"/>
      <c r="N438" s="48"/>
    </row>
    <row r="439" spans="1:14" ht="13" x14ac:dyDescent="0.15">
      <c r="A439" s="544"/>
      <c r="B439" s="560"/>
      <c r="C439" s="1081" t="s">
        <v>1176</v>
      </c>
      <c r="D439" s="1082"/>
      <c r="E439" s="1082"/>
      <c r="F439" s="1082"/>
      <c r="G439" s="1082"/>
      <c r="H439" s="1082"/>
      <c r="I439" s="1082"/>
      <c r="J439" s="1082"/>
      <c r="K439" s="1082"/>
      <c r="L439" s="1082"/>
      <c r="M439" s="1083"/>
      <c r="N439" s="48"/>
    </row>
    <row r="440" spans="1:14" ht="32" customHeight="1" x14ac:dyDescent="0.15">
      <c r="A440" s="544"/>
      <c r="B440" s="560"/>
      <c r="C440" s="120">
        <v>1</v>
      </c>
      <c r="D440" s="1070" t="s">
        <v>1179</v>
      </c>
      <c r="E440" s="1071"/>
      <c r="F440" s="1072"/>
      <c r="G440" s="527" t="s">
        <v>1178</v>
      </c>
      <c r="H440" s="1067" t="s">
        <v>96</v>
      </c>
      <c r="I440" s="127">
        <v>1</v>
      </c>
      <c r="J440" s="127">
        <v>1</v>
      </c>
      <c r="K440" s="169">
        <v>1</v>
      </c>
      <c r="L440" s="520" t="s">
        <v>431</v>
      </c>
      <c r="M440" s="759" t="s">
        <v>1595</v>
      </c>
      <c r="N440" s="521"/>
    </row>
    <row r="441" spans="1:14" ht="39.75" customHeight="1" x14ac:dyDescent="0.15">
      <c r="A441" s="544"/>
      <c r="B441" s="560"/>
      <c r="C441" s="120">
        <v>2</v>
      </c>
      <c r="D441" s="1070" t="s">
        <v>1180</v>
      </c>
      <c r="E441" s="1071"/>
      <c r="F441" s="1072"/>
      <c r="G441" s="527" t="s">
        <v>1177</v>
      </c>
      <c r="H441" s="1068"/>
      <c r="I441" s="127">
        <v>1</v>
      </c>
      <c r="J441" s="127">
        <v>1</v>
      </c>
      <c r="K441" s="169">
        <v>1</v>
      </c>
      <c r="L441" s="520" t="s">
        <v>431</v>
      </c>
      <c r="M441" s="759" t="s">
        <v>1596</v>
      </c>
      <c r="N441" s="521"/>
    </row>
    <row r="442" spans="1:14" ht="32" customHeight="1" x14ac:dyDescent="0.15">
      <c r="A442" s="544"/>
      <c r="B442" s="560"/>
      <c r="C442" s="120">
        <v>3</v>
      </c>
      <c r="D442" s="989" t="s">
        <v>1300</v>
      </c>
      <c r="E442" s="984"/>
      <c r="F442" s="985"/>
      <c r="G442" s="527" t="s">
        <v>1182</v>
      </c>
      <c r="H442" s="1068"/>
      <c r="I442" s="127">
        <v>1</v>
      </c>
      <c r="J442" s="127">
        <v>1</v>
      </c>
      <c r="K442" s="169">
        <v>1</v>
      </c>
      <c r="L442" s="520" t="s">
        <v>431</v>
      </c>
      <c r="M442" s="759" t="s">
        <v>1597</v>
      </c>
      <c r="N442" s="521"/>
    </row>
    <row r="443" spans="1:14" ht="32" customHeight="1" x14ac:dyDescent="0.15">
      <c r="A443" s="544"/>
      <c r="B443" s="560"/>
      <c r="C443" s="120">
        <v>4</v>
      </c>
      <c r="D443" s="989" t="s">
        <v>1181</v>
      </c>
      <c r="E443" s="984"/>
      <c r="F443" s="985"/>
      <c r="G443" s="527" t="s">
        <v>615</v>
      </c>
      <c r="H443" s="1068"/>
      <c r="I443" s="127">
        <v>1</v>
      </c>
      <c r="J443" s="127">
        <v>1</v>
      </c>
      <c r="K443" s="169">
        <v>1</v>
      </c>
      <c r="L443" s="520" t="s">
        <v>431</v>
      </c>
      <c r="M443" s="759" t="s">
        <v>1598</v>
      </c>
      <c r="N443" s="521"/>
    </row>
    <row r="444" spans="1:14" ht="20" customHeight="1" x14ac:dyDescent="0.15">
      <c r="A444" s="544"/>
      <c r="B444" s="560"/>
      <c r="C444" s="120"/>
      <c r="D444" s="1073" t="s">
        <v>315</v>
      </c>
      <c r="E444" s="1074"/>
      <c r="F444" s="1075"/>
      <c r="G444" s="1076"/>
      <c r="H444" s="1077"/>
      <c r="I444" s="127">
        <f>SUM(I440:I443)</f>
        <v>4</v>
      </c>
      <c r="J444" s="127"/>
      <c r="K444" s="508">
        <f>SUM(K440:K443)</f>
        <v>4</v>
      </c>
      <c r="L444" s="500"/>
      <c r="M444" s="744"/>
      <c r="N444" s="48"/>
    </row>
    <row r="445" spans="1:14" ht="13" x14ac:dyDescent="0.15">
      <c r="A445" s="544"/>
      <c r="B445" s="560"/>
      <c r="C445" s="1081" t="s">
        <v>1183</v>
      </c>
      <c r="D445" s="1082"/>
      <c r="E445" s="1082"/>
      <c r="F445" s="1082"/>
      <c r="G445" s="1082"/>
      <c r="H445" s="1082"/>
      <c r="I445" s="1082"/>
      <c r="J445" s="1082"/>
      <c r="K445" s="1082"/>
      <c r="L445" s="1082"/>
      <c r="M445" s="1083"/>
      <c r="N445" s="48"/>
    </row>
    <row r="446" spans="1:14" ht="32" customHeight="1" x14ac:dyDescent="0.15">
      <c r="A446" s="544"/>
      <c r="B446" s="560"/>
      <c r="C446" s="120">
        <v>1</v>
      </c>
      <c r="D446" s="1070" t="s">
        <v>1184</v>
      </c>
      <c r="E446" s="1071"/>
      <c r="F446" s="1072"/>
      <c r="G446" s="567" t="s">
        <v>1185</v>
      </c>
      <c r="H446" s="1067" t="s">
        <v>96</v>
      </c>
      <c r="I446" s="127">
        <v>1</v>
      </c>
      <c r="J446" s="127">
        <v>1</v>
      </c>
      <c r="K446" s="169">
        <v>1</v>
      </c>
      <c r="L446" s="520" t="s">
        <v>431</v>
      </c>
      <c r="M446" s="759" t="s">
        <v>1599</v>
      </c>
      <c r="N446" s="521"/>
    </row>
    <row r="447" spans="1:14" ht="32" customHeight="1" x14ac:dyDescent="0.15">
      <c r="A447" s="544"/>
      <c r="B447" s="560"/>
      <c r="C447" s="120">
        <v>2</v>
      </c>
      <c r="D447" s="1070" t="s">
        <v>1187</v>
      </c>
      <c r="E447" s="1071"/>
      <c r="F447" s="1072"/>
      <c r="G447" s="567" t="s">
        <v>1185</v>
      </c>
      <c r="H447" s="1068"/>
      <c r="I447" s="127">
        <v>1</v>
      </c>
      <c r="J447" s="127">
        <v>1</v>
      </c>
      <c r="K447" s="169">
        <v>1</v>
      </c>
      <c r="L447" s="520" t="s">
        <v>431</v>
      </c>
      <c r="M447" s="759" t="s">
        <v>1600</v>
      </c>
      <c r="N447" s="521"/>
    </row>
    <row r="448" spans="1:14" ht="32" customHeight="1" x14ac:dyDescent="0.15">
      <c r="A448" s="544"/>
      <c r="B448" s="560"/>
      <c r="C448" s="120">
        <v>3</v>
      </c>
      <c r="D448" s="1070" t="s">
        <v>1186</v>
      </c>
      <c r="E448" s="1071"/>
      <c r="F448" s="1072"/>
      <c r="G448" s="567" t="s">
        <v>617</v>
      </c>
      <c r="H448" s="1068"/>
      <c r="I448" s="127">
        <v>1</v>
      </c>
      <c r="J448" s="127">
        <v>1</v>
      </c>
      <c r="K448" s="169">
        <v>1</v>
      </c>
      <c r="L448" s="520" t="s">
        <v>431</v>
      </c>
      <c r="M448" s="759" t="s">
        <v>1601</v>
      </c>
      <c r="N448" s="521"/>
    </row>
    <row r="449" spans="1:14" ht="41" customHeight="1" x14ac:dyDescent="0.15">
      <c r="A449" s="544"/>
      <c r="B449" s="560"/>
      <c r="C449" s="120">
        <v>4</v>
      </c>
      <c r="D449" s="1070" t="s">
        <v>1301</v>
      </c>
      <c r="E449" s="1071"/>
      <c r="F449" s="1072"/>
      <c r="G449" s="567" t="s">
        <v>598</v>
      </c>
      <c r="H449" s="1069"/>
      <c r="I449" s="127">
        <v>1</v>
      </c>
      <c r="J449" s="127">
        <v>1</v>
      </c>
      <c r="K449" s="169">
        <v>1</v>
      </c>
      <c r="L449" s="520" t="s">
        <v>431</v>
      </c>
      <c r="M449" s="759" t="s">
        <v>1602</v>
      </c>
      <c r="N449" s="521"/>
    </row>
    <row r="450" spans="1:14" ht="20" customHeight="1" x14ac:dyDescent="0.15">
      <c r="A450" s="544"/>
      <c r="B450" s="560"/>
      <c r="C450" s="120"/>
      <c r="D450" s="1073" t="s">
        <v>315</v>
      </c>
      <c r="E450" s="1074"/>
      <c r="F450" s="1075"/>
      <c r="G450" s="1076"/>
      <c r="H450" s="1077"/>
      <c r="I450" s="127">
        <f>SUM(I446:I449)</f>
        <v>4</v>
      </c>
      <c r="J450" s="127"/>
      <c r="K450" s="508">
        <f>SUM(K446:K449)</f>
        <v>4</v>
      </c>
      <c r="L450" s="500"/>
      <c r="M450" s="744"/>
      <c r="N450" s="48"/>
    </row>
    <row r="451" spans="1:14" ht="13" x14ac:dyDescent="0.15">
      <c r="A451" s="544"/>
      <c r="B451" s="560"/>
      <c r="C451" s="1081" t="s">
        <v>1195</v>
      </c>
      <c r="D451" s="1082"/>
      <c r="E451" s="1082"/>
      <c r="F451" s="1082"/>
      <c r="G451" s="1082"/>
      <c r="H451" s="1082"/>
      <c r="I451" s="1082"/>
      <c r="J451" s="1082"/>
      <c r="K451" s="1082"/>
      <c r="L451" s="1082"/>
      <c r="M451" s="1083"/>
      <c r="N451" s="48"/>
    </row>
    <row r="452" spans="1:14" ht="40.25" customHeight="1" x14ac:dyDescent="0.15">
      <c r="A452" s="544"/>
      <c r="B452" s="560"/>
      <c r="C452" s="120">
        <v>1</v>
      </c>
      <c r="D452" s="1070" t="s">
        <v>1189</v>
      </c>
      <c r="E452" s="1071"/>
      <c r="F452" s="1072"/>
      <c r="G452" s="527" t="s">
        <v>1188</v>
      </c>
      <c r="H452" s="1067" t="s">
        <v>96</v>
      </c>
      <c r="I452" s="127">
        <v>1</v>
      </c>
      <c r="J452" s="127">
        <v>1</v>
      </c>
      <c r="K452" s="169">
        <v>1</v>
      </c>
      <c r="L452" s="520" t="s">
        <v>431</v>
      </c>
      <c r="M452" s="759" t="s">
        <v>1603</v>
      </c>
      <c r="N452" s="521"/>
    </row>
    <row r="453" spans="1:14" ht="40.25" customHeight="1" x14ac:dyDescent="0.15">
      <c r="A453" s="544"/>
      <c r="B453" s="560"/>
      <c r="C453" s="120">
        <v>2</v>
      </c>
      <c r="D453" s="1070" t="s">
        <v>1190</v>
      </c>
      <c r="E453" s="1071"/>
      <c r="F453" s="1072"/>
      <c r="G453" s="527" t="s">
        <v>1191</v>
      </c>
      <c r="H453" s="1068"/>
      <c r="I453" s="127">
        <v>1</v>
      </c>
      <c r="J453" s="127">
        <v>1</v>
      </c>
      <c r="K453" s="169">
        <v>1</v>
      </c>
      <c r="L453" s="520" t="s">
        <v>431</v>
      </c>
      <c r="M453" s="759" t="s">
        <v>1604</v>
      </c>
      <c r="N453" s="521"/>
    </row>
    <row r="454" spans="1:14" ht="48" x14ac:dyDescent="0.15">
      <c r="A454" s="544"/>
      <c r="B454" s="560"/>
      <c r="C454" s="120">
        <v>3</v>
      </c>
      <c r="D454" s="989" t="s">
        <v>1192</v>
      </c>
      <c r="E454" s="984"/>
      <c r="F454" s="985"/>
      <c r="G454" s="527" t="s">
        <v>1122</v>
      </c>
      <c r="H454" s="1068"/>
      <c r="I454" s="127">
        <v>1</v>
      </c>
      <c r="J454" s="127">
        <v>1</v>
      </c>
      <c r="K454" s="169">
        <v>1</v>
      </c>
      <c r="L454" s="520" t="s">
        <v>431</v>
      </c>
      <c r="M454" s="759" t="s">
        <v>1605</v>
      </c>
      <c r="N454" s="521"/>
    </row>
    <row r="455" spans="1:14" ht="48" x14ac:dyDescent="0.15">
      <c r="A455" s="544"/>
      <c r="B455" s="560"/>
      <c r="C455" s="120">
        <v>4</v>
      </c>
      <c r="D455" s="989" t="s">
        <v>1194</v>
      </c>
      <c r="E455" s="984"/>
      <c r="F455" s="985"/>
      <c r="G455" s="527" t="s">
        <v>1193</v>
      </c>
      <c r="H455" s="1068"/>
      <c r="I455" s="127">
        <v>1</v>
      </c>
      <c r="J455" s="127">
        <v>1</v>
      </c>
      <c r="K455" s="169">
        <v>1</v>
      </c>
      <c r="L455" s="520" t="s">
        <v>431</v>
      </c>
      <c r="M455" s="759" t="s">
        <v>1606</v>
      </c>
      <c r="N455" s="521"/>
    </row>
    <row r="456" spans="1:14" ht="20" customHeight="1" x14ac:dyDescent="0.15">
      <c r="A456" s="544"/>
      <c r="B456" s="560"/>
      <c r="C456" s="120"/>
      <c r="D456" s="1073" t="s">
        <v>315</v>
      </c>
      <c r="E456" s="1074"/>
      <c r="F456" s="1075"/>
      <c r="G456" s="1076"/>
      <c r="H456" s="1077"/>
      <c r="I456" s="127">
        <f>SUM(I452:I455)</f>
        <v>4</v>
      </c>
      <c r="J456" s="127"/>
      <c r="K456" s="508">
        <f>SUM(K452:K455)</f>
        <v>4</v>
      </c>
      <c r="L456" s="500"/>
      <c r="M456" s="744"/>
      <c r="N456" s="48"/>
    </row>
    <row r="457" spans="1:14" ht="20" customHeight="1" x14ac:dyDescent="0.15">
      <c r="A457" s="544"/>
      <c r="B457" s="560"/>
      <c r="C457" s="1081" t="s">
        <v>1196</v>
      </c>
      <c r="D457" s="1082"/>
      <c r="E457" s="1082"/>
      <c r="F457" s="1082"/>
      <c r="G457" s="1082"/>
      <c r="H457" s="1082"/>
      <c r="I457" s="1082"/>
      <c r="J457" s="1082"/>
      <c r="K457" s="1082"/>
      <c r="L457" s="1082"/>
      <c r="M457" s="1083"/>
      <c r="N457" s="48"/>
    </row>
    <row r="458" spans="1:14" ht="33" customHeight="1" x14ac:dyDescent="0.15">
      <c r="A458" s="544"/>
      <c r="B458" s="560"/>
      <c r="C458" s="120">
        <v>1</v>
      </c>
      <c r="D458" s="1070" t="s">
        <v>1197</v>
      </c>
      <c r="E458" s="1071"/>
      <c r="F458" s="1072"/>
      <c r="G458" s="567" t="s">
        <v>1198</v>
      </c>
      <c r="H458" s="1067" t="s">
        <v>96</v>
      </c>
      <c r="I458" s="127">
        <v>1</v>
      </c>
      <c r="J458" s="127">
        <v>1</v>
      </c>
      <c r="K458" s="169">
        <v>1</v>
      </c>
      <c r="L458" s="520" t="s">
        <v>431</v>
      </c>
      <c r="M458" s="759" t="s">
        <v>1607</v>
      </c>
      <c r="N458" s="521"/>
    </row>
    <row r="459" spans="1:14" ht="33" customHeight="1" x14ac:dyDescent="0.15">
      <c r="A459" s="544"/>
      <c r="B459" s="560"/>
      <c r="C459" s="120">
        <v>2</v>
      </c>
      <c r="D459" s="1070" t="s">
        <v>1302</v>
      </c>
      <c r="E459" s="1071"/>
      <c r="F459" s="1072"/>
      <c r="G459" s="567" t="s">
        <v>1154</v>
      </c>
      <c r="H459" s="1068"/>
      <c r="I459" s="127">
        <v>1</v>
      </c>
      <c r="J459" s="127">
        <v>1</v>
      </c>
      <c r="K459" s="169">
        <v>1</v>
      </c>
      <c r="L459" s="520" t="s">
        <v>431</v>
      </c>
      <c r="M459" s="759" t="s">
        <v>1608</v>
      </c>
      <c r="N459" s="521"/>
    </row>
    <row r="460" spans="1:14" ht="33" customHeight="1" x14ac:dyDescent="0.15">
      <c r="A460" s="544"/>
      <c r="B460" s="560"/>
      <c r="C460" s="120">
        <v>3</v>
      </c>
      <c r="D460" s="1070" t="s">
        <v>1303</v>
      </c>
      <c r="E460" s="1071"/>
      <c r="F460" s="1072"/>
      <c r="G460" s="567" t="s">
        <v>1199</v>
      </c>
      <c r="H460" s="1069"/>
      <c r="I460" s="127">
        <v>1</v>
      </c>
      <c r="J460" s="127">
        <v>1</v>
      </c>
      <c r="K460" s="169">
        <v>1</v>
      </c>
      <c r="L460" s="520" t="s">
        <v>431</v>
      </c>
      <c r="M460" s="759" t="s">
        <v>1609</v>
      </c>
      <c r="N460" s="521"/>
    </row>
    <row r="461" spans="1:14" ht="20" customHeight="1" x14ac:dyDescent="0.15">
      <c r="A461" s="544"/>
      <c r="B461" s="560"/>
      <c r="C461" s="120"/>
      <c r="D461" s="1073" t="s">
        <v>315</v>
      </c>
      <c r="E461" s="1074"/>
      <c r="F461" s="1075"/>
      <c r="G461" s="1076"/>
      <c r="H461" s="1077"/>
      <c r="I461" s="127">
        <f>SUM(I458:I460)</f>
        <v>3</v>
      </c>
      <c r="J461" s="127"/>
      <c r="K461" s="508">
        <f>SUM(K458:K460)</f>
        <v>3</v>
      </c>
      <c r="L461" s="500"/>
      <c r="M461" s="744"/>
      <c r="N461" s="48"/>
    </row>
    <row r="462" spans="1:14" ht="20" customHeight="1" x14ac:dyDescent="0.15">
      <c r="A462" s="544"/>
      <c r="B462" s="560"/>
      <c r="C462" s="1081" t="s">
        <v>1200</v>
      </c>
      <c r="D462" s="1082"/>
      <c r="E462" s="1082"/>
      <c r="F462" s="1082"/>
      <c r="G462" s="1082"/>
      <c r="H462" s="1082"/>
      <c r="I462" s="1082"/>
      <c r="J462" s="1082"/>
      <c r="K462" s="1082"/>
      <c r="L462" s="1082"/>
      <c r="M462" s="1083"/>
      <c r="N462" s="48"/>
    </row>
    <row r="463" spans="1:14" ht="36" customHeight="1" x14ac:dyDescent="0.15">
      <c r="A463" s="544"/>
      <c r="B463" s="560"/>
      <c r="C463" s="120">
        <v>1</v>
      </c>
      <c r="D463" s="1070" t="s">
        <v>1201</v>
      </c>
      <c r="E463" s="1071"/>
      <c r="F463" s="1072"/>
      <c r="G463" s="527" t="s">
        <v>1202</v>
      </c>
      <c r="H463" s="1067" t="s">
        <v>96</v>
      </c>
      <c r="I463" s="127">
        <v>1</v>
      </c>
      <c r="J463" s="127">
        <v>1</v>
      </c>
      <c r="K463" s="169">
        <v>1</v>
      </c>
      <c r="L463" s="520" t="s">
        <v>431</v>
      </c>
      <c r="M463" s="759" t="s">
        <v>1610</v>
      </c>
      <c r="N463" s="521"/>
    </row>
    <row r="464" spans="1:14" ht="42" customHeight="1" x14ac:dyDescent="0.15">
      <c r="A464" s="544"/>
      <c r="B464" s="560"/>
      <c r="C464" s="120">
        <v>3</v>
      </c>
      <c r="D464" s="989" t="s">
        <v>1304</v>
      </c>
      <c r="E464" s="984"/>
      <c r="F464" s="985"/>
      <c r="G464" s="527" t="s">
        <v>1204</v>
      </c>
      <c r="H464" s="1068"/>
      <c r="I464" s="127">
        <v>1</v>
      </c>
      <c r="J464" s="127">
        <v>1</v>
      </c>
      <c r="K464" s="169">
        <v>1</v>
      </c>
      <c r="L464" s="520" t="s">
        <v>431</v>
      </c>
      <c r="M464" s="759" t="s">
        <v>1611</v>
      </c>
      <c r="N464" s="521"/>
    </row>
    <row r="465" spans="1:14" ht="38.25" customHeight="1" x14ac:dyDescent="0.15">
      <c r="A465" s="544"/>
      <c r="B465" s="560"/>
      <c r="C465" s="120">
        <v>2</v>
      </c>
      <c r="D465" s="1070" t="s">
        <v>1203</v>
      </c>
      <c r="E465" s="1071"/>
      <c r="F465" s="1072"/>
      <c r="G465" s="527" t="s">
        <v>1128</v>
      </c>
      <c r="H465" s="1068"/>
      <c r="I465" s="127">
        <v>1</v>
      </c>
      <c r="J465" s="127">
        <v>1</v>
      </c>
      <c r="K465" s="169">
        <v>1</v>
      </c>
      <c r="L465" s="520" t="s">
        <v>431</v>
      </c>
      <c r="M465" s="759" t="s">
        <v>1612</v>
      </c>
      <c r="N465" s="521"/>
    </row>
    <row r="466" spans="1:14" ht="32" customHeight="1" x14ac:dyDescent="0.15">
      <c r="A466" s="544"/>
      <c r="B466" s="560"/>
      <c r="C466" s="120">
        <v>4</v>
      </c>
      <c r="D466" s="989" t="s">
        <v>1305</v>
      </c>
      <c r="E466" s="984"/>
      <c r="F466" s="985"/>
      <c r="G466" s="527" t="s">
        <v>621</v>
      </c>
      <c r="H466" s="1068"/>
      <c r="I466" s="127">
        <v>1</v>
      </c>
      <c r="J466" s="127">
        <v>1</v>
      </c>
      <c r="K466" s="169">
        <v>1</v>
      </c>
      <c r="L466" s="520" t="s">
        <v>431</v>
      </c>
      <c r="M466" s="759" t="s">
        <v>1613</v>
      </c>
      <c r="N466" s="521"/>
    </row>
    <row r="467" spans="1:14" ht="20" customHeight="1" x14ac:dyDescent="0.15">
      <c r="A467" s="544"/>
      <c r="B467" s="560"/>
      <c r="C467" s="120"/>
      <c r="D467" s="1073" t="s">
        <v>315</v>
      </c>
      <c r="E467" s="1074"/>
      <c r="F467" s="1075"/>
      <c r="G467" s="1076"/>
      <c r="H467" s="1077"/>
      <c r="I467" s="127">
        <f>SUM(I463:I466)</f>
        <v>4</v>
      </c>
      <c r="J467" s="127"/>
      <c r="K467" s="508">
        <f>SUM(K463:K466)</f>
        <v>4</v>
      </c>
      <c r="L467" s="500"/>
      <c r="M467" s="744"/>
      <c r="N467" s="48"/>
    </row>
    <row r="468" spans="1:14" ht="20" customHeight="1" x14ac:dyDescent="0.15">
      <c r="A468" s="544"/>
      <c r="B468" s="560"/>
      <c r="C468" s="1081" t="s">
        <v>1205</v>
      </c>
      <c r="D468" s="1082"/>
      <c r="E468" s="1082"/>
      <c r="F468" s="1082"/>
      <c r="G468" s="1082"/>
      <c r="H468" s="1082"/>
      <c r="I468" s="1082"/>
      <c r="J468" s="1082"/>
      <c r="K468" s="1082"/>
      <c r="L468" s="1082"/>
      <c r="M468" s="1083"/>
      <c r="N468" s="48"/>
    </row>
    <row r="469" spans="1:14" ht="32" customHeight="1" x14ac:dyDescent="0.15">
      <c r="A469" s="544"/>
      <c r="B469" s="560"/>
      <c r="C469" s="120">
        <v>1</v>
      </c>
      <c r="D469" s="1070" t="s">
        <v>1306</v>
      </c>
      <c r="E469" s="1071"/>
      <c r="F469" s="1072"/>
      <c r="G469" s="567" t="s">
        <v>1206</v>
      </c>
      <c r="H469" s="641" t="s">
        <v>96</v>
      </c>
      <c r="I469" s="127">
        <v>1</v>
      </c>
      <c r="J469" s="127">
        <v>1</v>
      </c>
      <c r="K469" s="169">
        <v>1</v>
      </c>
      <c r="L469" s="520" t="s">
        <v>431</v>
      </c>
      <c r="M469" s="759" t="s">
        <v>1614</v>
      </c>
      <c r="N469" s="521"/>
    </row>
    <row r="470" spans="1:14" ht="20" customHeight="1" x14ac:dyDescent="0.15">
      <c r="A470" s="544"/>
      <c r="B470" s="560"/>
      <c r="C470" s="120"/>
      <c r="D470" s="1073" t="s">
        <v>315</v>
      </c>
      <c r="E470" s="1074"/>
      <c r="F470" s="1075"/>
      <c r="G470" s="1076"/>
      <c r="H470" s="1077"/>
      <c r="I470" s="127">
        <f>SUM(I469:I469)</f>
        <v>1</v>
      </c>
      <c r="J470" s="127"/>
      <c r="K470" s="508">
        <f>SUM(K469:K469)</f>
        <v>1</v>
      </c>
      <c r="L470" s="500"/>
      <c r="M470" s="744"/>
      <c r="N470" s="48"/>
    </row>
    <row r="471" spans="1:14" ht="20" customHeight="1" x14ac:dyDescent="0.15">
      <c r="A471" s="544"/>
      <c r="B471" s="560"/>
      <c r="C471" s="1081" t="s">
        <v>1207</v>
      </c>
      <c r="D471" s="1082"/>
      <c r="E471" s="1082"/>
      <c r="F471" s="1082"/>
      <c r="G471" s="1082"/>
      <c r="H471" s="1082"/>
      <c r="I471" s="1082"/>
      <c r="J471" s="1082"/>
      <c r="K471" s="1082"/>
      <c r="L471" s="1082"/>
      <c r="M471" s="1083"/>
      <c r="N471" s="48"/>
    </row>
    <row r="472" spans="1:14" ht="32" customHeight="1" x14ac:dyDescent="0.15">
      <c r="A472" s="544"/>
      <c r="B472" s="560"/>
      <c r="C472" s="120">
        <v>1</v>
      </c>
      <c r="D472" s="1070" t="s">
        <v>1208</v>
      </c>
      <c r="E472" s="1071"/>
      <c r="F472" s="1072"/>
      <c r="G472" s="567" t="s">
        <v>1209</v>
      </c>
      <c r="H472" s="1067" t="s">
        <v>96</v>
      </c>
      <c r="I472" s="127">
        <v>1</v>
      </c>
      <c r="J472" s="127">
        <v>1</v>
      </c>
      <c r="K472" s="169">
        <v>1</v>
      </c>
      <c r="L472" s="520" t="s">
        <v>431</v>
      </c>
      <c r="M472" s="759" t="s">
        <v>1615</v>
      </c>
      <c r="N472" s="521"/>
    </row>
    <row r="473" spans="1:14" ht="42" customHeight="1" x14ac:dyDescent="0.15">
      <c r="A473" s="544"/>
      <c r="B473" s="560"/>
      <c r="C473" s="120">
        <v>2</v>
      </c>
      <c r="D473" s="1070" t="s">
        <v>1307</v>
      </c>
      <c r="E473" s="1071"/>
      <c r="F473" s="1072"/>
      <c r="G473" s="567" t="s">
        <v>1211</v>
      </c>
      <c r="H473" s="1068"/>
      <c r="I473" s="127">
        <v>1</v>
      </c>
      <c r="J473" s="127">
        <v>1</v>
      </c>
      <c r="K473" s="169">
        <v>1</v>
      </c>
      <c r="L473" s="520" t="s">
        <v>431</v>
      </c>
      <c r="M473" s="759" t="s">
        <v>1616</v>
      </c>
      <c r="N473" s="521"/>
    </row>
    <row r="474" spans="1:14" ht="32" customHeight="1" x14ac:dyDescent="0.15">
      <c r="A474" s="544"/>
      <c r="B474" s="560"/>
      <c r="C474" s="120">
        <v>3</v>
      </c>
      <c r="D474" s="1070" t="s">
        <v>1210</v>
      </c>
      <c r="E474" s="1071"/>
      <c r="F474" s="1072"/>
      <c r="G474" s="567" t="s">
        <v>1211</v>
      </c>
      <c r="H474" s="1068"/>
      <c r="I474" s="127">
        <v>1</v>
      </c>
      <c r="J474" s="127">
        <v>1</v>
      </c>
      <c r="K474" s="169">
        <v>1</v>
      </c>
      <c r="L474" s="520" t="s">
        <v>431</v>
      </c>
      <c r="M474" s="759" t="s">
        <v>1617</v>
      </c>
      <c r="N474" s="521"/>
    </row>
    <row r="475" spans="1:14" ht="32" customHeight="1" x14ac:dyDescent="0.15">
      <c r="A475" s="544"/>
      <c r="B475" s="560"/>
      <c r="C475" s="120">
        <v>4</v>
      </c>
      <c r="D475" s="1070" t="s">
        <v>1212</v>
      </c>
      <c r="E475" s="1071"/>
      <c r="F475" s="1072"/>
      <c r="G475" s="567" t="s">
        <v>1130</v>
      </c>
      <c r="H475" s="1068"/>
      <c r="I475" s="127">
        <v>1</v>
      </c>
      <c r="J475" s="127">
        <v>1</v>
      </c>
      <c r="K475" s="169">
        <v>1</v>
      </c>
      <c r="L475" s="520" t="s">
        <v>431</v>
      </c>
      <c r="M475" s="759" t="s">
        <v>1618</v>
      </c>
      <c r="N475" s="521"/>
    </row>
    <row r="476" spans="1:14" ht="20" customHeight="1" x14ac:dyDescent="0.15">
      <c r="A476" s="544"/>
      <c r="B476" s="560"/>
      <c r="C476" s="120"/>
      <c r="D476" s="1073" t="s">
        <v>315</v>
      </c>
      <c r="E476" s="1074"/>
      <c r="F476" s="1075"/>
      <c r="G476" s="1076"/>
      <c r="H476" s="1077"/>
      <c r="I476" s="127">
        <f>SUM(I472:I475)</f>
        <v>4</v>
      </c>
      <c r="J476" s="127"/>
      <c r="K476" s="508">
        <f>SUM(K472:K475)</f>
        <v>4</v>
      </c>
      <c r="L476" s="500"/>
      <c r="M476" s="744"/>
      <c r="N476" s="48"/>
    </row>
    <row r="477" spans="1:14" s="509" customFormat="1" ht="19.5" customHeight="1" x14ac:dyDescent="0.2">
      <c r="A477" s="562"/>
      <c r="B477" s="562"/>
      <c r="C477" s="1112" t="s">
        <v>311</v>
      </c>
      <c r="D477" s="1113"/>
      <c r="E477" s="1113"/>
      <c r="F477" s="1113"/>
      <c r="G477" s="1113"/>
      <c r="H477" s="1113"/>
      <c r="I477" s="1113"/>
      <c r="J477" s="1117"/>
      <c r="K477" s="547">
        <f>K480+K485+K492+K497+K501+K509+K513+K521+K528+K535+K541+K546+K549+K553+K557+K560+K565+K570+K577</f>
        <v>31</v>
      </c>
      <c r="L477" s="548"/>
      <c r="M477" s="749"/>
      <c r="N477" s="487"/>
    </row>
    <row r="478" spans="1:14" s="267" customFormat="1" ht="20" customHeight="1" x14ac:dyDescent="0.2">
      <c r="A478" s="563"/>
      <c r="B478" s="476"/>
      <c r="C478" s="1000" t="s">
        <v>1084</v>
      </c>
      <c r="D478" s="1001"/>
      <c r="E478" s="1001"/>
      <c r="F478" s="1001"/>
      <c r="G478" s="1001"/>
      <c r="H478" s="1001"/>
      <c r="I478" s="1001"/>
      <c r="J478" s="1001"/>
      <c r="K478" s="1002"/>
      <c r="L478" s="500"/>
      <c r="M478" s="744"/>
      <c r="N478" s="48"/>
    </row>
    <row r="479" spans="1:14" s="267" customFormat="1" ht="32" customHeight="1" x14ac:dyDescent="0.2">
      <c r="A479" s="563"/>
      <c r="B479" s="476"/>
      <c r="C479" s="120">
        <v>1</v>
      </c>
      <c r="D479" s="1070" t="s">
        <v>1213</v>
      </c>
      <c r="E479" s="1071"/>
      <c r="F479" s="1072"/>
      <c r="G479" s="522" t="s">
        <v>1214</v>
      </c>
      <c r="H479" s="127" t="s">
        <v>97</v>
      </c>
      <c r="I479" s="127">
        <v>1</v>
      </c>
      <c r="J479" s="127">
        <v>0.5</v>
      </c>
      <c r="K479" s="552">
        <f>SUM(I479*J479)</f>
        <v>0.5</v>
      </c>
      <c r="L479" s="520" t="s">
        <v>431</v>
      </c>
      <c r="M479" s="759" t="s">
        <v>1619</v>
      </c>
      <c r="N479" s="564"/>
    </row>
    <row r="480" spans="1:14" s="267" customFormat="1" ht="20" customHeight="1" x14ac:dyDescent="0.2">
      <c r="A480" s="563"/>
      <c r="B480" s="565"/>
      <c r="C480" s="120"/>
      <c r="D480" s="1073" t="s">
        <v>365</v>
      </c>
      <c r="E480" s="1074"/>
      <c r="F480" s="1075"/>
      <c r="G480" s="1076"/>
      <c r="H480" s="1077"/>
      <c r="I480" s="127">
        <f>SUM(I479:I479)</f>
        <v>1</v>
      </c>
      <c r="J480" s="127"/>
      <c r="K480" s="508">
        <f>SUM(K479:K479)</f>
        <v>0.5</v>
      </c>
      <c r="L480" s="500"/>
      <c r="M480" s="744"/>
      <c r="N480" s="48"/>
    </row>
    <row r="481" spans="1:14" s="267" customFormat="1" ht="20" customHeight="1" x14ac:dyDescent="0.2">
      <c r="A481" s="563"/>
      <c r="B481" s="565"/>
      <c r="C481" s="1081" t="s">
        <v>1085</v>
      </c>
      <c r="D481" s="1082"/>
      <c r="E481" s="1082"/>
      <c r="F481" s="1082"/>
      <c r="G481" s="1082"/>
      <c r="H481" s="1082"/>
      <c r="I481" s="1082"/>
      <c r="J481" s="1082"/>
      <c r="K481" s="1082"/>
      <c r="L481" s="566"/>
      <c r="M481" s="748"/>
      <c r="N481" s="48"/>
    </row>
    <row r="482" spans="1:14" s="267" customFormat="1" ht="42" customHeight="1" x14ac:dyDescent="0.2">
      <c r="A482" s="563"/>
      <c r="B482" s="565"/>
      <c r="C482" s="120">
        <v>1</v>
      </c>
      <c r="D482" s="1070" t="s">
        <v>1217</v>
      </c>
      <c r="E482" s="1071"/>
      <c r="F482" s="1072"/>
      <c r="G482" s="522" t="s">
        <v>1218</v>
      </c>
      <c r="H482" s="1067" t="s">
        <v>97</v>
      </c>
      <c r="I482" s="127">
        <v>1</v>
      </c>
      <c r="J482" s="127">
        <v>0.5</v>
      </c>
      <c r="K482" s="552">
        <f t="shared" ref="K482" si="54">SUM(I482*J482)</f>
        <v>0.5</v>
      </c>
      <c r="L482" s="520" t="s">
        <v>431</v>
      </c>
      <c r="M482" s="759" t="s">
        <v>1620</v>
      </c>
      <c r="N482" s="521"/>
    </row>
    <row r="483" spans="1:14" s="267" customFormat="1" ht="42" customHeight="1" x14ac:dyDescent="0.2">
      <c r="A483" s="563"/>
      <c r="B483" s="565"/>
      <c r="C483" s="120">
        <v>2</v>
      </c>
      <c r="D483" s="1070" t="s">
        <v>1216</v>
      </c>
      <c r="E483" s="1071"/>
      <c r="F483" s="1072"/>
      <c r="G483" s="522" t="s">
        <v>1215</v>
      </c>
      <c r="H483" s="1068"/>
      <c r="I483" s="127">
        <v>1</v>
      </c>
      <c r="J483" s="127">
        <v>0.5</v>
      </c>
      <c r="K483" s="552">
        <f t="shared" ref="K483" si="55">SUM(I483*J483)</f>
        <v>0.5</v>
      </c>
      <c r="L483" s="520" t="s">
        <v>431</v>
      </c>
      <c r="M483" s="759" t="s">
        <v>1621</v>
      </c>
      <c r="N483" s="521"/>
    </row>
    <row r="484" spans="1:14" s="267" customFormat="1" ht="32" customHeight="1" x14ac:dyDescent="0.2">
      <c r="A484" s="563"/>
      <c r="B484" s="565"/>
      <c r="C484" s="120">
        <v>3</v>
      </c>
      <c r="D484" s="1070" t="s">
        <v>1220</v>
      </c>
      <c r="E484" s="1071"/>
      <c r="F484" s="1072"/>
      <c r="G484" s="522" t="s">
        <v>1219</v>
      </c>
      <c r="H484" s="1069"/>
      <c r="I484" s="127">
        <v>1</v>
      </c>
      <c r="J484" s="127">
        <v>0.5</v>
      </c>
      <c r="K484" s="552">
        <f t="shared" ref="K484" si="56">SUM(I484*J484)</f>
        <v>0.5</v>
      </c>
      <c r="L484" s="520" t="s">
        <v>431</v>
      </c>
      <c r="M484" s="759" t="s">
        <v>1622</v>
      </c>
      <c r="N484" s="521"/>
    </row>
    <row r="485" spans="1:14" s="267" customFormat="1" ht="20" customHeight="1" x14ac:dyDescent="0.2">
      <c r="A485" s="563"/>
      <c r="B485" s="565"/>
      <c r="C485" s="120"/>
      <c r="D485" s="1073" t="s">
        <v>365</v>
      </c>
      <c r="E485" s="1074"/>
      <c r="F485" s="1075"/>
      <c r="G485" s="1076"/>
      <c r="H485" s="1077"/>
      <c r="I485" s="127">
        <f>SUM(I482:I484)</f>
        <v>3</v>
      </c>
      <c r="J485" s="127"/>
      <c r="K485" s="508">
        <f>SUM(K482:K484)</f>
        <v>1.5</v>
      </c>
      <c r="L485" s="500"/>
      <c r="M485" s="744"/>
      <c r="N485" s="48"/>
    </row>
    <row r="486" spans="1:14" s="267" customFormat="1" ht="20" customHeight="1" x14ac:dyDescent="0.2">
      <c r="A486" s="563"/>
      <c r="B486" s="565"/>
      <c r="C486" s="1081" t="s">
        <v>1002</v>
      </c>
      <c r="D486" s="1082"/>
      <c r="E486" s="1082"/>
      <c r="F486" s="1082"/>
      <c r="G486" s="1082"/>
      <c r="H486" s="1082"/>
      <c r="I486" s="1082"/>
      <c r="J486" s="1082"/>
      <c r="K486" s="1082"/>
      <c r="L486" s="566"/>
      <c r="M486" s="748"/>
      <c r="N486" s="48"/>
    </row>
    <row r="487" spans="1:14" s="267" customFormat="1" ht="42" customHeight="1" x14ac:dyDescent="0.2">
      <c r="A487" s="563"/>
      <c r="B487" s="565"/>
      <c r="C487" s="120">
        <v>1</v>
      </c>
      <c r="D487" s="1070" t="s">
        <v>1308</v>
      </c>
      <c r="E487" s="1071"/>
      <c r="F487" s="1072"/>
      <c r="G487" s="522" t="s">
        <v>1309</v>
      </c>
      <c r="H487" s="1067" t="s">
        <v>97</v>
      </c>
      <c r="I487" s="127">
        <v>1</v>
      </c>
      <c r="J487" s="127">
        <v>0.5</v>
      </c>
      <c r="K487" s="552">
        <f t="shared" ref="K487" si="57">SUM(I487*J487)</f>
        <v>0.5</v>
      </c>
      <c r="L487" s="520" t="s">
        <v>431</v>
      </c>
      <c r="M487" s="759" t="s">
        <v>1623</v>
      </c>
      <c r="N487" s="521"/>
    </row>
    <row r="488" spans="1:14" s="267" customFormat="1" ht="42" customHeight="1" x14ac:dyDescent="0.2">
      <c r="A488" s="563"/>
      <c r="B488" s="565"/>
      <c r="C488" s="120">
        <v>2</v>
      </c>
      <c r="D488" s="1070" t="s">
        <v>1310</v>
      </c>
      <c r="E488" s="1071"/>
      <c r="F488" s="1072"/>
      <c r="G488" s="522" t="s">
        <v>1311</v>
      </c>
      <c r="H488" s="1068"/>
      <c r="I488" s="127">
        <v>1</v>
      </c>
      <c r="J488" s="127">
        <v>0.5</v>
      </c>
      <c r="K488" s="552">
        <f t="shared" ref="K488:K491" si="58">SUM(I488*J488)</f>
        <v>0.5</v>
      </c>
      <c r="L488" s="520" t="s">
        <v>431</v>
      </c>
      <c r="M488" s="759" t="s">
        <v>1624</v>
      </c>
      <c r="N488" s="521"/>
    </row>
    <row r="489" spans="1:14" s="267" customFormat="1" ht="32" customHeight="1" x14ac:dyDescent="0.2">
      <c r="A489" s="563"/>
      <c r="B489" s="565"/>
      <c r="C489" s="120">
        <v>3</v>
      </c>
      <c r="D489" s="1070" t="s">
        <v>1312</v>
      </c>
      <c r="E489" s="1071"/>
      <c r="F489" s="1072"/>
      <c r="G489" s="522" t="s">
        <v>1313</v>
      </c>
      <c r="H489" s="1068"/>
      <c r="I489" s="127">
        <v>1</v>
      </c>
      <c r="J489" s="127">
        <v>0.5</v>
      </c>
      <c r="K489" s="552">
        <f t="shared" si="58"/>
        <v>0.5</v>
      </c>
      <c r="L489" s="520" t="s">
        <v>431</v>
      </c>
      <c r="M489" s="759" t="s">
        <v>1625</v>
      </c>
      <c r="N489" s="521"/>
    </row>
    <row r="490" spans="1:14" s="267" customFormat="1" ht="41.25" customHeight="1" x14ac:dyDescent="0.2">
      <c r="A490" s="563"/>
      <c r="B490" s="565"/>
      <c r="C490" s="120">
        <v>4</v>
      </c>
      <c r="D490" s="1070" t="s">
        <v>1314</v>
      </c>
      <c r="E490" s="1071"/>
      <c r="F490" s="1072"/>
      <c r="G490" s="522" t="s">
        <v>599</v>
      </c>
      <c r="H490" s="1068"/>
      <c r="I490" s="127">
        <v>1</v>
      </c>
      <c r="J490" s="127">
        <v>0.5</v>
      </c>
      <c r="K490" s="552">
        <f t="shared" si="58"/>
        <v>0.5</v>
      </c>
      <c r="L490" s="520" t="s">
        <v>431</v>
      </c>
      <c r="M490" s="759" t="s">
        <v>1626</v>
      </c>
      <c r="N490" s="521"/>
    </row>
    <row r="491" spans="1:14" s="267" customFormat="1" ht="32" customHeight="1" x14ac:dyDescent="0.2">
      <c r="A491" s="563"/>
      <c r="B491" s="565"/>
      <c r="C491" s="120">
        <v>5</v>
      </c>
      <c r="D491" s="1070" t="s">
        <v>1315</v>
      </c>
      <c r="E491" s="1071"/>
      <c r="F491" s="1072"/>
      <c r="G491" s="522" t="s">
        <v>1316</v>
      </c>
      <c r="H491" s="1069"/>
      <c r="I491" s="127">
        <v>1</v>
      </c>
      <c r="J491" s="127">
        <v>0.5</v>
      </c>
      <c r="K491" s="552">
        <f t="shared" si="58"/>
        <v>0.5</v>
      </c>
      <c r="L491" s="520" t="s">
        <v>431</v>
      </c>
      <c r="M491" s="759" t="s">
        <v>1627</v>
      </c>
      <c r="N491" s="521"/>
    </row>
    <row r="492" spans="1:14" s="267" customFormat="1" ht="20" customHeight="1" x14ac:dyDescent="0.2">
      <c r="A492" s="563"/>
      <c r="B492" s="565"/>
      <c r="C492" s="120"/>
      <c r="D492" s="1073" t="s">
        <v>365</v>
      </c>
      <c r="E492" s="1074"/>
      <c r="F492" s="1075"/>
      <c r="G492" s="1076"/>
      <c r="H492" s="1077"/>
      <c r="I492" s="127">
        <f>SUM(I487:I491)</f>
        <v>5</v>
      </c>
      <c r="J492" s="127"/>
      <c r="K492" s="508">
        <f>SUM(K487:K491)</f>
        <v>2.5</v>
      </c>
      <c r="L492" s="500"/>
      <c r="M492" s="744"/>
      <c r="N492" s="48"/>
    </row>
    <row r="493" spans="1:14" s="267" customFormat="1" ht="20" customHeight="1" x14ac:dyDescent="0.2">
      <c r="A493" s="563"/>
      <c r="B493" s="565"/>
      <c r="C493" s="1081" t="s">
        <v>1086</v>
      </c>
      <c r="D493" s="1082"/>
      <c r="E493" s="1082"/>
      <c r="F493" s="1082"/>
      <c r="G493" s="1082"/>
      <c r="H493" s="1082"/>
      <c r="I493" s="1082"/>
      <c r="J493" s="1082"/>
      <c r="K493" s="1082"/>
      <c r="L493" s="566"/>
      <c r="M493" s="748"/>
      <c r="N493" s="48"/>
    </row>
    <row r="494" spans="1:14" s="267" customFormat="1" ht="33" customHeight="1" x14ac:dyDescent="0.2">
      <c r="A494" s="563"/>
      <c r="B494" s="565"/>
      <c r="C494" s="120">
        <v>1</v>
      </c>
      <c r="D494" s="1070" t="s">
        <v>1318</v>
      </c>
      <c r="E494" s="1071"/>
      <c r="F494" s="1072"/>
      <c r="G494" s="522" t="s">
        <v>1320</v>
      </c>
      <c r="H494" s="1067" t="s">
        <v>97</v>
      </c>
      <c r="I494" s="127">
        <v>1</v>
      </c>
      <c r="J494" s="127">
        <v>0.5</v>
      </c>
      <c r="K494" s="552">
        <f t="shared" ref="K494:K496" si="59">SUM(I494*J494)</f>
        <v>0.5</v>
      </c>
      <c r="L494" s="520" t="s">
        <v>431</v>
      </c>
      <c r="M494" s="759" t="s">
        <v>1628</v>
      </c>
      <c r="N494" s="521"/>
    </row>
    <row r="495" spans="1:14" s="267" customFormat="1" ht="33" customHeight="1" x14ac:dyDescent="0.2">
      <c r="A495" s="563"/>
      <c r="B495" s="565"/>
      <c r="C495" s="120">
        <v>2</v>
      </c>
      <c r="D495" s="1070" t="s">
        <v>1319</v>
      </c>
      <c r="E495" s="1071"/>
      <c r="F495" s="1072"/>
      <c r="G495" s="522" t="s">
        <v>1322</v>
      </c>
      <c r="H495" s="1068"/>
      <c r="I495" s="127">
        <v>1</v>
      </c>
      <c r="J495" s="127">
        <v>0.5</v>
      </c>
      <c r="K495" s="552">
        <f t="shared" ref="K495" si="60">SUM(I495*J495)</f>
        <v>0.5</v>
      </c>
      <c r="L495" s="520" t="s">
        <v>431</v>
      </c>
      <c r="M495" s="759" t="s">
        <v>1629</v>
      </c>
      <c r="N495" s="521"/>
    </row>
    <row r="496" spans="1:14" s="267" customFormat="1" ht="42" customHeight="1" x14ac:dyDescent="0.2">
      <c r="A496" s="563"/>
      <c r="B496" s="565"/>
      <c r="C496" s="120">
        <v>3</v>
      </c>
      <c r="D496" s="1070" t="s">
        <v>1321</v>
      </c>
      <c r="E496" s="1071"/>
      <c r="F496" s="1072"/>
      <c r="G496" s="522" t="s">
        <v>1317</v>
      </c>
      <c r="H496" s="1069"/>
      <c r="I496" s="127">
        <v>1</v>
      </c>
      <c r="J496" s="127">
        <v>0.5</v>
      </c>
      <c r="K496" s="552">
        <f t="shared" si="59"/>
        <v>0.5</v>
      </c>
      <c r="L496" s="520" t="s">
        <v>431</v>
      </c>
      <c r="M496" s="759" t="s">
        <v>1630</v>
      </c>
      <c r="N496" s="521"/>
    </row>
    <row r="497" spans="1:14" s="267" customFormat="1" ht="20" customHeight="1" x14ac:dyDescent="0.2">
      <c r="A497" s="563"/>
      <c r="B497" s="565"/>
      <c r="C497" s="120"/>
      <c r="D497" s="1073" t="s">
        <v>365</v>
      </c>
      <c r="E497" s="1074"/>
      <c r="F497" s="1075"/>
      <c r="G497" s="1076"/>
      <c r="H497" s="1077"/>
      <c r="I497" s="127">
        <f>SUM(I494:I496)</f>
        <v>3</v>
      </c>
      <c r="J497" s="127"/>
      <c r="K497" s="508">
        <f>SUM(K494:K496)</f>
        <v>1.5</v>
      </c>
      <c r="L497" s="500"/>
      <c r="M497" s="744"/>
      <c r="N497" s="48"/>
    </row>
    <row r="498" spans="1:14" s="267" customFormat="1" ht="20" customHeight="1" x14ac:dyDescent="0.2">
      <c r="A498" s="563"/>
      <c r="B498" s="565"/>
      <c r="C498" s="1081" t="s">
        <v>995</v>
      </c>
      <c r="D498" s="1082"/>
      <c r="E498" s="1082"/>
      <c r="F498" s="1082"/>
      <c r="G498" s="1082"/>
      <c r="H498" s="1082"/>
      <c r="I498" s="1082"/>
      <c r="J498" s="1082"/>
      <c r="K498" s="1082"/>
      <c r="L498" s="566"/>
      <c r="M498" s="748"/>
      <c r="N498" s="48"/>
    </row>
    <row r="499" spans="1:14" s="267" customFormat="1" ht="42" customHeight="1" x14ac:dyDescent="0.2">
      <c r="A499" s="563"/>
      <c r="B499" s="565"/>
      <c r="C499" s="120">
        <v>1</v>
      </c>
      <c r="D499" s="1070" t="s">
        <v>1323</v>
      </c>
      <c r="E499" s="1071"/>
      <c r="F499" s="1072"/>
      <c r="G499" s="567" t="s">
        <v>1135</v>
      </c>
      <c r="H499" s="1067" t="s">
        <v>97</v>
      </c>
      <c r="I499" s="127">
        <v>1</v>
      </c>
      <c r="J499" s="127">
        <v>0.5</v>
      </c>
      <c r="K499" s="552">
        <f t="shared" ref="K499:K500" si="61">SUM(I499*J499)</f>
        <v>0.5</v>
      </c>
      <c r="L499" s="520" t="s">
        <v>431</v>
      </c>
      <c r="M499" s="759" t="s">
        <v>1631</v>
      </c>
      <c r="N499" s="521"/>
    </row>
    <row r="500" spans="1:14" s="267" customFormat="1" ht="33" customHeight="1" x14ac:dyDescent="0.2">
      <c r="A500" s="563"/>
      <c r="B500" s="565"/>
      <c r="C500" s="120">
        <v>2</v>
      </c>
      <c r="D500" s="1070" t="s">
        <v>1324</v>
      </c>
      <c r="E500" s="1071"/>
      <c r="F500" s="1072"/>
      <c r="G500" s="567" t="s">
        <v>1135</v>
      </c>
      <c r="H500" s="1069"/>
      <c r="I500" s="127">
        <v>1</v>
      </c>
      <c r="J500" s="127">
        <v>0.5</v>
      </c>
      <c r="K500" s="552">
        <f t="shared" si="61"/>
        <v>0.5</v>
      </c>
      <c r="L500" s="520" t="s">
        <v>431</v>
      </c>
      <c r="M500" s="759" t="s">
        <v>1632</v>
      </c>
      <c r="N500" s="521"/>
    </row>
    <row r="501" spans="1:14" s="267" customFormat="1" ht="20" customHeight="1" x14ac:dyDescent="0.2">
      <c r="A501" s="563"/>
      <c r="B501" s="565"/>
      <c r="C501" s="120"/>
      <c r="D501" s="1073" t="s">
        <v>365</v>
      </c>
      <c r="E501" s="1074"/>
      <c r="F501" s="1075"/>
      <c r="G501" s="1076"/>
      <c r="H501" s="1077"/>
      <c r="I501" s="127">
        <f>SUM(I499:I500)</f>
        <v>2</v>
      </c>
      <c r="J501" s="127"/>
      <c r="K501" s="508">
        <f>SUM(K499:K500)</f>
        <v>1</v>
      </c>
      <c r="L501" s="500"/>
      <c r="M501" s="744"/>
      <c r="N501" s="48"/>
    </row>
    <row r="502" spans="1:14" s="267" customFormat="1" ht="20" customHeight="1" x14ac:dyDescent="0.2">
      <c r="A502" s="563"/>
      <c r="B502" s="565"/>
      <c r="C502" s="1081" t="s">
        <v>1072</v>
      </c>
      <c r="D502" s="1082"/>
      <c r="E502" s="1082"/>
      <c r="F502" s="1082"/>
      <c r="G502" s="1082"/>
      <c r="H502" s="1082"/>
      <c r="I502" s="1082"/>
      <c r="J502" s="1082"/>
      <c r="K502" s="1082"/>
      <c r="L502" s="566"/>
      <c r="M502" s="748"/>
      <c r="N502" s="48"/>
    </row>
    <row r="503" spans="1:14" s="267" customFormat="1" ht="36" x14ac:dyDescent="0.2">
      <c r="A503" s="563"/>
      <c r="B503" s="565"/>
      <c r="C503" s="120">
        <v>1</v>
      </c>
      <c r="D503" s="989" t="s">
        <v>1329</v>
      </c>
      <c r="E503" s="984"/>
      <c r="F503" s="985"/>
      <c r="G503" s="567" t="s">
        <v>1330</v>
      </c>
      <c r="H503" s="1067" t="s">
        <v>97</v>
      </c>
      <c r="I503" s="127">
        <v>1</v>
      </c>
      <c r="J503" s="127">
        <v>0.5</v>
      </c>
      <c r="K503" s="552">
        <f t="shared" ref="K503:K508" si="62">SUM(I503*J503)</f>
        <v>0.5</v>
      </c>
      <c r="L503" s="520" t="s">
        <v>431</v>
      </c>
      <c r="M503" s="759" t="s">
        <v>1633</v>
      </c>
      <c r="N503" s="521"/>
    </row>
    <row r="504" spans="1:14" s="267" customFormat="1" ht="36" x14ac:dyDescent="0.2">
      <c r="A504" s="563"/>
      <c r="B504" s="565"/>
      <c r="C504" s="120">
        <v>2</v>
      </c>
      <c r="D504" s="1070" t="s">
        <v>1331</v>
      </c>
      <c r="E504" s="1071"/>
      <c r="F504" s="1072"/>
      <c r="G504" s="567" t="s">
        <v>1332</v>
      </c>
      <c r="H504" s="1068"/>
      <c r="I504" s="127">
        <v>1</v>
      </c>
      <c r="J504" s="127">
        <v>0.5</v>
      </c>
      <c r="K504" s="552">
        <f t="shared" ref="K504" si="63">SUM(I504*J504)</f>
        <v>0.5</v>
      </c>
      <c r="L504" s="520" t="s">
        <v>431</v>
      </c>
      <c r="M504" s="759" t="s">
        <v>1634</v>
      </c>
      <c r="N504" s="521"/>
    </row>
    <row r="505" spans="1:14" s="267" customFormat="1" ht="36" x14ac:dyDescent="0.2">
      <c r="A505" s="563"/>
      <c r="B505" s="565"/>
      <c r="C505" s="120">
        <v>3</v>
      </c>
      <c r="D505" s="1070" t="s">
        <v>1325</v>
      </c>
      <c r="E505" s="1071"/>
      <c r="F505" s="1072"/>
      <c r="G505" s="567" t="s">
        <v>1326</v>
      </c>
      <c r="H505" s="1068"/>
      <c r="I505" s="127">
        <v>1</v>
      </c>
      <c r="J505" s="127">
        <v>0.5</v>
      </c>
      <c r="K505" s="552">
        <f t="shared" si="62"/>
        <v>0.5</v>
      </c>
      <c r="L505" s="520" t="s">
        <v>431</v>
      </c>
      <c r="M505" s="759" t="s">
        <v>1635</v>
      </c>
      <c r="N505" s="521"/>
    </row>
    <row r="506" spans="1:14" s="267" customFormat="1" ht="36" x14ac:dyDescent="0.2">
      <c r="A506" s="563"/>
      <c r="B506" s="565"/>
      <c r="C506" s="120">
        <v>4</v>
      </c>
      <c r="D506" s="1070" t="s">
        <v>1334</v>
      </c>
      <c r="E506" s="1071"/>
      <c r="F506" s="1072"/>
      <c r="G506" s="567" t="s">
        <v>1333</v>
      </c>
      <c r="H506" s="1068"/>
      <c r="I506" s="127">
        <v>1</v>
      </c>
      <c r="J506" s="127">
        <v>0.5</v>
      </c>
      <c r="K506" s="552">
        <f t="shared" ref="K506:K507" si="64">SUM(I506*J506)</f>
        <v>0.5</v>
      </c>
      <c r="L506" s="520" t="s">
        <v>431</v>
      </c>
      <c r="M506" s="759" t="s">
        <v>1637</v>
      </c>
      <c r="N506" s="521"/>
    </row>
    <row r="507" spans="1:14" s="267" customFormat="1" ht="36" x14ac:dyDescent="0.2">
      <c r="A507" s="563"/>
      <c r="B507" s="565"/>
      <c r="C507" s="120">
        <v>5</v>
      </c>
      <c r="D507" s="1070" t="s">
        <v>1335</v>
      </c>
      <c r="E507" s="1071"/>
      <c r="F507" s="1072"/>
      <c r="G507" s="567" t="s">
        <v>1328</v>
      </c>
      <c r="H507" s="1068"/>
      <c r="I507" s="127">
        <v>1</v>
      </c>
      <c r="J507" s="127">
        <v>0.5</v>
      </c>
      <c r="K507" s="552">
        <f t="shared" si="64"/>
        <v>0.5</v>
      </c>
      <c r="L507" s="520" t="s">
        <v>431</v>
      </c>
      <c r="M507" s="759" t="s">
        <v>1636</v>
      </c>
      <c r="N507" s="521"/>
    </row>
    <row r="508" spans="1:14" s="267" customFormat="1" ht="36" x14ac:dyDescent="0.2">
      <c r="A508" s="563"/>
      <c r="B508" s="565"/>
      <c r="C508" s="120">
        <v>6</v>
      </c>
      <c r="D508" s="1070" t="s">
        <v>1327</v>
      </c>
      <c r="E508" s="1071"/>
      <c r="F508" s="1072"/>
      <c r="G508" s="567" t="s">
        <v>1328</v>
      </c>
      <c r="H508" s="1068"/>
      <c r="I508" s="127">
        <v>1</v>
      </c>
      <c r="J508" s="127">
        <v>0.5</v>
      </c>
      <c r="K508" s="552">
        <f t="shared" si="62"/>
        <v>0.5</v>
      </c>
      <c r="L508" s="520" t="s">
        <v>431</v>
      </c>
      <c r="M508" s="759" t="s">
        <v>1638</v>
      </c>
      <c r="N508" s="521"/>
    </row>
    <row r="509" spans="1:14" s="267" customFormat="1" ht="20" customHeight="1" x14ac:dyDescent="0.2">
      <c r="A509" s="563"/>
      <c r="B509" s="565"/>
      <c r="C509" s="120"/>
      <c r="D509" s="1073" t="s">
        <v>365</v>
      </c>
      <c r="E509" s="1074"/>
      <c r="F509" s="1075"/>
      <c r="G509" s="1076"/>
      <c r="H509" s="1077"/>
      <c r="I509" s="127">
        <f>SUM(I503:I508)</f>
        <v>6</v>
      </c>
      <c r="J509" s="127"/>
      <c r="K509" s="508">
        <f>SUM(K503:K508)</f>
        <v>3</v>
      </c>
      <c r="L509" s="500"/>
      <c r="M509" s="744"/>
      <c r="N509" s="48"/>
    </row>
    <row r="510" spans="1:14" s="267" customFormat="1" ht="20" customHeight="1" x14ac:dyDescent="0.2">
      <c r="A510" s="563"/>
      <c r="B510" s="565"/>
      <c r="C510" s="1143" t="s">
        <v>996</v>
      </c>
      <c r="D510" s="1144"/>
      <c r="E510" s="1144"/>
      <c r="F510" s="1144"/>
      <c r="G510" s="1144"/>
      <c r="H510" s="1144"/>
      <c r="I510" s="1144"/>
      <c r="J510" s="1144"/>
      <c r="K510" s="1144"/>
      <c r="L510" s="566"/>
      <c r="M510" s="748"/>
      <c r="N510" s="48"/>
    </row>
    <row r="511" spans="1:14" s="267" customFormat="1" ht="48" x14ac:dyDescent="0.2">
      <c r="A511" s="563"/>
      <c r="B511" s="565"/>
      <c r="C511" s="120">
        <v>1</v>
      </c>
      <c r="D511" s="1070" t="s">
        <v>1338</v>
      </c>
      <c r="E511" s="1071"/>
      <c r="F511" s="1072"/>
      <c r="G511" s="527" t="s">
        <v>1337</v>
      </c>
      <c r="H511" s="1067" t="s">
        <v>97</v>
      </c>
      <c r="I511" s="127">
        <v>1</v>
      </c>
      <c r="J511" s="127">
        <v>0.5</v>
      </c>
      <c r="K511" s="552">
        <f t="shared" ref="K511:K512" si="65">SUM(I511*J511)</f>
        <v>0.5</v>
      </c>
      <c r="L511" s="520" t="s">
        <v>431</v>
      </c>
      <c r="M511" s="759" t="s">
        <v>1639</v>
      </c>
      <c r="N511" s="521"/>
    </row>
    <row r="512" spans="1:14" s="267" customFormat="1" ht="36" x14ac:dyDescent="0.2">
      <c r="A512" s="563"/>
      <c r="B512" s="565"/>
      <c r="C512" s="120">
        <v>2</v>
      </c>
      <c r="D512" s="1070" t="s">
        <v>1336</v>
      </c>
      <c r="E512" s="1071"/>
      <c r="F512" s="1072"/>
      <c r="G512" s="527" t="s">
        <v>1337</v>
      </c>
      <c r="H512" s="1069"/>
      <c r="I512" s="127">
        <v>1</v>
      </c>
      <c r="J512" s="127">
        <v>0.5</v>
      </c>
      <c r="K512" s="552">
        <f t="shared" si="65"/>
        <v>0.5</v>
      </c>
      <c r="L512" s="520" t="s">
        <v>431</v>
      </c>
      <c r="M512" s="759" t="s">
        <v>1640</v>
      </c>
      <c r="N512" s="521"/>
    </row>
    <row r="513" spans="1:14" s="267" customFormat="1" ht="20" customHeight="1" x14ac:dyDescent="0.2">
      <c r="A513" s="563"/>
      <c r="B513" s="565"/>
      <c r="C513" s="120"/>
      <c r="D513" s="1073" t="s">
        <v>365</v>
      </c>
      <c r="E513" s="1074"/>
      <c r="F513" s="1075"/>
      <c r="G513" s="1076"/>
      <c r="H513" s="1077"/>
      <c r="I513" s="127">
        <f>SUM(I511:I512)</f>
        <v>2</v>
      </c>
      <c r="J513" s="127"/>
      <c r="K513" s="508">
        <f>SUM(K511:K512)</f>
        <v>1</v>
      </c>
      <c r="L513" s="500"/>
      <c r="M513" s="744"/>
      <c r="N513" s="48"/>
    </row>
    <row r="514" spans="1:14" s="267" customFormat="1" ht="20" customHeight="1" x14ac:dyDescent="0.2">
      <c r="A514" s="563"/>
      <c r="B514" s="565"/>
      <c r="C514" s="1081" t="s">
        <v>1073</v>
      </c>
      <c r="D514" s="1082"/>
      <c r="E514" s="1082"/>
      <c r="F514" s="1082"/>
      <c r="G514" s="1082"/>
      <c r="H514" s="1082"/>
      <c r="I514" s="1082"/>
      <c r="J514" s="1082"/>
      <c r="K514" s="1082"/>
      <c r="L514" s="566"/>
      <c r="M514" s="748"/>
      <c r="N514" s="48"/>
    </row>
    <row r="515" spans="1:14" s="267" customFormat="1" ht="36" x14ac:dyDescent="0.2">
      <c r="A515" s="563"/>
      <c r="B515" s="565"/>
      <c r="C515" s="120">
        <v>1</v>
      </c>
      <c r="D515" s="1070" t="s">
        <v>1343</v>
      </c>
      <c r="E515" s="1071"/>
      <c r="F515" s="1072"/>
      <c r="G515" s="527" t="s">
        <v>1344</v>
      </c>
      <c r="H515" s="1067" t="s">
        <v>97</v>
      </c>
      <c r="I515" s="127">
        <v>1</v>
      </c>
      <c r="J515" s="127">
        <v>0.5</v>
      </c>
      <c r="K515" s="552">
        <f t="shared" ref="K515" si="66">SUM(I515*J515)</f>
        <v>0.5</v>
      </c>
      <c r="L515" s="520" t="s">
        <v>431</v>
      </c>
      <c r="M515" s="759" t="s">
        <v>1641</v>
      </c>
      <c r="N515" s="521"/>
    </row>
    <row r="516" spans="1:14" s="267" customFormat="1" ht="36" x14ac:dyDescent="0.2">
      <c r="A516" s="563"/>
      <c r="B516" s="565"/>
      <c r="C516" s="120">
        <v>2</v>
      </c>
      <c r="D516" s="1070" t="s">
        <v>1345</v>
      </c>
      <c r="E516" s="1071"/>
      <c r="F516" s="1072"/>
      <c r="G516" s="527" t="s">
        <v>1346</v>
      </c>
      <c r="H516" s="1068"/>
      <c r="I516" s="127">
        <v>1</v>
      </c>
      <c r="J516" s="127">
        <v>0.5</v>
      </c>
      <c r="K516" s="552">
        <f t="shared" ref="K516" si="67">SUM(I516*J516)</f>
        <v>0.5</v>
      </c>
      <c r="L516" s="520" t="s">
        <v>431</v>
      </c>
      <c r="M516" s="759" t="s">
        <v>1642</v>
      </c>
      <c r="N516" s="521"/>
    </row>
    <row r="517" spans="1:14" s="267" customFormat="1" ht="36" x14ac:dyDescent="0.2">
      <c r="A517" s="563"/>
      <c r="B517" s="565"/>
      <c r="C517" s="120">
        <v>3</v>
      </c>
      <c r="D517" s="1070" t="s">
        <v>1339</v>
      </c>
      <c r="E517" s="1071"/>
      <c r="F517" s="1072"/>
      <c r="G517" s="527" t="s">
        <v>1340</v>
      </c>
      <c r="H517" s="1068"/>
      <c r="I517" s="127">
        <v>1</v>
      </c>
      <c r="J517" s="127">
        <v>0.5</v>
      </c>
      <c r="K517" s="552">
        <f t="shared" ref="K517:K518" si="68">SUM(I517*J517)</f>
        <v>0.5</v>
      </c>
      <c r="L517" s="520" t="s">
        <v>431</v>
      </c>
      <c r="M517" s="759" t="s">
        <v>1643</v>
      </c>
      <c r="N517" s="521"/>
    </row>
    <row r="518" spans="1:14" s="267" customFormat="1" ht="48" x14ac:dyDescent="0.2">
      <c r="A518" s="563"/>
      <c r="B518" s="565"/>
      <c r="C518" s="120">
        <v>4</v>
      </c>
      <c r="D518" s="1070" t="s">
        <v>1347</v>
      </c>
      <c r="E518" s="1071"/>
      <c r="F518" s="1072"/>
      <c r="G518" s="527" t="s">
        <v>1174</v>
      </c>
      <c r="H518" s="1068"/>
      <c r="I518" s="127">
        <v>1</v>
      </c>
      <c r="J518" s="127">
        <v>0.5</v>
      </c>
      <c r="K518" s="552">
        <f t="shared" si="68"/>
        <v>0.5</v>
      </c>
      <c r="L518" s="520" t="s">
        <v>431</v>
      </c>
      <c r="M518" s="759" t="s">
        <v>1644</v>
      </c>
      <c r="N518" s="521"/>
    </row>
    <row r="519" spans="1:14" s="267" customFormat="1" ht="36" x14ac:dyDescent="0.2">
      <c r="A519" s="563"/>
      <c r="B519" s="565"/>
      <c r="C519" s="120">
        <v>5</v>
      </c>
      <c r="D519" s="1070" t="s">
        <v>1341</v>
      </c>
      <c r="E519" s="1071"/>
      <c r="F519" s="1072"/>
      <c r="G519" s="527" t="s">
        <v>613</v>
      </c>
      <c r="H519" s="1068"/>
      <c r="I519" s="127">
        <v>1</v>
      </c>
      <c r="J519" s="127">
        <v>0.5</v>
      </c>
      <c r="K519" s="552">
        <f t="shared" ref="K519" si="69">SUM(I519*J519)</f>
        <v>0.5</v>
      </c>
      <c r="L519" s="520" t="s">
        <v>431</v>
      </c>
      <c r="M519" s="759" t="s">
        <v>1645</v>
      </c>
      <c r="N519" s="521"/>
    </row>
    <row r="520" spans="1:14" s="267" customFormat="1" ht="36" x14ac:dyDescent="0.2">
      <c r="A520" s="563"/>
      <c r="B520" s="565"/>
      <c r="C520" s="120">
        <v>6</v>
      </c>
      <c r="D520" s="1070" t="s">
        <v>1342</v>
      </c>
      <c r="E520" s="1071"/>
      <c r="F520" s="1072"/>
      <c r="G520" s="527" t="s">
        <v>612</v>
      </c>
      <c r="H520" s="1069"/>
      <c r="I520" s="127">
        <v>1</v>
      </c>
      <c r="J520" s="127">
        <v>0.5</v>
      </c>
      <c r="K520" s="552">
        <f t="shared" ref="K520" si="70">SUM(I520*J520)</f>
        <v>0.5</v>
      </c>
      <c r="L520" s="520" t="s">
        <v>431</v>
      </c>
      <c r="M520" s="759" t="s">
        <v>1646</v>
      </c>
      <c r="N520" s="521"/>
    </row>
    <row r="521" spans="1:14" s="267" customFormat="1" ht="20" customHeight="1" x14ac:dyDescent="0.2">
      <c r="A521" s="563"/>
      <c r="B521" s="565"/>
      <c r="C521" s="120"/>
      <c r="D521" s="1073" t="s">
        <v>365</v>
      </c>
      <c r="E521" s="1074"/>
      <c r="F521" s="1075"/>
      <c r="G521" s="1076"/>
      <c r="H521" s="1077"/>
      <c r="I521" s="127">
        <f>SUM(I515:I520)</f>
        <v>6</v>
      </c>
      <c r="J521" s="127"/>
      <c r="K521" s="508">
        <f>SUM(K515:K520)</f>
        <v>3</v>
      </c>
      <c r="L521" s="500"/>
      <c r="M521" s="744"/>
      <c r="N521" s="48"/>
    </row>
    <row r="522" spans="1:14" s="267" customFormat="1" ht="20" customHeight="1" x14ac:dyDescent="0.2">
      <c r="A522" s="563"/>
      <c r="B522" s="565"/>
      <c r="C522" s="1081" t="s">
        <v>997</v>
      </c>
      <c r="D522" s="1082"/>
      <c r="E522" s="1082"/>
      <c r="F522" s="1082"/>
      <c r="G522" s="1082"/>
      <c r="H522" s="1082"/>
      <c r="I522" s="1082"/>
      <c r="J522" s="1082"/>
      <c r="K522" s="1082"/>
      <c r="L522" s="566"/>
      <c r="M522" s="748"/>
      <c r="N522" s="48"/>
    </row>
    <row r="523" spans="1:14" s="267" customFormat="1" ht="36" x14ac:dyDescent="0.2">
      <c r="A523" s="563"/>
      <c r="B523" s="565"/>
      <c r="C523" s="120">
        <v>1</v>
      </c>
      <c r="D523" s="1070" t="s">
        <v>1351</v>
      </c>
      <c r="E523" s="1071"/>
      <c r="F523" s="1072"/>
      <c r="G523" s="567" t="s">
        <v>1352</v>
      </c>
      <c r="H523" s="1067" t="s">
        <v>97</v>
      </c>
      <c r="I523" s="127">
        <v>1</v>
      </c>
      <c r="J523" s="127">
        <v>0.5</v>
      </c>
      <c r="K523" s="552">
        <f t="shared" ref="K523:K527" si="71">SUM(I523*J523)</f>
        <v>0.5</v>
      </c>
      <c r="L523" s="520" t="s">
        <v>431</v>
      </c>
      <c r="M523" s="759" t="s">
        <v>1647</v>
      </c>
      <c r="N523" s="521"/>
    </row>
    <row r="524" spans="1:14" s="267" customFormat="1" ht="36" x14ac:dyDescent="0.2">
      <c r="A524" s="563"/>
      <c r="B524" s="565"/>
      <c r="C524" s="120">
        <v>2</v>
      </c>
      <c r="D524" s="1070" t="s">
        <v>1348</v>
      </c>
      <c r="E524" s="1071"/>
      <c r="F524" s="1072"/>
      <c r="G524" s="567" t="s">
        <v>610</v>
      </c>
      <c r="H524" s="1068"/>
      <c r="I524" s="127">
        <v>1</v>
      </c>
      <c r="J524" s="127">
        <v>0.5</v>
      </c>
      <c r="K524" s="552">
        <f t="shared" ref="K524:K526" si="72">SUM(I524*J524)</f>
        <v>0.5</v>
      </c>
      <c r="L524" s="520" t="s">
        <v>431</v>
      </c>
      <c r="M524" s="759" t="s">
        <v>1648</v>
      </c>
      <c r="N524" s="521"/>
    </row>
    <row r="525" spans="1:14" s="267" customFormat="1" ht="36" x14ac:dyDescent="0.2">
      <c r="A525" s="563"/>
      <c r="B525" s="565"/>
      <c r="C525" s="120">
        <v>3</v>
      </c>
      <c r="D525" s="989" t="s">
        <v>1355</v>
      </c>
      <c r="E525" s="984"/>
      <c r="F525" s="985"/>
      <c r="G525" s="567" t="s">
        <v>1354</v>
      </c>
      <c r="H525" s="1068"/>
      <c r="I525" s="127">
        <v>1</v>
      </c>
      <c r="J525" s="127">
        <v>0.5</v>
      </c>
      <c r="K525" s="552">
        <f t="shared" si="72"/>
        <v>0.5</v>
      </c>
      <c r="L525" s="520" t="s">
        <v>431</v>
      </c>
      <c r="M525" s="759" t="s">
        <v>1649</v>
      </c>
      <c r="N525" s="521"/>
    </row>
    <row r="526" spans="1:14" s="267" customFormat="1" ht="36" x14ac:dyDescent="0.2">
      <c r="A526" s="563"/>
      <c r="B526" s="565"/>
      <c r="C526" s="120">
        <v>4</v>
      </c>
      <c r="D526" s="989" t="s">
        <v>1353</v>
      </c>
      <c r="E526" s="984"/>
      <c r="F526" s="985"/>
      <c r="G526" s="567" t="s">
        <v>1354</v>
      </c>
      <c r="H526" s="1068"/>
      <c r="I526" s="127">
        <v>1</v>
      </c>
      <c r="J526" s="127">
        <v>0.5</v>
      </c>
      <c r="K526" s="552">
        <f t="shared" si="72"/>
        <v>0.5</v>
      </c>
      <c r="L526" s="520" t="s">
        <v>431</v>
      </c>
      <c r="M526" s="759" t="s">
        <v>1650</v>
      </c>
      <c r="N526" s="521"/>
    </row>
    <row r="527" spans="1:14" s="267" customFormat="1" ht="36" x14ac:dyDescent="0.2">
      <c r="A527" s="563"/>
      <c r="B527" s="565"/>
      <c r="C527" s="120">
        <v>5</v>
      </c>
      <c r="D527" s="1070" t="s">
        <v>1349</v>
      </c>
      <c r="E527" s="1071"/>
      <c r="F527" s="1072"/>
      <c r="G527" s="567" t="s">
        <v>1350</v>
      </c>
      <c r="H527" s="1069"/>
      <c r="I527" s="127">
        <v>1</v>
      </c>
      <c r="J527" s="127">
        <v>0.5</v>
      </c>
      <c r="K527" s="552">
        <f t="shared" si="71"/>
        <v>0.5</v>
      </c>
      <c r="L527" s="520" t="s">
        <v>431</v>
      </c>
      <c r="M527" s="759" t="s">
        <v>1651</v>
      </c>
      <c r="N527" s="521"/>
    </row>
    <row r="528" spans="1:14" s="267" customFormat="1" ht="20" customHeight="1" x14ac:dyDescent="0.2">
      <c r="A528" s="563"/>
      <c r="B528" s="565"/>
      <c r="C528" s="120"/>
      <c r="D528" s="1073" t="s">
        <v>365</v>
      </c>
      <c r="E528" s="1074"/>
      <c r="F528" s="1075"/>
      <c r="G528" s="1076"/>
      <c r="H528" s="1077"/>
      <c r="I528" s="127">
        <f>SUM(I523:I527)</f>
        <v>5</v>
      </c>
      <c r="J528" s="127"/>
      <c r="K528" s="508">
        <f>SUM(K523:K527)</f>
        <v>2.5</v>
      </c>
      <c r="L528" s="500"/>
      <c r="M528" s="744"/>
      <c r="N528" s="48"/>
    </row>
    <row r="529" spans="1:14" s="267" customFormat="1" ht="20" customHeight="1" x14ac:dyDescent="0.2">
      <c r="A529" s="563"/>
      <c r="B529" s="565"/>
      <c r="C529" s="1081" t="s">
        <v>1074</v>
      </c>
      <c r="D529" s="1082"/>
      <c r="E529" s="1082"/>
      <c r="F529" s="1082"/>
      <c r="G529" s="1082"/>
      <c r="H529" s="1082"/>
      <c r="I529" s="1082"/>
      <c r="J529" s="1082"/>
      <c r="K529" s="1082"/>
      <c r="L529" s="566"/>
      <c r="M529" s="748"/>
      <c r="N529" s="48"/>
    </row>
    <row r="530" spans="1:14" s="267" customFormat="1" ht="48" x14ac:dyDescent="0.2">
      <c r="A530" s="563"/>
      <c r="B530" s="565"/>
      <c r="C530" s="120">
        <v>1</v>
      </c>
      <c r="D530" s="1070" t="s">
        <v>1356</v>
      </c>
      <c r="E530" s="1071"/>
      <c r="F530" s="1072"/>
      <c r="G530" s="527" t="s">
        <v>1178</v>
      </c>
      <c r="H530" s="1067" t="s">
        <v>97</v>
      </c>
      <c r="I530" s="127">
        <v>1</v>
      </c>
      <c r="J530" s="127">
        <v>0.5</v>
      </c>
      <c r="K530" s="552">
        <f t="shared" ref="K530:K534" si="73">SUM(I530*J530)</f>
        <v>0.5</v>
      </c>
      <c r="L530" s="520" t="s">
        <v>431</v>
      </c>
      <c r="M530" s="759" t="s">
        <v>1652</v>
      </c>
      <c r="N530" s="521"/>
    </row>
    <row r="531" spans="1:14" s="267" customFormat="1" ht="36" x14ac:dyDescent="0.2">
      <c r="A531" s="563"/>
      <c r="B531" s="565"/>
      <c r="C531" s="120">
        <v>2</v>
      </c>
      <c r="D531" s="989" t="s">
        <v>1357</v>
      </c>
      <c r="E531" s="984"/>
      <c r="F531" s="985"/>
      <c r="G531" s="527" t="s">
        <v>616</v>
      </c>
      <c r="H531" s="1068"/>
      <c r="I531" s="127">
        <v>1</v>
      </c>
      <c r="J531" s="127">
        <v>0.5</v>
      </c>
      <c r="K531" s="552">
        <f t="shared" si="73"/>
        <v>0.5</v>
      </c>
      <c r="L531" s="520" t="s">
        <v>431</v>
      </c>
      <c r="M531" s="759" t="s">
        <v>1653</v>
      </c>
      <c r="N531" s="521"/>
    </row>
    <row r="532" spans="1:14" s="267" customFormat="1" ht="36" x14ac:dyDescent="0.2">
      <c r="A532" s="563"/>
      <c r="B532" s="565"/>
      <c r="C532" s="120">
        <v>3</v>
      </c>
      <c r="D532" s="989" t="s">
        <v>1358</v>
      </c>
      <c r="E532" s="984"/>
      <c r="F532" s="985"/>
      <c r="G532" s="561" t="s">
        <v>1121</v>
      </c>
      <c r="H532" s="1068"/>
      <c r="I532" s="127">
        <v>1</v>
      </c>
      <c r="J532" s="127">
        <v>0.5</v>
      </c>
      <c r="K532" s="552">
        <f t="shared" si="73"/>
        <v>0.5</v>
      </c>
      <c r="L532" s="520" t="s">
        <v>431</v>
      </c>
      <c r="M532" s="759" t="s">
        <v>1654</v>
      </c>
      <c r="N532" s="521"/>
    </row>
    <row r="533" spans="1:14" s="267" customFormat="1" ht="36" x14ac:dyDescent="0.2">
      <c r="A533" s="563"/>
      <c r="B533" s="565"/>
      <c r="C533" s="120">
        <v>4</v>
      </c>
      <c r="D533" s="989" t="s">
        <v>1359</v>
      </c>
      <c r="E533" s="984"/>
      <c r="F533" s="985"/>
      <c r="G533" s="561" t="s">
        <v>1121</v>
      </c>
      <c r="H533" s="1068"/>
      <c r="I533" s="127">
        <v>1</v>
      </c>
      <c r="J533" s="127">
        <v>0.5</v>
      </c>
      <c r="K533" s="552">
        <f t="shared" si="73"/>
        <v>0.5</v>
      </c>
      <c r="L533" s="520" t="s">
        <v>431</v>
      </c>
      <c r="M533" s="759" t="s">
        <v>1655</v>
      </c>
      <c r="N533" s="521"/>
    </row>
    <row r="534" spans="1:14" s="267" customFormat="1" ht="36" x14ac:dyDescent="0.2">
      <c r="A534" s="563"/>
      <c r="B534" s="565"/>
      <c r="C534" s="120">
        <v>5</v>
      </c>
      <c r="D534" s="1070" t="s">
        <v>1360</v>
      </c>
      <c r="E534" s="1071"/>
      <c r="F534" s="1072"/>
      <c r="G534" s="561" t="s">
        <v>1121</v>
      </c>
      <c r="H534" s="1069"/>
      <c r="I534" s="127">
        <v>1</v>
      </c>
      <c r="J534" s="127">
        <v>0.5</v>
      </c>
      <c r="K534" s="552">
        <f t="shared" si="73"/>
        <v>0.5</v>
      </c>
      <c r="L534" s="520" t="s">
        <v>431</v>
      </c>
      <c r="M534" s="759" t="s">
        <v>1656</v>
      </c>
      <c r="N534" s="521"/>
    </row>
    <row r="535" spans="1:14" s="267" customFormat="1" ht="20" customHeight="1" x14ac:dyDescent="0.2">
      <c r="A535" s="563"/>
      <c r="B535" s="565"/>
      <c r="C535" s="120"/>
      <c r="D535" s="1073" t="s">
        <v>365</v>
      </c>
      <c r="E535" s="1074"/>
      <c r="F535" s="1075"/>
      <c r="G535" s="1076"/>
      <c r="H535" s="1077"/>
      <c r="I535" s="127">
        <f>SUM(I530:I534)</f>
        <v>5</v>
      </c>
      <c r="J535" s="127"/>
      <c r="K535" s="508">
        <f>SUM(K530:K534)</f>
        <v>2.5</v>
      </c>
      <c r="L535" s="500"/>
      <c r="M535" s="744"/>
      <c r="N535" s="48"/>
    </row>
    <row r="536" spans="1:14" s="267" customFormat="1" ht="20" customHeight="1" x14ac:dyDescent="0.2">
      <c r="A536" s="563"/>
      <c r="B536" s="565"/>
      <c r="C536" s="1081" t="s">
        <v>998</v>
      </c>
      <c r="D536" s="1082"/>
      <c r="E536" s="1082"/>
      <c r="F536" s="1082"/>
      <c r="G536" s="1082"/>
      <c r="H536" s="1082"/>
      <c r="I536" s="1082"/>
      <c r="J536" s="1082"/>
      <c r="K536" s="1082"/>
      <c r="L536" s="566"/>
      <c r="M536" s="748"/>
      <c r="N536" s="48"/>
    </row>
    <row r="537" spans="1:14" s="267" customFormat="1" ht="36" x14ac:dyDescent="0.2">
      <c r="A537" s="563"/>
      <c r="B537" s="565"/>
      <c r="C537" s="120">
        <v>1</v>
      </c>
      <c r="D537" s="1070" t="s">
        <v>619</v>
      </c>
      <c r="E537" s="1071"/>
      <c r="F537" s="1072"/>
      <c r="G537" s="527" t="s">
        <v>603</v>
      </c>
      <c r="H537" s="1067" t="s">
        <v>97</v>
      </c>
      <c r="I537" s="127">
        <v>1</v>
      </c>
      <c r="J537" s="127">
        <v>0.5</v>
      </c>
      <c r="K537" s="552">
        <f t="shared" ref="K537:K538" si="74">SUM(I537*J537)</f>
        <v>0.5</v>
      </c>
      <c r="L537" s="520" t="s">
        <v>431</v>
      </c>
      <c r="M537" s="759" t="s">
        <v>1657</v>
      </c>
      <c r="N537" s="521"/>
    </row>
    <row r="538" spans="1:14" s="267" customFormat="1" ht="36" x14ac:dyDescent="0.2">
      <c r="A538" s="563"/>
      <c r="B538" s="565"/>
      <c r="C538" s="120">
        <v>2</v>
      </c>
      <c r="D538" s="1070" t="s">
        <v>1361</v>
      </c>
      <c r="E538" s="1071"/>
      <c r="F538" s="1072"/>
      <c r="G538" s="527" t="s">
        <v>1362</v>
      </c>
      <c r="H538" s="1068"/>
      <c r="I538" s="127">
        <v>1</v>
      </c>
      <c r="J538" s="127">
        <v>0.5</v>
      </c>
      <c r="K538" s="552">
        <f t="shared" si="74"/>
        <v>0.5</v>
      </c>
      <c r="L538" s="520" t="s">
        <v>431</v>
      </c>
      <c r="M538" s="759" t="s">
        <v>1658</v>
      </c>
      <c r="N538" s="521"/>
    </row>
    <row r="539" spans="1:14" s="267" customFormat="1" ht="36" x14ac:dyDescent="0.2">
      <c r="A539" s="563"/>
      <c r="B539" s="565"/>
      <c r="C539" s="120">
        <v>3</v>
      </c>
      <c r="D539" s="989" t="s">
        <v>1363</v>
      </c>
      <c r="E539" s="984"/>
      <c r="F539" s="985"/>
      <c r="G539" s="527" t="s">
        <v>1366</v>
      </c>
      <c r="H539" s="1068"/>
      <c r="I539" s="127">
        <v>1</v>
      </c>
      <c r="J539" s="127">
        <v>0.5</v>
      </c>
      <c r="K539" s="552">
        <f t="shared" ref="K539" si="75">SUM(I539*J539)</f>
        <v>0.5</v>
      </c>
      <c r="L539" s="520" t="s">
        <v>431</v>
      </c>
      <c r="M539" s="759" t="s">
        <v>1659</v>
      </c>
      <c r="N539" s="521"/>
    </row>
    <row r="540" spans="1:14" s="267" customFormat="1" ht="36" x14ac:dyDescent="0.2">
      <c r="A540" s="563"/>
      <c r="B540" s="565"/>
      <c r="C540" s="120">
        <v>4</v>
      </c>
      <c r="D540" s="1070" t="s">
        <v>1364</v>
      </c>
      <c r="E540" s="1071"/>
      <c r="F540" s="1072"/>
      <c r="G540" s="527" t="s">
        <v>1365</v>
      </c>
      <c r="H540" s="1069"/>
      <c r="I540" s="127">
        <v>1</v>
      </c>
      <c r="J540" s="127">
        <v>0.5</v>
      </c>
      <c r="K540" s="552">
        <f t="shared" ref="K540" si="76">SUM(I540*J540)</f>
        <v>0.5</v>
      </c>
      <c r="L540" s="520" t="s">
        <v>431</v>
      </c>
      <c r="M540" s="759" t="s">
        <v>1660</v>
      </c>
      <c r="N540" s="521"/>
    </row>
    <row r="541" spans="1:14" s="267" customFormat="1" ht="20" customHeight="1" x14ac:dyDescent="0.2">
      <c r="A541" s="563"/>
      <c r="B541" s="565"/>
      <c r="C541" s="120"/>
      <c r="D541" s="1073" t="s">
        <v>365</v>
      </c>
      <c r="E541" s="1074"/>
      <c r="F541" s="1075"/>
      <c r="G541" s="1076"/>
      <c r="H541" s="1077"/>
      <c r="I541" s="127">
        <f>SUM(I537:I540)</f>
        <v>4</v>
      </c>
      <c r="J541" s="127"/>
      <c r="K541" s="508">
        <f>SUM(K537:K540)</f>
        <v>2</v>
      </c>
      <c r="L541" s="500"/>
      <c r="M541" s="744"/>
      <c r="N541" s="48"/>
    </row>
    <row r="542" spans="1:14" s="267" customFormat="1" ht="20" customHeight="1" x14ac:dyDescent="0.2">
      <c r="A542" s="563"/>
      <c r="B542" s="565"/>
      <c r="C542" s="1081" t="s">
        <v>1075</v>
      </c>
      <c r="D542" s="1082"/>
      <c r="E542" s="1082"/>
      <c r="F542" s="1082"/>
      <c r="G542" s="1082"/>
      <c r="H542" s="1082"/>
      <c r="I542" s="1082"/>
      <c r="J542" s="1082"/>
      <c r="K542" s="1082"/>
      <c r="L542" s="566"/>
      <c r="M542" s="748"/>
      <c r="N542" s="48"/>
    </row>
    <row r="543" spans="1:14" s="267" customFormat="1" ht="36" x14ac:dyDescent="0.2">
      <c r="A543" s="563"/>
      <c r="B543" s="565"/>
      <c r="C543" s="120">
        <v>1</v>
      </c>
      <c r="D543" s="1070" t="s">
        <v>1367</v>
      </c>
      <c r="E543" s="1071"/>
      <c r="F543" s="1072"/>
      <c r="G543" s="527" t="s">
        <v>1124</v>
      </c>
      <c r="H543" s="1067" t="s">
        <v>97</v>
      </c>
      <c r="I543" s="127">
        <v>1</v>
      </c>
      <c r="J543" s="127">
        <v>0.5</v>
      </c>
      <c r="K543" s="552">
        <f t="shared" ref="K543" si="77">SUM(I543*J543)</f>
        <v>0.5</v>
      </c>
      <c r="L543" s="520" t="s">
        <v>431</v>
      </c>
      <c r="M543" s="759" t="s">
        <v>1661</v>
      </c>
      <c r="N543" s="521"/>
    </row>
    <row r="544" spans="1:14" s="267" customFormat="1" ht="36" x14ac:dyDescent="0.2">
      <c r="A544" s="563"/>
      <c r="B544" s="565"/>
      <c r="C544" s="120">
        <v>2</v>
      </c>
      <c r="D544" s="1070" t="s">
        <v>1368</v>
      </c>
      <c r="E544" s="1071"/>
      <c r="F544" s="1072"/>
      <c r="G544" s="527" t="s">
        <v>1369</v>
      </c>
      <c r="H544" s="1068"/>
      <c r="I544" s="127">
        <v>1</v>
      </c>
      <c r="J544" s="127">
        <v>0.5</v>
      </c>
      <c r="K544" s="552">
        <f t="shared" ref="K544:K545" si="78">SUM(I544*J544)</f>
        <v>0.5</v>
      </c>
      <c r="L544" s="520" t="s">
        <v>431</v>
      </c>
      <c r="M544" s="759" t="s">
        <v>1662</v>
      </c>
      <c r="N544" s="521"/>
    </row>
    <row r="545" spans="1:14" s="267" customFormat="1" ht="48" x14ac:dyDescent="0.2">
      <c r="A545" s="563"/>
      <c r="B545" s="565"/>
      <c r="C545" s="120">
        <v>3</v>
      </c>
      <c r="D545" s="1070" t="s">
        <v>1370</v>
      </c>
      <c r="E545" s="1071"/>
      <c r="F545" s="1072"/>
      <c r="G545" s="527" t="s">
        <v>1371</v>
      </c>
      <c r="H545" s="1069"/>
      <c r="I545" s="127">
        <v>1</v>
      </c>
      <c r="J545" s="127">
        <v>0.5</v>
      </c>
      <c r="K545" s="552">
        <f t="shared" si="78"/>
        <v>0.5</v>
      </c>
      <c r="L545" s="520" t="s">
        <v>431</v>
      </c>
      <c r="M545" s="759" t="s">
        <v>1663</v>
      </c>
      <c r="N545" s="521"/>
    </row>
    <row r="546" spans="1:14" s="267" customFormat="1" ht="20" customHeight="1" x14ac:dyDescent="0.2">
      <c r="A546" s="563"/>
      <c r="B546" s="565"/>
      <c r="C546" s="120"/>
      <c r="D546" s="1073" t="s">
        <v>365</v>
      </c>
      <c r="E546" s="1074"/>
      <c r="F546" s="1075"/>
      <c r="G546" s="1076"/>
      <c r="H546" s="1077"/>
      <c r="I546" s="127">
        <f>SUM(I543:I545)</f>
        <v>3</v>
      </c>
      <c r="J546" s="127"/>
      <c r="K546" s="508">
        <f>SUM(K543:K545)</f>
        <v>1.5</v>
      </c>
      <c r="L546" s="500"/>
      <c r="M546" s="744"/>
      <c r="N546" s="48"/>
    </row>
    <row r="547" spans="1:14" s="267" customFormat="1" ht="20" customHeight="1" x14ac:dyDescent="0.2">
      <c r="A547" s="563"/>
      <c r="B547" s="565"/>
      <c r="C547" s="1081" t="s">
        <v>999</v>
      </c>
      <c r="D547" s="1082"/>
      <c r="E547" s="1082"/>
      <c r="F547" s="1082"/>
      <c r="G547" s="1082"/>
      <c r="H547" s="1082"/>
      <c r="I547" s="1082"/>
      <c r="J547" s="1082"/>
      <c r="K547" s="1082"/>
      <c r="L547" s="566"/>
      <c r="M547" s="748"/>
      <c r="N547" s="48"/>
    </row>
    <row r="548" spans="1:14" s="267" customFormat="1" ht="36" x14ac:dyDescent="0.2">
      <c r="A548" s="563"/>
      <c r="B548" s="565"/>
      <c r="C548" s="120">
        <v>1</v>
      </c>
      <c r="D548" s="1070" t="s">
        <v>1372</v>
      </c>
      <c r="E548" s="1071"/>
      <c r="F548" s="1072"/>
      <c r="G548" s="567" t="s">
        <v>1373</v>
      </c>
      <c r="H548" s="643" t="s">
        <v>97</v>
      </c>
      <c r="I548" s="127">
        <v>1</v>
      </c>
      <c r="J548" s="127">
        <v>0.5</v>
      </c>
      <c r="K548" s="552">
        <f t="shared" ref="K548" si="79">SUM(I548*J548)</f>
        <v>0.5</v>
      </c>
      <c r="L548" s="520" t="s">
        <v>431</v>
      </c>
      <c r="M548" s="759" t="s">
        <v>1664</v>
      </c>
      <c r="N548" s="521"/>
    </row>
    <row r="549" spans="1:14" s="267" customFormat="1" ht="20" customHeight="1" x14ac:dyDescent="0.2">
      <c r="A549" s="563"/>
      <c r="B549" s="565"/>
      <c r="C549" s="120"/>
      <c r="D549" s="1073" t="s">
        <v>365</v>
      </c>
      <c r="E549" s="1074"/>
      <c r="F549" s="1075"/>
      <c r="G549" s="1076"/>
      <c r="H549" s="1077"/>
      <c r="I549" s="127">
        <f>SUM(I548:I548)</f>
        <v>1</v>
      </c>
      <c r="J549" s="127"/>
      <c r="K549" s="508">
        <f>SUM(K548:K548)</f>
        <v>0.5</v>
      </c>
      <c r="L549" s="500"/>
      <c r="M549" s="744"/>
      <c r="N549" s="48"/>
    </row>
    <row r="550" spans="1:14" s="267" customFormat="1" ht="20" customHeight="1" x14ac:dyDescent="0.2">
      <c r="A550" s="563"/>
      <c r="B550" s="565"/>
      <c r="C550" s="1081" t="s">
        <v>1076</v>
      </c>
      <c r="D550" s="1082"/>
      <c r="E550" s="1082"/>
      <c r="F550" s="1082"/>
      <c r="G550" s="1082"/>
      <c r="H550" s="1082"/>
      <c r="I550" s="1082"/>
      <c r="J550" s="1082"/>
      <c r="K550" s="1082"/>
      <c r="L550" s="566"/>
      <c r="M550" s="748"/>
      <c r="N550" s="48"/>
    </row>
    <row r="551" spans="1:14" s="267" customFormat="1" ht="36" x14ac:dyDescent="0.2">
      <c r="A551" s="563"/>
      <c r="B551" s="565"/>
      <c r="C551" s="120">
        <v>1</v>
      </c>
      <c r="D551" s="1070" t="s">
        <v>1374</v>
      </c>
      <c r="E551" s="1071"/>
      <c r="F551" s="1072"/>
      <c r="G551" s="527" t="s">
        <v>1375</v>
      </c>
      <c r="H551" s="1067" t="s">
        <v>97</v>
      </c>
      <c r="I551" s="127">
        <v>1</v>
      </c>
      <c r="J551" s="127">
        <v>0.5</v>
      </c>
      <c r="K551" s="552">
        <f t="shared" ref="K551:K552" si="80">SUM(I551*J551)</f>
        <v>0.5</v>
      </c>
      <c r="L551" s="520" t="s">
        <v>431</v>
      </c>
      <c r="M551" s="759" t="s">
        <v>1665</v>
      </c>
      <c r="N551" s="521"/>
    </row>
    <row r="552" spans="1:14" s="267" customFormat="1" ht="36" x14ac:dyDescent="0.2">
      <c r="A552" s="563"/>
      <c r="B552" s="565"/>
      <c r="C552" s="120">
        <v>2</v>
      </c>
      <c r="D552" s="989" t="s">
        <v>1376</v>
      </c>
      <c r="E552" s="984"/>
      <c r="F552" s="985"/>
      <c r="G552" s="527" t="s">
        <v>1377</v>
      </c>
      <c r="H552" s="1068"/>
      <c r="I552" s="127">
        <v>1</v>
      </c>
      <c r="J552" s="127">
        <v>0.5</v>
      </c>
      <c r="K552" s="552">
        <f t="shared" si="80"/>
        <v>0.5</v>
      </c>
      <c r="L552" s="520" t="s">
        <v>431</v>
      </c>
      <c r="M552" s="759" t="s">
        <v>1666</v>
      </c>
      <c r="N552" s="521"/>
    </row>
    <row r="553" spans="1:14" s="267" customFormat="1" ht="20" customHeight="1" x14ac:dyDescent="0.2">
      <c r="A553" s="563"/>
      <c r="B553" s="565"/>
      <c r="C553" s="120"/>
      <c r="D553" s="1073" t="s">
        <v>365</v>
      </c>
      <c r="E553" s="1074"/>
      <c r="F553" s="1075"/>
      <c r="G553" s="1076"/>
      <c r="H553" s="1077"/>
      <c r="I553" s="127">
        <f>SUM(I551:I552)</f>
        <v>2</v>
      </c>
      <c r="J553" s="127"/>
      <c r="K553" s="508">
        <f>SUM(K551:K552)</f>
        <v>1</v>
      </c>
      <c r="L553" s="500"/>
      <c r="M553" s="744"/>
      <c r="N553" s="48"/>
    </row>
    <row r="554" spans="1:14" s="267" customFormat="1" ht="20" customHeight="1" x14ac:dyDescent="0.2">
      <c r="A554" s="563"/>
      <c r="B554" s="565"/>
      <c r="C554" s="1081" t="s">
        <v>1000</v>
      </c>
      <c r="D554" s="1082"/>
      <c r="E554" s="1082"/>
      <c r="F554" s="1082"/>
      <c r="G554" s="1082"/>
      <c r="H554" s="1082"/>
      <c r="I554" s="1082"/>
      <c r="J554" s="1082"/>
      <c r="K554" s="1082"/>
      <c r="L554" s="566"/>
      <c r="M554" s="748"/>
      <c r="N554" s="48"/>
    </row>
    <row r="555" spans="1:14" s="267" customFormat="1" ht="36" x14ac:dyDescent="0.2">
      <c r="A555" s="563"/>
      <c r="B555" s="565"/>
      <c r="C555" s="120">
        <v>1</v>
      </c>
      <c r="D555" s="1070" t="s">
        <v>1378</v>
      </c>
      <c r="E555" s="1071"/>
      <c r="F555" s="1072"/>
      <c r="G555" s="527" t="s">
        <v>1379</v>
      </c>
      <c r="H555" s="1067" t="s">
        <v>97</v>
      </c>
      <c r="I555" s="127">
        <v>1</v>
      </c>
      <c r="J555" s="127">
        <v>0.5</v>
      </c>
      <c r="K555" s="552">
        <f t="shared" ref="K555" si="81">SUM(I555*J555)</f>
        <v>0.5</v>
      </c>
      <c r="L555" s="520" t="s">
        <v>431</v>
      </c>
      <c r="M555" s="759" t="s">
        <v>1667</v>
      </c>
      <c r="N555" s="521"/>
    </row>
    <row r="556" spans="1:14" s="267" customFormat="1" ht="37.5" customHeight="1" x14ac:dyDescent="0.2">
      <c r="A556" s="563"/>
      <c r="B556" s="565"/>
      <c r="C556" s="120">
        <v>2</v>
      </c>
      <c r="D556" s="1070" t="s">
        <v>1381</v>
      </c>
      <c r="E556" s="1071"/>
      <c r="F556" s="1072"/>
      <c r="G556" s="527" t="s">
        <v>1380</v>
      </c>
      <c r="H556" s="1069"/>
      <c r="I556" s="127">
        <v>1</v>
      </c>
      <c r="J556" s="127">
        <v>0.5</v>
      </c>
      <c r="K556" s="552">
        <f t="shared" ref="K556" si="82">SUM(I556*J556)</f>
        <v>0.5</v>
      </c>
      <c r="L556" s="520" t="s">
        <v>431</v>
      </c>
      <c r="M556" s="759" t="s">
        <v>1668</v>
      </c>
      <c r="N556" s="521"/>
    </row>
    <row r="557" spans="1:14" s="267" customFormat="1" ht="20" customHeight="1" x14ac:dyDescent="0.2">
      <c r="A557" s="563"/>
      <c r="B557" s="565"/>
      <c r="C557" s="120"/>
      <c r="D557" s="1073" t="s">
        <v>365</v>
      </c>
      <c r="E557" s="1074"/>
      <c r="F557" s="1075"/>
      <c r="G557" s="1076"/>
      <c r="H557" s="1077"/>
      <c r="I557" s="127">
        <f>SUM(I555:I556)</f>
        <v>2</v>
      </c>
      <c r="J557" s="127"/>
      <c r="K557" s="508">
        <f>SUM(K555:K556)</f>
        <v>1</v>
      </c>
      <c r="L557" s="500"/>
      <c r="M557" s="744"/>
      <c r="N557" s="48"/>
    </row>
    <row r="558" spans="1:14" s="267" customFormat="1" ht="20" customHeight="1" x14ac:dyDescent="0.2">
      <c r="A558" s="563"/>
      <c r="B558" s="565"/>
      <c r="C558" s="1081" t="s">
        <v>1077</v>
      </c>
      <c r="D558" s="1082"/>
      <c r="E558" s="1082"/>
      <c r="F558" s="1082"/>
      <c r="G558" s="1082"/>
      <c r="H558" s="1082"/>
      <c r="I558" s="1082"/>
      <c r="J558" s="1082"/>
      <c r="K558" s="1082"/>
      <c r="L558" s="646"/>
      <c r="M558" s="748"/>
      <c r="N558" s="48"/>
    </row>
    <row r="559" spans="1:14" s="267" customFormat="1" ht="36" x14ac:dyDescent="0.2">
      <c r="A559" s="563"/>
      <c r="B559" s="565"/>
      <c r="C559" s="120">
        <v>1</v>
      </c>
      <c r="D559" s="1070" t="s">
        <v>1382</v>
      </c>
      <c r="E559" s="1071"/>
      <c r="F559" s="1072"/>
      <c r="G559" s="527" t="s">
        <v>622</v>
      </c>
      <c r="H559" s="643" t="s">
        <v>97</v>
      </c>
      <c r="I559" s="127">
        <v>1</v>
      </c>
      <c r="J559" s="127">
        <v>0.5</v>
      </c>
      <c r="K559" s="552">
        <f t="shared" ref="K559" si="83">SUM(I559*J559)</f>
        <v>0.5</v>
      </c>
      <c r="L559" s="520" t="s">
        <v>431</v>
      </c>
      <c r="M559" s="759" t="s">
        <v>1669</v>
      </c>
      <c r="N559" s="521"/>
    </row>
    <row r="560" spans="1:14" s="267" customFormat="1" ht="20" customHeight="1" x14ac:dyDescent="0.2">
      <c r="A560" s="563"/>
      <c r="B560" s="565"/>
      <c r="C560" s="120"/>
      <c r="D560" s="1073" t="s">
        <v>365</v>
      </c>
      <c r="E560" s="1074"/>
      <c r="F560" s="1075"/>
      <c r="G560" s="1076"/>
      <c r="H560" s="1077"/>
      <c r="I560" s="127">
        <f>SUM(I559:I559)</f>
        <v>1</v>
      </c>
      <c r="J560" s="127"/>
      <c r="K560" s="508">
        <f>SUM(K559:K559)</f>
        <v>0.5</v>
      </c>
      <c r="L560" s="500"/>
      <c r="M560" s="744"/>
      <c r="N560" s="48"/>
    </row>
    <row r="561" spans="1:14" s="267" customFormat="1" ht="20" customHeight="1" x14ac:dyDescent="0.2">
      <c r="A561" s="563"/>
      <c r="B561" s="565"/>
      <c r="C561" s="1081" t="s">
        <v>1001</v>
      </c>
      <c r="D561" s="1082"/>
      <c r="E561" s="1082"/>
      <c r="F561" s="1082"/>
      <c r="G561" s="1082"/>
      <c r="H561" s="1082"/>
      <c r="I561" s="1082"/>
      <c r="J561" s="1082"/>
      <c r="K561" s="1082"/>
      <c r="L561" s="646"/>
      <c r="M561" s="748"/>
      <c r="N561" s="48"/>
    </row>
    <row r="562" spans="1:14" s="267" customFormat="1" ht="36" x14ac:dyDescent="0.2">
      <c r="A562" s="563"/>
      <c r="B562" s="565"/>
      <c r="C562" s="120">
        <v>1</v>
      </c>
      <c r="D562" s="1070" t="s">
        <v>1383</v>
      </c>
      <c r="E562" s="1071"/>
      <c r="F562" s="1072"/>
      <c r="G562" s="527" t="s">
        <v>1384</v>
      </c>
      <c r="H562" s="1067" t="s">
        <v>97</v>
      </c>
      <c r="I562" s="127">
        <v>1</v>
      </c>
      <c r="J562" s="127">
        <v>0.5</v>
      </c>
      <c r="K562" s="552">
        <f t="shared" ref="K562" si="84">SUM(I562*J562)</f>
        <v>0.5</v>
      </c>
      <c r="L562" s="520" t="s">
        <v>431</v>
      </c>
      <c r="M562" s="759" t="s">
        <v>1670</v>
      </c>
      <c r="N562" s="521"/>
    </row>
    <row r="563" spans="1:14" s="267" customFormat="1" ht="36" x14ac:dyDescent="0.2">
      <c r="A563" s="563"/>
      <c r="B563" s="565"/>
      <c r="C563" s="120">
        <v>2</v>
      </c>
      <c r="D563" s="989" t="s">
        <v>1385</v>
      </c>
      <c r="E563" s="984"/>
      <c r="F563" s="985"/>
      <c r="G563" s="527" t="s">
        <v>1384</v>
      </c>
      <c r="H563" s="1068"/>
      <c r="I563" s="127">
        <v>1</v>
      </c>
      <c r="J563" s="127">
        <v>0.5</v>
      </c>
      <c r="K563" s="552">
        <f t="shared" ref="K563:K564" si="85">SUM(I563*J563)</f>
        <v>0.5</v>
      </c>
      <c r="L563" s="520" t="s">
        <v>431</v>
      </c>
      <c r="M563" s="759" t="s">
        <v>1671</v>
      </c>
      <c r="N563" s="521"/>
    </row>
    <row r="564" spans="1:14" s="267" customFormat="1" ht="36" x14ac:dyDescent="0.2">
      <c r="A564" s="563"/>
      <c r="B564" s="565"/>
      <c r="C564" s="120">
        <v>3</v>
      </c>
      <c r="D564" s="1070" t="s">
        <v>1386</v>
      </c>
      <c r="E564" s="1071"/>
      <c r="F564" s="1072"/>
      <c r="G564" s="527" t="s">
        <v>1387</v>
      </c>
      <c r="H564" s="1068"/>
      <c r="I564" s="127">
        <v>1</v>
      </c>
      <c r="J564" s="127">
        <v>0.5</v>
      </c>
      <c r="K564" s="552">
        <f t="shared" si="85"/>
        <v>0.5</v>
      </c>
      <c r="L564" s="520" t="s">
        <v>431</v>
      </c>
      <c r="M564" s="759" t="s">
        <v>1672</v>
      </c>
      <c r="N564" s="521"/>
    </row>
    <row r="565" spans="1:14" s="267" customFormat="1" ht="20" customHeight="1" x14ac:dyDescent="0.2">
      <c r="A565" s="563"/>
      <c r="B565" s="565"/>
      <c r="C565" s="120"/>
      <c r="D565" s="1073" t="s">
        <v>365</v>
      </c>
      <c r="E565" s="1074"/>
      <c r="F565" s="1075"/>
      <c r="G565" s="1076"/>
      <c r="H565" s="1077"/>
      <c r="I565" s="127">
        <f>SUM(I562:I564)</f>
        <v>3</v>
      </c>
      <c r="J565" s="127"/>
      <c r="K565" s="508">
        <f>SUM(K562:K564)</f>
        <v>1.5</v>
      </c>
      <c r="L565" s="500"/>
      <c r="M565" s="744"/>
      <c r="N565" s="48"/>
    </row>
    <row r="566" spans="1:14" s="267" customFormat="1" ht="20" customHeight="1" x14ac:dyDescent="0.2">
      <c r="A566" s="563"/>
      <c r="B566" s="565"/>
      <c r="C566" s="1081" t="s">
        <v>1780</v>
      </c>
      <c r="D566" s="1082"/>
      <c r="E566" s="1082"/>
      <c r="F566" s="1082"/>
      <c r="G566" s="1082"/>
      <c r="H566" s="1082"/>
      <c r="I566" s="1082"/>
      <c r="J566" s="1082"/>
      <c r="K566" s="1082"/>
      <c r="L566" s="905"/>
      <c r="M566" s="748"/>
      <c r="N566" s="48"/>
    </row>
    <row r="567" spans="1:14" s="267" customFormat="1" ht="33" customHeight="1" x14ac:dyDescent="0.2">
      <c r="A567" s="563"/>
      <c r="B567" s="565"/>
      <c r="C567" s="120">
        <v>1</v>
      </c>
      <c r="D567" s="1070" t="s">
        <v>1781</v>
      </c>
      <c r="E567" s="1071"/>
      <c r="F567" s="1072"/>
      <c r="G567" s="527" t="s">
        <v>1782</v>
      </c>
      <c r="H567" s="1067" t="s">
        <v>97</v>
      </c>
      <c r="I567" s="127">
        <v>1</v>
      </c>
      <c r="J567" s="127">
        <v>0.5</v>
      </c>
      <c r="K567" s="552">
        <f t="shared" ref="K567:K569" si="86">SUM(I567*J567)</f>
        <v>0.5</v>
      </c>
      <c r="L567" s="520" t="s">
        <v>431</v>
      </c>
      <c r="M567" s="759" t="s">
        <v>1823</v>
      </c>
      <c r="N567" s="521"/>
    </row>
    <row r="568" spans="1:14" s="267" customFormat="1" ht="33" customHeight="1" x14ac:dyDescent="0.2">
      <c r="A568" s="563"/>
      <c r="B568" s="565"/>
      <c r="C568" s="120">
        <v>2</v>
      </c>
      <c r="D568" s="989" t="s">
        <v>1783</v>
      </c>
      <c r="E568" s="984"/>
      <c r="F568" s="985"/>
      <c r="G568" s="527" t="s">
        <v>1782</v>
      </c>
      <c r="H568" s="1068"/>
      <c r="I568" s="127">
        <v>1</v>
      </c>
      <c r="J568" s="127">
        <v>0.5</v>
      </c>
      <c r="K568" s="552">
        <f t="shared" si="86"/>
        <v>0.5</v>
      </c>
      <c r="L568" s="520" t="s">
        <v>431</v>
      </c>
      <c r="M568" s="759" t="s">
        <v>1824</v>
      </c>
      <c r="N568" s="521"/>
    </row>
    <row r="569" spans="1:14" s="267" customFormat="1" ht="33" customHeight="1" x14ac:dyDescent="0.2">
      <c r="A569" s="563"/>
      <c r="B569" s="565"/>
      <c r="C569" s="120">
        <v>3</v>
      </c>
      <c r="D569" s="1070" t="s">
        <v>1784</v>
      </c>
      <c r="E569" s="1071"/>
      <c r="F569" s="1072"/>
      <c r="G569" s="527" t="s">
        <v>1785</v>
      </c>
      <c r="H569" s="1068"/>
      <c r="I569" s="127">
        <v>1</v>
      </c>
      <c r="J569" s="127">
        <v>0.5</v>
      </c>
      <c r="K569" s="552">
        <f t="shared" si="86"/>
        <v>0.5</v>
      </c>
      <c r="L569" s="520" t="s">
        <v>431</v>
      </c>
      <c r="M569" s="759" t="s">
        <v>1825</v>
      </c>
      <c r="N569" s="521"/>
    </row>
    <row r="570" spans="1:14" s="267" customFormat="1" ht="20" customHeight="1" x14ac:dyDescent="0.2">
      <c r="A570" s="563"/>
      <c r="B570" s="565"/>
      <c r="C570" s="120"/>
      <c r="D570" s="1073" t="s">
        <v>365</v>
      </c>
      <c r="E570" s="1074"/>
      <c r="F570" s="1075"/>
      <c r="G570" s="1076"/>
      <c r="H570" s="1077"/>
      <c r="I570" s="127">
        <f>SUM(I567:I569)</f>
        <v>3</v>
      </c>
      <c r="J570" s="127"/>
      <c r="K570" s="508">
        <f>SUM(K567:K569)</f>
        <v>1.5</v>
      </c>
      <c r="L570" s="500"/>
      <c r="M570" s="744"/>
      <c r="N570" s="48"/>
    </row>
    <row r="571" spans="1:14" s="267" customFormat="1" ht="20" customHeight="1" x14ac:dyDescent="0.2">
      <c r="A571" s="563"/>
      <c r="B571" s="565"/>
      <c r="C571" s="1081" t="s">
        <v>1767</v>
      </c>
      <c r="D571" s="1082"/>
      <c r="E571" s="1082"/>
      <c r="F571" s="1082"/>
      <c r="G571" s="1082"/>
      <c r="H571" s="1082"/>
      <c r="I571" s="1082"/>
      <c r="J571" s="1082"/>
      <c r="K571" s="1082"/>
      <c r="L571" s="905"/>
      <c r="M571" s="748"/>
      <c r="N571" s="48"/>
    </row>
    <row r="572" spans="1:14" s="267" customFormat="1" ht="33" customHeight="1" x14ac:dyDescent="0.2">
      <c r="A572" s="563"/>
      <c r="B572" s="565"/>
      <c r="C572" s="120">
        <v>1</v>
      </c>
      <c r="D572" s="1070" t="s">
        <v>1786</v>
      </c>
      <c r="E572" s="1071"/>
      <c r="F572" s="1072"/>
      <c r="G572" s="527" t="s">
        <v>1787</v>
      </c>
      <c r="H572" s="1067" t="s">
        <v>97</v>
      </c>
      <c r="I572" s="127">
        <v>1</v>
      </c>
      <c r="J572" s="127">
        <v>0.5</v>
      </c>
      <c r="K572" s="552">
        <f t="shared" ref="K572:K576" si="87">SUM(I572*J572)</f>
        <v>0.5</v>
      </c>
      <c r="L572" s="520" t="s">
        <v>431</v>
      </c>
      <c r="M572" s="759" t="s">
        <v>1826</v>
      </c>
      <c r="N572" s="521"/>
    </row>
    <row r="573" spans="1:14" s="267" customFormat="1" ht="33" customHeight="1" x14ac:dyDescent="0.2">
      <c r="A573" s="563"/>
      <c r="B573" s="565"/>
      <c r="C573" s="120">
        <v>2</v>
      </c>
      <c r="D573" s="989" t="s">
        <v>1788</v>
      </c>
      <c r="E573" s="984"/>
      <c r="F573" s="985"/>
      <c r="G573" s="527" t="s">
        <v>1775</v>
      </c>
      <c r="H573" s="1068"/>
      <c r="I573" s="127">
        <v>1</v>
      </c>
      <c r="J573" s="127">
        <v>0.5</v>
      </c>
      <c r="K573" s="552">
        <f t="shared" si="87"/>
        <v>0.5</v>
      </c>
      <c r="L573" s="520" t="s">
        <v>431</v>
      </c>
      <c r="M573" s="759" t="s">
        <v>1827</v>
      </c>
      <c r="N573" s="521"/>
    </row>
    <row r="574" spans="1:14" s="267" customFormat="1" ht="36" x14ac:dyDescent="0.2">
      <c r="A574" s="563"/>
      <c r="B574" s="565"/>
      <c r="C574" s="120">
        <v>3</v>
      </c>
      <c r="D574" s="989" t="s">
        <v>1789</v>
      </c>
      <c r="E574" s="984"/>
      <c r="F574" s="985"/>
      <c r="G574" s="527" t="s">
        <v>1790</v>
      </c>
      <c r="H574" s="1068"/>
      <c r="I574" s="127">
        <v>1</v>
      </c>
      <c r="J574" s="127">
        <v>0.5</v>
      </c>
      <c r="K574" s="552">
        <f t="shared" ref="K574:K575" si="88">SUM(I574*J574)</f>
        <v>0.5</v>
      </c>
      <c r="L574" s="520" t="s">
        <v>431</v>
      </c>
      <c r="M574" s="759" t="s">
        <v>1828</v>
      </c>
      <c r="N574" s="521"/>
    </row>
    <row r="575" spans="1:14" s="267" customFormat="1" ht="33" customHeight="1" x14ac:dyDescent="0.2">
      <c r="A575" s="563"/>
      <c r="B575" s="565"/>
      <c r="C575" s="120">
        <v>4</v>
      </c>
      <c r="D575" s="989" t="s">
        <v>1791</v>
      </c>
      <c r="E575" s="984"/>
      <c r="F575" s="985"/>
      <c r="G575" s="527" t="s">
        <v>1792</v>
      </c>
      <c r="H575" s="1068"/>
      <c r="I575" s="127">
        <v>1</v>
      </c>
      <c r="J575" s="127">
        <v>0.5</v>
      </c>
      <c r="K575" s="552">
        <f t="shared" si="88"/>
        <v>0.5</v>
      </c>
      <c r="L575" s="520" t="s">
        <v>431</v>
      </c>
      <c r="M575" s="759" t="s">
        <v>1829</v>
      </c>
      <c r="N575" s="521"/>
    </row>
    <row r="576" spans="1:14" s="267" customFormat="1" ht="36" x14ac:dyDescent="0.2">
      <c r="A576" s="563"/>
      <c r="B576" s="565"/>
      <c r="C576" s="120">
        <v>5</v>
      </c>
      <c r="D576" s="1070" t="s">
        <v>1793</v>
      </c>
      <c r="E576" s="1071"/>
      <c r="F576" s="1072"/>
      <c r="G576" s="527" t="s">
        <v>1794</v>
      </c>
      <c r="H576" s="1068"/>
      <c r="I576" s="127">
        <v>1</v>
      </c>
      <c r="J576" s="127">
        <v>0.5</v>
      </c>
      <c r="K576" s="552">
        <f t="shared" si="87"/>
        <v>0.5</v>
      </c>
      <c r="L576" s="520" t="s">
        <v>431</v>
      </c>
      <c r="M576" s="759" t="s">
        <v>1830</v>
      </c>
      <c r="N576" s="521"/>
    </row>
    <row r="577" spans="1:14" s="267" customFormat="1" ht="20" customHeight="1" x14ac:dyDescent="0.2">
      <c r="A577" s="563"/>
      <c r="B577" s="565"/>
      <c r="C577" s="120"/>
      <c r="D577" s="1073" t="s">
        <v>365</v>
      </c>
      <c r="E577" s="1074"/>
      <c r="F577" s="1075"/>
      <c r="G577" s="1076"/>
      <c r="H577" s="1077"/>
      <c r="I577" s="127">
        <f>SUM(I572:I576)</f>
        <v>5</v>
      </c>
      <c r="J577" s="127"/>
      <c r="K577" s="508">
        <f>SUM(K572:K576)</f>
        <v>2.5</v>
      </c>
      <c r="L577" s="500"/>
      <c r="M577" s="744"/>
      <c r="N577" s="48"/>
    </row>
    <row r="578" spans="1:14" ht="21.5" customHeight="1" x14ac:dyDescent="0.15">
      <c r="A578" s="530"/>
      <c r="B578" s="502" t="s">
        <v>98</v>
      </c>
      <c r="C578" s="1091" t="s">
        <v>99</v>
      </c>
      <c r="D578" s="1092"/>
      <c r="E578" s="1092"/>
      <c r="F578" s="1092"/>
      <c r="G578" s="1092"/>
      <c r="H578" s="1092"/>
      <c r="I578" s="1092"/>
      <c r="J578" s="1093"/>
      <c r="K578" s="516">
        <f>K579</f>
        <v>26</v>
      </c>
      <c r="L578" s="500"/>
      <c r="M578" s="744"/>
      <c r="N578" s="48"/>
    </row>
    <row r="579" spans="1:14" s="537" customFormat="1" ht="20" customHeight="1" x14ac:dyDescent="0.15">
      <c r="A579" s="532"/>
      <c r="B579" s="532"/>
      <c r="C579" s="1112" t="s">
        <v>316</v>
      </c>
      <c r="D579" s="1113"/>
      <c r="E579" s="1113"/>
      <c r="F579" s="1117"/>
      <c r="G579" s="568"/>
      <c r="H579" s="281"/>
      <c r="I579" s="569"/>
      <c r="J579" s="569"/>
      <c r="K579" s="281">
        <f>K581+K583+K585+K587+K589+K591+K593+K595+K597+K599+K601+K605+K607</f>
        <v>26</v>
      </c>
      <c r="L579" s="500"/>
      <c r="M579" s="744"/>
      <c r="N579" s="48"/>
    </row>
    <row r="580" spans="1:14" s="267" customFormat="1" ht="20" customHeight="1" x14ac:dyDescent="0.2">
      <c r="A580" s="529"/>
      <c r="B580" s="476"/>
      <c r="C580" s="1081" t="s">
        <v>1084</v>
      </c>
      <c r="D580" s="1082"/>
      <c r="E580" s="1082"/>
      <c r="F580" s="1082"/>
      <c r="G580" s="1082"/>
      <c r="H580" s="1082"/>
      <c r="I580" s="1082"/>
      <c r="J580" s="1082"/>
      <c r="K580" s="1082"/>
      <c r="L580" s="1082"/>
      <c r="M580" s="1083"/>
      <c r="N580" s="506"/>
    </row>
    <row r="581" spans="1:14" s="267" customFormat="1" ht="36" x14ac:dyDescent="0.2">
      <c r="A581" s="529"/>
      <c r="B581" s="476"/>
      <c r="C581" s="120">
        <v>1</v>
      </c>
      <c r="D581" s="1106" t="s">
        <v>1392</v>
      </c>
      <c r="E581" s="1107"/>
      <c r="F581" s="1108"/>
      <c r="G581" s="570" t="s">
        <v>637</v>
      </c>
      <c r="H581" s="552" t="s">
        <v>312</v>
      </c>
      <c r="I581" s="552">
        <v>1</v>
      </c>
      <c r="J581" s="552">
        <v>2</v>
      </c>
      <c r="K581" s="552">
        <v>2</v>
      </c>
      <c r="L581" s="572" t="s">
        <v>623</v>
      </c>
      <c r="M581" s="758" t="s">
        <v>1673</v>
      </c>
      <c r="N581" s="571"/>
    </row>
    <row r="582" spans="1:14" s="267" customFormat="1" ht="20" customHeight="1" x14ac:dyDescent="0.2">
      <c r="A582" s="529"/>
      <c r="B582" s="476"/>
      <c r="C582" s="1081" t="s">
        <v>1085</v>
      </c>
      <c r="D582" s="1082"/>
      <c r="E582" s="1082"/>
      <c r="F582" s="1082"/>
      <c r="G582" s="1082"/>
      <c r="H582" s="1082"/>
      <c r="I582" s="1082"/>
      <c r="J582" s="1082"/>
      <c r="K582" s="1082"/>
      <c r="L582" s="1082"/>
      <c r="M582" s="1083"/>
      <c r="N582" s="506"/>
    </row>
    <row r="583" spans="1:14" s="267" customFormat="1" ht="36" x14ac:dyDescent="0.2">
      <c r="A583" s="529"/>
      <c r="B583" s="476"/>
      <c r="C583" s="120">
        <v>1</v>
      </c>
      <c r="D583" s="1106" t="s">
        <v>1392</v>
      </c>
      <c r="E583" s="1107"/>
      <c r="F583" s="1108"/>
      <c r="G583" s="570" t="s">
        <v>637</v>
      </c>
      <c r="H583" s="552" t="s">
        <v>312</v>
      </c>
      <c r="I583" s="552">
        <v>1</v>
      </c>
      <c r="J583" s="552">
        <v>2</v>
      </c>
      <c r="K583" s="552">
        <v>2</v>
      </c>
      <c r="L583" s="572" t="s">
        <v>623</v>
      </c>
      <c r="M583" s="758" t="s">
        <v>1673</v>
      </c>
      <c r="N583" s="571"/>
    </row>
    <row r="584" spans="1:14" s="267" customFormat="1" ht="20" customHeight="1" x14ac:dyDescent="0.2">
      <c r="A584" s="529"/>
      <c r="B584" s="476"/>
      <c r="C584" s="1081" t="s">
        <v>1002</v>
      </c>
      <c r="D584" s="1082"/>
      <c r="E584" s="1082"/>
      <c r="F584" s="1082"/>
      <c r="G584" s="1082"/>
      <c r="H584" s="1082"/>
      <c r="I584" s="1082"/>
      <c r="J584" s="1082"/>
      <c r="K584" s="1082"/>
      <c r="L584" s="1082"/>
      <c r="M584" s="1083"/>
      <c r="N584" s="506"/>
    </row>
    <row r="585" spans="1:14" s="267" customFormat="1" ht="48" x14ac:dyDescent="0.2">
      <c r="A585" s="529"/>
      <c r="B585" s="476"/>
      <c r="C585" s="120">
        <v>1</v>
      </c>
      <c r="D585" s="1106" t="s">
        <v>1393</v>
      </c>
      <c r="E585" s="1107"/>
      <c r="F585" s="1108"/>
      <c r="G585" s="570" t="s">
        <v>636</v>
      </c>
      <c r="H585" s="552" t="s">
        <v>312</v>
      </c>
      <c r="I585" s="552">
        <v>1</v>
      </c>
      <c r="J585" s="552">
        <v>2</v>
      </c>
      <c r="K585" s="552">
        <v>2</v>
      </c>
      <c r="L585" s="572" t="s">
        <v>624</v>
      </c>
      <c r="M585" s="758" t="s">
        <v>1674</v>
      </c>
      <c r="N585" s="571"/>
    </row>
    <row r="586" spans="1:14" s="267" customFormat="1" ht="20" customHeight="1" x14ac:dyDescent="0.2">
      <c r="A586" s="529"/>
      <c r="B586" s="476"/>
      <c r="C586" s="1081" t="s">
        <v>1086</v>
      </c>
      <c r="D586" s="1082"/>
      <c r="E586" s="1082"/>
      <c r="F586" s="1082"/>
      <c r="G586" s="1082"/>
      <c r="H586" s="1082"/>
      <c r="I586" s="1082"/>
      <c r="J586" s="1082"/>
      <c r="K586" s="1082"/>
      <c r="L586" s="1082"/>
      <c r="M586" s="1083"/>
      <c r="N586" s="506"/>
    </row>
    <row r="587" spans="1:14" s="267" customFormat="1" ht="48" x14ac:dyDescent="0.2">
      <c r="A587" s="529"/>
      <c r="B587" s="476"/>
      <c r="C587" s="120">
        <v>1</v>
      </c>
      <c r="D587" s="1106" t="s">
        <v>1393</v>
      </c>
      <c r="E587" s="1107"/>
      <c r="F587" s="1108"/>
      <c r="G587" s="570" t="s">
        <v>636</v>
      </c>
      <c r="H587" s="552" t="s">
        <v>312</v>
      </c>
      <c r="I587" s="552">
        <v>1</v>
      </c>
      <c r="J587" s="552">
        <v>2</v>
      </c>
      <c r="K587" s="552">
        <v>2</v>
      </c>
      <c r="L587" s="572" t="s">
        <v>624</v>
      </c>
      <c r="M587" s="758" t="s">
        <v>1674</v>
      </c>
      <c r="N587" s="571"/>
    </row>
    <row r="588" spans="1:14" s="267" customFormat="1" ht="20" customHeight="1" x14ac:dyDescent="0.2">
      <c r="A588" s="529"/>
      <c r="B588" s="476"/>
      <c r="C588" s="1081" t="s">
        <v>995</v>
      </c>
      <c r="D588" s="1082"/>
      <c r="E588" s="1082"/>
      <c r="F588" s="1082"/>
      <c r="G588" s="1082"/>
      <c r="H588" s="1082"/>
      <c r="I588" s="1082"/>
      <c r="J588" s="1082"/>
      <c r="K588" s="1082"/>
      <c r="L588" s="1082"/>
      <c r="M588" s="1083"/>
      <c r="N588" s="506"/>
    </row>
    <row r="589" spans="1:14" s="267" customFormat="1" ht="42" customHeight="1" x14ac:dyDescent="0.2">
      <c r="A589" s="529"/>
      <c r="B589" s="476"/>
      <c r="C589" s="120">
        <v>1</v>
      </c>
      <c r="D589" s="1106" t="s">
        <v>1394</v>
      </c>
      <c r="E589" s="1107"/>
      <c r="F589" s="1108"/>
      <c r="G589" s="570" t="s">
        <v>635</v>
      </c>
      <c r="H589" s="552" t="s">
        <v>312</v>
      </c>
      <c r="I589" s="552">
        <v>1</v>
      </c>
      <c r="J589" s="552">
        <v>2</v>
      </c>
      <c r="K589" s="552">
        <v>2</v>
      </c>
      <c r="L589" s="572" t="s">
        <v>625</v>
      </c>
      <c r="M589" s="758" t="s">
        <v>1675</v>
      </c>
      <c r="N589" s="571"/>
    </row>
    <row r="590" spans="1:14" s="267" customFormat="1" ht="20" customHeight="1" x14ac:dyDescent="0.2">
      <c r="A590" s="529"/>
      <c r="B590" s="476"/>
      <c r="C590" s="1081" t="s">
        <v>1072</v>
      </c>
      <c r="D590" s="1082"/>
      <c r="E590" s="1082"/>
      <c r="F590" s="1082"/>
      <c r="G590" s="1082"/>
      <c r="H590" s="1082"/>
      <c r="I590" s="1082"/>
      <c r="J590" s="1082"/>
      <c r="K590" s="1082"/>
      <c r="L590" s="1082"/>
      <c r="M590" s="1083"/>
      <c r="N590" s="506"/>
    </row>
    <row r="591" spans="1:14" s="267" customFormat="1" ht="42.5" customHeight="1" x14ac:dyDescent="0.2">
      <c r="A591" s="529"/>
      <c r="B591" s="476"/>
      <c r="C591" s="120">
        <v>1</v>
      </c>
      <c r="D591" s="1106" t="s">
        <v>1394</v>
      </c>
      <c r="E591" s="1107"/>
      <c r="F591" s="1108"/>
      <c r="G591" s="570" t="s">
        <v>635</v>
      </c>
      <c r="H591" s="552" t="s">
        <v>312</v>
      </c>
      <c r="I591" s="552">
        <v>1</v>
      </c>
      <c r="J591" s="552">
        <v>2</v>
      </c>
      <c r="K591" s="552">
        <v>2</v>
      </c>
      <c r="L591" s="572" t="s">
        <v>625</v>
      </c>
      <c r="M591" s="758" t="s">
        <v>1675</v>
      </c>
      <c r="N591" s="571"/>
    </row>
    <row r="592" spans="1:14" s="267" customFormat="1" ht="20" customHeight="1" x14ac:dyDescent="0.2">
      <c r="A592" s="529"/>
      <c r="B592" s="476"/>
      <c r="C592" s="1081" t="s">
        <v>996</v>
      </c>
      <c r="D592" s="1082"/>
      <c r="E592" s="1082"/>
      <c r="F592" s="1082"/>
      <c r="G592" s="1082"/>
      <c r="H592" s="1082"/>
      <c r="I592" s="1082"/>
      <c r="J592" s="1082"/>
      <c r="K592" s="1082"/>
      <c r="L592" s="1082"/>
      <c r="M592" s="1083"/>
      <c r="N592" s="506"/>
    </row>
    <row r="593" spans="1:14" s="267" customFormat="1" ht="42.5" customHeight="1" x14ac:dyDescent="0.2">
      <c r="A593" s="529"/>
      <c r="B593" s="476"/>
      <c r="C593" s="120">
        <v>1</v>
      </c>
      <c r="D593" s="1106" t="s">
        <v>1395</v>
      </c>
      <c r="E593" s="1107"/>
      <c r="F593" s="1108"/>
      <c r="G593" s="570" t="s">
        <v>634</v>
      </c>
      <c r="H593" s="552" t="s">
        <v>312</v>
      </c>
      <c r="I593" s="552">
        <v>1</v>
      </c>
      <c r="J593" s="552">
        <v>2</v>
      </c>
      <c r="K593" s="552">
        <v>2</v>
      </c>
      <c r="L593" s="572" t="s">
        <v>626</v>
      </c>
      <c r="M593" s="758" t="s">
        <v>1676</v>
      </c>
      <c r="N593" s="571"/>
    </row>
    <row r="594" spans="1:14" s="267" customFormat="1" ht="20" customHeight="1" x14ac:dyDescent="0.2">
      <c r="A594" s="529"/>
      <c r="B594" s="476"/>
      <c r="C594" s="1081" t="s">
        <v>1073</v>
      </c>
      <c r="D594" s="1082"/>
      <c r="E594" s="1082"/>
      <c r="F594" s="1082"/>
      <c r="G594" s="1082"/>
      <c r="H594" s="1082"/>
      <c r="I594" s="1082"/>
      <c r="J594" s="1082"/>
      <c r="K594" s="1082"/>
      <c r="L594" s="1082"/>
      <c r="M594" s="1083"/>
      <c r="N594" s="506"/>
    </row>
    <row r="595" spans="1:14" s="267" customFormat="1" ht="42.5" customHeight="1" x14ac:dyDescent="0.2">
      <c r="A595" s="529"/>
      <c r="B595" s="476"/>
      <c r="C595" s="120">
        <v>1</v>
      </c>
      <c r="D595" s="1106" t="s">
        <v>1395</v>
      </c>
      <c r="E595" s="1107"/>
      <c r="F595" s="1108"/>
      <c r="G595" s="570" t="s">
        <v>634</v>
      </c>
      <c r="H595" s="552" t="s">
        <v>312</v>
      </c>
      <c r="I595" s="552">
        <v>1</v>
      </c>
      <c r="J595" s="552">
        <v>2</v>
      </c>
      <c r="K595" s="552">
        <v>2</v>
      </c>
      <c r="L595" s="572" t="s">
        <v>626</v>
      </c>
      <c r="M595" s="758" t="s">
        <v>1676</v>
      </c>
      <c r="N595" s="571"/>
    </row>
    <row r="596" spans="1:14" s="267" customFormat="1" ht="20" customHeight="1" x14ac:dyDescent="0.2">
      <c r="A596" s="529"/>
      <c r="B596" s="476"/>
      <c r="C596" s="1081" t="s">
        <v>1396</v>
      </c>
      <c r="D596" s="1082"/>
      <c r="E596" s="1082"/>
      <c r="F596" s="1082"/>
      <c r="G596" s="1082"/>
      <c r="H596" s="1082"/>
      <c r="I596" s="1082"/>
      <c r="J596" s="1082"/>
      <c r="K596" s="1082"/>
      <c r="L596" s="1082"/>
      <c r="M596" s="1083"/>
      <c r="N596" s="506"/>
    </row>
    <row r="597" spans="1:14" s="267" customFormat="1" ht="42" customHeight="1" x14ac:dyDescent="0.2">
      <c r="A597" s="529"/>
      <c r="B597" s="476"/>
      <c r="C597" s="120">
        <v>1</v>
      </c>
      <c r="D597" s="1106" t="s">
        <v>1400</v>
      </c>
      <c r="E597" s="1107"/>
      <c r="F597" s="1108"/>
      <c r="G597" s="573" t="s">
        <v>539</v>
      </c>
      <c r="H597" s="552" t="s">
        <v>312</v>
      </c>
      <c r="I597" s="552">
        <v>1</v>
      </c>
      <c r="J597" s="552">
        <v>2</v>
      </c>
      <c r="K597" s="552">
        <v>2</v>
      </c>
      <c r="L597" s="572" t="s">
        <v>627</v>
      </c>
      <c r="M597" s="758" t="s">
        <v>1677</v>
      </c>
      <c r="N597" s="571"/>
    </row>
    <row r="598" spans="1:14" s="267" customFormat="1" ht="20" customHeight="1" x14ac:dyDescent="0.2">
      <c r="A598" s="529"/>
      <c r="B598" s="476"/>
      <c r="C598" s="1081" t="s">
        <v>1195</v>
      </c>
      <c r="D598" s="1082"/>
      <c r="E598" s="1082"/>
      <c r="F598" s="1082"/>
      <c r="G598" s="1082"/>
      <c r="H598" s="1082"/>
      <c r="I598" s="1082"/>
      <c r="J598" s="1082"/>
      <c r="K598" s="1082"/>
      <c r="L598" s="1082"/>
      <c r="M598" s="1083"/>
      <c r="N598" s="506"/>
    </row>
    <row r="599" spans="1:14" s="267" customFormat="1" ht="36" x14ac:dyDescent="0.2">
      <c r="A599" s="529"/>
      <c r="B599" s="476"/>
      <c r="C599" s="120">
        <v>1</v>
      </c>
      <c r="D599" s="1106" t="s">
        <v>1400</v>
      </c>
      <c r="E599" s="1107"/>
      <c r="F599" s="1108"/>
      <c r="G599" s="573" t="s">
        <v>1401</v>
      </c>
      <c r="H599" s="552" t="s">
        <v>312</v>
      </c>
      <c r="I599" s="552">
        <v>1</v>
      </c>
      <c r="J599" s="552">
        <v>2</v>
      </c>
      <c r="K599" s="552">
        <v>2</v>
      </c>
      <c r="L599" s="572" t="s">
        <v>630</v>
      </c>
      <c r="M599" s="758" t="s">
        <v>1678</v>
      </c>
      <c r="N599" s="571"/>
    </row>
    <row r="600" spans="1:14" s="267" customFormat="1" ht="20" customHeight="1" x14ac:dyDescent="0.2">
      <c r="A600" s="529"/>
      <c r="B600" s="476"/>
      <c r="C600" s="1081" t="s">
        <v>1397</v>
      </c>
      <c r="D600" s="1082"/>
      <c r="E600" s="1082"/>
      <c r="F600" s="1082"/>
      <c r="G600" s="1082"/>
      <c r="H600" s="1082"/>
      <c r="I600" s="1082"/>
      <c r="J600" s="1082"/>
      <c r="K600" s="1082"/>
      <c r="L600" s="1082"/>
      <c r="M600" s="1083"/>
      <c r="N600" s="506"/>
    </row>
    <row r="601" spans="1:14" s="267" customFormat="1" ht="36" x14ac:dyDescent="0.2">
      <c r="A601" s="529"/>
      <c r="B601" s="476"/>
      <c r="C601" s="120">
        <v>1</v>
      </c>
      <c r="D601" s="1106" t="s">
        <v>1402</v>
      </c>
      <c r="E601" s="1107"/>
      <c r="F601" s="1108"/>
      <c r="G601" s="573" t="s">
        <v>633</v>
      </c>
      <c r="H601" s="552" t="s">
        <v>312</v>
      </c>
      <c r="I601" s="552">
        <v>1</v>
      </c>
      <c r="J601" s="552">
        <v>2</v>
      </c>
      <c r="K601" s="552">
        <v>2</v>
      </c>
      <c r="L601" s="572" t="s">
        <v>628</v>
      </c>
      <c r="M601" s="758" t="s">
        <v>1679</v>
      </c>
      <c r="N601" s="571"/>
    </row>
    <row r="602" spans="1:14" s="267" customFormat="1" ht="20" customHeight="1" x14ac:dyDescent="0.2">
      <c r="A602" s="529"/>
      <c r="B602" s="645"/>
      <c r="C602" s="1081" t="s">
        <v>1398</v>
      </c>
      <c r="D602" s="1082"/>
      <c r="E602" s="1082"/>
      <c r="F602" s="1082"/>
      <c r="G602" s="1082"/>
      <c r="H602" s="1082"/>
      <c r="I602" s="1082"/>
      <c r="J602" s="1082"/>
      <c r="K602" s="1082"/>
      <c r="L602" s="1082"/>
      <c r="M602" s="1083"/>
      <c r="N602" s="506"/>
    </row>
    <row r="603" spans="1:14" s="267" customFormat="1" ht="36" x14ac:dyDescent="0.2">
      <c r="A603" s="529"/>
      <c r="B603" s="645"/>
      <c r="C603" s="120">
        <v>1</v>
      </c>
      <c r="D603" s="1070" t="s">
        <v>1404</v>
      </c>
      <c r="E603" s="1071"/>
      <c r="F603" s="1072"/>
      <c r="G603" s="573" t="s">
        <v>1403</v>
      </c>
      <c r="H603" s="552" t="s">
        <v>312</v>
      </c>
      <c r="I603" s="552">
        <v>1</v>
      </c>
      <c r="J603" s="552">
        <v>2</v>
      </c>
      <c r="K603" s="552">
        <v>2</v>
      </c>
      <c r="L603" s="572" t="s">
        <v>629</v>
      </c>
      <c r="M603" s="758" t="s">
        <v>1680</v>
      </c>
      <c r="N603" s="647"/>
    </row>
    <row r="604" spans="1:14" s="267" customFormat="1" ht="20" customHeight="1" x14ac:dyDescent="0.2">
      <c r="A604" s="529"/>
      <c r="B604" s="476"/>
      <c r="C604" s="1081" t="s">
        <v>1399</v>
      </c>
      <c r="D604" s="1082"/>
      <c r="E604" s="1082"/>
      <c r="F604" s="1082"/>
      <c r="G604" s="1082"/>
      <c r="H604" s="1082"/>
      <c r="I604" s="1082"/>
      <c r="J604" s="1082"/>
      <c r="K604" s="1082"/>
      <c r="L604" s="1082"/>
      <c r="M604" s="1083"/>
      <c r="N604" s="506"/>
    </row>
    <row r="605" spans="1:14" s="267" customFormat="1" ht="42" x14ac:dyDescent="0.2">
      <c r="A605" s="529"/>
      <c r="B605" s="476"/>
      <c r="C605" s="120">
        <v>1</v>
      </c>
      <c r="D605" s="1070" t="s">
        <v>1404</v>
      </c>
      <c r="E605" s="1071"/>
      <c r="F605" s="1072"/>
      <c r="G605" s="573" t="s">
        <v>632</v>
      </c>
      <c r="H605" s="552" t="s">
        <v>312</v>
      </c>
      <c r="I605" s="552">
        <v>1</v>
      </c>
      <c r="J605" s="552">
        <v>2</v>
      </c>
      <c r="K605" s="552">
        <v>2</v>
      </c>
      <c r="L605" s="572" t="s">
        <v>631</v>
      </c>
      <c r="M605" s="758" t="s">
        <v>1681</v>
      </c>
      <c r="N605" s="571"/>
    </row>
    <row r="606" spans="1:14" s="267" customFormat="1" ht="20" customHeight="1" x14ac:dyDescent="0.2">
      <c r="A606" s="529"/>
      <c r="B606" s="476"/>
      <c r="C606" s="1081" t="s">
        <v>1207</v>
      </c>
      <c r="D606" s="1082"/>
      <c r="E606" s="1082"/>
      <c r="F606" s="1082"/>
      <c r="G606" s="1082"/>
      <c r="H606" s="1082"/>
      <c r="I606" s="1082"/>
      <c r="J606" s="1082"/>
      <c r="K606" s="1082"/>
      <c r="L606" s="1082"/>
      <c r="M606" s="1083"/>
      <c r="N606" s="506"/>
    </row>
    <row r="607" spans="1:14" s="267" customFormat="1" ht="42" x14ac:dyDescent="0.2">
      <c r="A607" s="529"/>
      <c r="B607" s="476"/>
      <c r="C607" s="120">
        <v>1</v>
      </c>
      <c r="D607" s="1070" t="s">
        <v>1405</v>
      </c>
      <c r="E607" s="1071"/>
      <c r="F607" s="1072"/>
      <c r="G607" s="570" t="s">
        <v>639</v>
      </c>
      <c r="H607" s="552" t="s">
        <v>312</v>
      </c>
      <c r="I607" s="552">
        <v>1</v>
      </c>
      <c r="J607" s="552">
        <v>2</v>
      </c>
      <c r="K607" s="552">
        <v>2</v>
      </c>
      <c r="L607" s="572" t="s">
        <v>638</v>
      </c>
      <c r="M607" s="758" t="s">
        <v>1682</v>
      </c>
      <c r="N607" s="571"/>
    </row>
    <row r="608" spans="1:14" ht="15" customHeight="1" x14ac:dyDescent="0.15">
      <c r="A608" s="530"/>
      <c r="B608" s="574" t="s">
        <v>16</v>
      </c>
      <c r="C608" s="1091" t="s">
        <v>101</v>
      </c>
      <c r="D608" s="1092"/>
      <c r="E608" s="1092"/>
      <c r="F608" s="1092"/>
      <c r="G608" s="1092"/>
      <c r="H608" s="1092"/>
      <c r="I608" s="1092"/>
      <c r="J608" s="1093"/>
      <c r="K608" s="277">
        <v>0</v>
      </c>
      <c r="L608" s="548"/>
      <c r="M608" s="749"/>
      <c r="N608" s="487"/>
    </row>
    <row r="609" spans="1:14" ht="30" customHeight="1" x14ac:dyDescent="0.15">
      <c r="A609" s="529"/>
      <c r="B609" s="477"/>
      <c r="C609" s="989" t="s">
        <v>102</v>
      </c>
      <c r="D609" s="984"/>
      <c r="E609" s="984"/>
      <c r="F609" s="985"/>
      <c r="G609" s="146"/>
      <c r="H609" s="127"/>
      <c r="I609" s="169"/>
      <c r="J609" s="177"/>
      <c r="K609" s="177"/>
      <c r="L609" s="500"/>
      <c r="M609" s="744"/>
      <c r="N609" s="48"/>
    </row>
    <row r="610" spans="1:14" ht="15" customHeight="1" x14ac:dyDescent="0.15">
      <c r="A610" s="530"/>
      <c r="B610" s="280" t="s">
        <v>103</v>
      </c>
      <c r="C610" s="1091" t="s">
        <v>104</v>
      </c>
      <c r="D610" s="1092"/>
      <c r="E610" s="1092"/>
      <c r="F610" s="1092"/>
      <c r="G610" s="1092"/>
      <c r="H610" s="1092"/>
      <c r="I610" s="1092"/>
      <c r="J610" s="1093"/>
      <c r="K610" s="277">
        <v>0</v>
      </c>
      <c r="L610" s="575"/>
      <c r="M610" s="743"/>
      <c r="N610" s="576"/>
    </row>
    <row r="611" spans="1:14" ht="20" customHeight="1" x14ac:dyDescent="0.15">
      <c r="A611" s="529"/>
      <c r="B611" s="476"/>
      <c r="C611" s="577">
        <v>1</v>
      </c>
      <c r="D611" s="989" t="s">
        <v>105</v>
      </c>
      <c r="E611" s="984"/>
      <c r="F611" s="985"/>
      <c r="G611" s="146"/>
      <c r="H611" s="127"/>
      <c r="I611" s="169"/>
      <c r="J611" s="177"/>
      <c r="K611" s="177"/>
      <c r="L611" s="500"/>
      <c r="M611" s="744"/>
      <c r="N611" s="48"/>
    </row>
    <row r="612" spans="1:14" ht="30" customHeight="1" x14ac:dyDescent="0.15">
      <c r="A612" s="540"/>
      <c r="B612" s="282"/>
      <c r="C612" s="577">
        <v>2</v>
      </c>
      <c r="D612" s="989" t="s">
        <v>192</v>
      </c>
      <c r="E612" s="984"/>
      <c r="F612" s="985"/>
      <c r="G612" s="146"/>
      <c r="H612" s="127"/>
      <c r="I612" s="169"/>
      <c r="J612" s="177"/>
      <c r="K612" s="177"/>
      <c r="L612" s="500"/>
      <c r="M612" s="744"/>
      <c r="N612" s="48"/>
    </row>
    <row r="613" spans="1:14" ht="15" customHeight="1" x14ac:dyDescent="0.15">
      <c r="A613" s="578"/>
      <c r="B613" s="280" t="s">
        <v>5</v>
      </c>
      <c r="C613" s="1091" t="s">
        <v>106</v>
      </c>
      <c r="D613" s="1092"/>
      <c r="E613" s="1092"/>
      <c r="F613" s="1092"/>
      <c r="G613" s="1092"/>
      <c r="H613" s="1092"/>
      <c r="I613" s="1092"/>
      <c r="J613" s="1093"/>
      <c r="K613" s="277">
        <v>0</v>
      </c>
      <c r="L613" s="500"/>
      <c r="M613" s="744"/>
      <c r="N613" s="48"/>
    </row>
    <row r="614" spans="1:14" ht="30" customHeight="1" x14ac:dyDescent="0.15">
      <c r="A614" s="529"/>
      <c r="B614" s="477"/>
      <c r="C614" s="469"/>
      <c r="D614" s="989" t="s">
        <v>107</v>
      </c>
      <c r="E614" s="984"/>
      <c r="F614" s="985"/>
      <c r="G614" s="146"/>
      <c r="H614" s="127"/>
      <c r="I614" s="169"/>
      <c r="J614" s="177"/>
      <c r="K614" s="177"/>
      <c r="L614" s="500"/>
      <c r="M614" s="744"/>
      <c r="N614" s="48"/>
    </row>
    <row r="615" spans="1:14" ht="15" customHeight="1" x14ac:dyDescent="0.15">
      <c r="A615" s="578"/>
      <c r="B615" s="579" t="s">
        <v>108</v>
      </c>
      <c r="C615" s="1091" t="s">
        <v>109</v>
      </c>
      <c r="D615" s="1092"/>
      <c r="E615" s="1092"/>
      <c r="F615" s="1092"/>
      <c r="G615" s="1092"/>
      <c r="H615" s="1092"/>
      <c r="I615" s="1092"/>
      <c r="J615" s="1093"/>
      <c r="K615" s="516">
        <f>K623+K624</f>
        <v>48</v>
      </c>
      <c r="L615" s="548"/>
      <c r="M615" s="749"/>
      <c r="N615" s="487"/>
    </row>
    <row r="616" spans="1:14" ht="20" customHeight="1" x14ac:dyDescent="0.15">
      <c r="A616" s="540"/>
      <c r="B616" s="476"/>
      <c r="C616" s="127">
        <v>1</v>
      </c>
      <c r="D616" s="989" t="s">
        <v>110</v>
      </c>
      <c r="E616" s="984"/>
      <c r="F616" s="985"/>
      <c r="G616" s="146"/>
      <c r="H616" s="127"/>
      <c r="I616" s="169"/>
      <c r="J616" s="177"/>
      <c r="K616" s="177"/>
      <c r="L616" s="500"/>
      <c r="M616" s="744"/>
      <c r="N616" s="48"/>
    </row>
    <row r="617" spans="1:14" ht="30" customHeight="1" x14ac:dyDescent="0.15">
      <c r="A617" s="540"/>
      <c r="B617" s="560"/>
      <c r="C617" s="577">
        <v>2</v>
      </c>
      <c r="D617" s="989" t="s">
        <v>111</v>
      </c>
      <c r="E617" s="984"/>
      <c r="F617" s="985"/>
      <c r="G617" s="146"/>
      <c r="H617" s="127"/>
      <c r="I617" s="169"/>
      <c r="J617" s="177"/>
      <c r="K617" s="177"/>
      <c r="L617" s="500"/>
      <c r="M617" s="744"/>
      <c r="N617" s="48"/>
    </row>
    <row r="618" spans="1:14" ht="42" customHeight="1" x14ac:dyDescent="0.15">
      <c r="A618" s="580"/>
      <c r="B618" s="476"/>
      <c r="C618" s="577">
        <v>3</v>
      </c>
      <c r="D618" s="989" t="s">
        <v>112</v>
      </c>
      <c r="E618" s="984"/>
      <c r="F618" s="985"/>
      <c r="G618" s="146"/>
      <c r="H618" s="127"/>
      <c r="I618" s="169"/>
      <c r="J618" s="177"/>
      <c r="K618" s="177"/>
      <c r="L618" s="500"/>
      <c r="M618" s="744"/>
      <c r="N618" s="48"/>
    </row>
    <row r="619" spans="1:14" ht="30" customHeight="1" x14ac:dyDescent="0.15">
      <c r="A619" s="581"/>
      <c r="B619" s="476"/>
      <c r="C619" s="127">
        <v>4</v>
      </c>
      <c r="D619" s="989" t="s">
        <v>113</v>
      </c>
      <c r="E619" s="984"/>
      <c r="F619" s="985"/>
      <c r="G619" s="146"/>
      <c r="H619" s="127"/>
      <c r="I619" s="169"/>
      <c r="J619" s="177"/>
      <c r="K619" s="177"/>
      <c r="L619" s="500"/>
      <c r="M619" s="744"/>
      <c r="N619" s="48"/>
    </row>
    <row r="620" spans="1:14" ht="20" customHeight="1" x14ac:dyDescent="0.15">
      <c r="A620" s="581"/>
      <c r="B620" s="582"/>
      <c r="C620" s="127">
        <v>5</v>
      </c>
      <c r="D620" s="989" t="s">
        <v>114</v>
      </c>
      <c r="E620" s="984"/>
      <c r="F620" s="985"/>
      <c r="G620" s="146"/>
      <c r="H620" s="127"/>
      <c r="I620" s="169"/>
      <c r="J620" s="177"/>
      <c r="K620" s="177"/>
      <c r="L620" s="500"/>
      <c r="M620" s="744"/>
      <c r="N620" s="48"/>
    </row>
    <row r="621" spans="1:14" ht="42" customHeight="1" x14ac:dyDescent="0.15">
      <c r="A621" s="580"/>
      <c r="B621" s="476"/>
      <c r="C621" s="127">
        <v>6</v>
      </c>
      <c r="D621" s="989" t="s">
        <v>187</v>
      </c>
      <c r="E621" s="984"/>
      <c r="F621" s="985"/>
      <c r="G621" s="146"/>
      <c r="H621" s="127"/>
      <c r="I621" s="169"/>
      <c r="J621" s="177"/>
      <c r="K621" s="177"/>
      <c r="L621" s="500"/>
      <c r="M621" s="744"/>
      <c r="N621" s="48"/>
    </row>
    <row r="622" spans="1:14" ht="42" customHeight="1" x14ac:dyDescent="0.15">
      <c r="A622" s="583"/>
      <c r="B622" s="477"/>
      <c r="C622" s="552">
        <v>7</v>
      </c>
      <c r="D622" s="1133" t="s">
        <v>271</v>
      </c>
      <c r="E622" s="1134"/>
      <c r="F622" s="1135"/>
      <c r="G622" s="584"/>
      <c r="H622" s="552"/>
      <c r="I622" s="507"/>
      <c r="J622" s="585"/>
      <c r="K622" s="586"/>
      <c r="L622" s="587"/>
      <c r="M622" s="750"/>
      <c r="N622" s="588"/>
    </row>
    <row r="623" spans="1:14" ht="42" customHeight="1" x14ac:dyDescent="0.15">
      <c r="A623" s="589"/>
      <c r="B623" s="645"/>
      <c r="C623" s="644"/>
      <c r="D623" s="989" t="s">
        <v>1744</v>
      </c>
      <c r="E623" s="984"/>
      <c r="F623" s="985"/>
      <c r="G623" s="149" t="s">
        <v>1388</v>
      </c>
      <c r="H623" s="149" t="s">
        <v>366</v>
      </c>
      <c r="I623" s="633">
        <v>8</v>
      </c>
      <c r="J623" s="633">
        <v>3</v>
      </c>
      <c r="K623" s="633">
        <f>SUM(I623*J623)</f>
        <v>24</v>
      </c>
      <c r="L623" s="539" t="s">
        <v>1389</v>
      </c>
      <c r="M623" s="759" t="s">
        <v>1683</v>
      </c>
      <c r="N623" s="48"/>
    </row>
    <row r="624" spans="1:14" ht="42" customHeight="1" x14ac:dyDescent="0.15">
      <c r="A624" s="589"/>
      <c r="B624" s="645"/>
      <c r="C624" s="644"/>
      <c r="D624" s="989" t="s">
        <v>1745</v>
      </c>
      <c r="E624" s="984"/>
      <c r="F624" s="985"/>
      <c r="G624" s="149" t="s">
        <v>1391</v>
      </c>
      <c r="H624" s="149" t="s">
        <v>366</v>
      </c>
      <c r="I624" s="633">
        <v>8</v>
      </c>
      <c r="J624" s="633">
        <v>3</v>
      </c>
      <c r="K624" s="633">
        <f>SUM(I624*J624)</f>
        <v>24</v>
      </c>
      <c r="L624" s="539" t="s">
        <v>1390</v>
      </c>
      <c r="M624" s="759" t="s">
        <v>1684</v>
      </c>
      <c r="N624" s="48"/>
    </row>
    <row r="625" spans="1:14" ht="58.25" customHeight="1" x14ac:dyDescent="0.15">
      <c r="A625" s="589"/>
      <c r="B625" s="477"/>
      <c r="C625" s="477">
        <v>8</v>
      </c>
      <c r="D625" s="989" t="s">
        <v>495</v>
      </c>
      <c r="E625" s="984"/>
      <c r="F625" s="985"/>
      <c r="G625" s="149"/>
      <c r="H625" s="477"/>
      <c r="I625" s="167"/>
      <c r="J625" s="590"/>
      <c r="K625" s="177"/>
      <c r="L625" s="500"/>
      <c r="M625" s="744"/>
      <c r="N625" s="48"/>
    </row>
    <row r="626" spans="1:14" ht="18" customHeight="1" x14ac:dyDescent="0.15">
      <c r="A626" s="591"/>
      <c r="B626" s="280" t="s">
        <v>117</v>
      </c>
      <c r="C626" s="1091" t="s">
        <v>118</v>
      </c>
      <c r="D626" s="1092"/>
      <c r="E626" s="1092"/>
      <c r="F626" s="1092"/>
      <c r="G626" s="1092"/>
      <c r="H626" s="1092"/>
      <c r="I626" s="1092"/>
      <c r="J626" s="1093"/>
      <c r="K626" s="277">
        <v>0</v>
      </c>
      <c r="L626" s="500"/>
      <c r="M626" s="744"/>
      <c r="N626" s="48"/>
    </row>
    <row r="627" spans="1:14" ht="18" customHeight="1" x14ac:dyDescent="0.15">
      <c r="A627" s="517"/>
      <c r="B627" s="476"/>
      <c r="C627" s="577">
        <v>1</v>
      </c>
      <c r="D627" s="989" t="s">
        <v>119</v>
      </c>
      <c r="E627" s="984"/>
      <c r="F627" s="985"/>
      <c r="G627" s="146"/>
      <c r="H627" s="127"/>
      <c r="I627" s="169"/>
      <c r="J627" s="177"/>
      <c r="K627" s="177"/>
      <c r="L627" s="500"/>
      <c r="M627" s="744"/>
      <c r="N627" s="48"/>
    </row>
    <row r="628" spans="1:14" ht="18" customHeight="1" x14ac:dyDescent="0.15">
      <c r="A628" s="517"/>
      <c r="B628" s="282"/>
      <c r="C628" s="127">
        <v>2</v>
      </c>
      <c r="D628" s="989" t="s">
        <v>120</v>
      </c>
      <c r="E628" s="984"/>
      <c r="F628" s="985"/>
      <c r="G628" s="146"/>
      <c r="H628" s="127"/>
      <c r="I628" s="169"/>
      <c r="J628" s="177"/>
      <c r="K628" s="592"/>
      <c r="L628" s="593"/>
      <c r="M628" s="746"/>
      <c r="N628" s="594"/>
    </row>
    <row r="629" spans="1:14" ht="18" customHeight="1" x14ac:dyDescent="0.15">
      <c r="A629" s="595"/>
      <c r="B629" s="280" t="s">
        <v>121</v>
      </c>
      <c r="C629" s="1091" t="s">
        <v>122</v>
      </c>
      <c r="D629" s="1092"/>
      <c r="E629" s="1092"/>
      <c r="F629" s="1092"/>
      <c r="G629" s="1092"/>
      <c r="H629" s="1092"/>
      <c r="I629" s="1092"/>
      <c r="J629" s="1093"/>
      <c r="K629" s="277">
        <v>0</v>
      </c>
      <c r="L629" s="500"/>
      <c r="M629" s="744"/>
      <c r="N629" s="48"/>
    </row>
    <row r="630" spans="1:14" ht="18" customHeight="1" x14ac:dyDescent="0.15">
      <c r="A630" s="517"/>
      <c r="B630" s="476"/>
      <c r="C630" s="127">
        <v>1</v>
      </c>
      <c r="D630" s="989" t="s">
        <v>123</v>
      </c>
      <c r="E630" s="984"/>
      <c r="F630" s="985"/>
      <c r="G630" s="146"/>
      <c r="H630" s="127"/>
      <c r="I630" s="169"/>
      <c r="J630" s="177"/>
      <c r="K630" s="177"/>
      <c r="L630" s="500"/>
      <c r="M630" s="744"/>
      <c r="N630" s="48"/>
    </row>
    <row r="631" spans="1:14" ht="18" customHeight="1" x14ac:dyDescent="0.15">
      <c r="A631" s="517"/>
      <c r="B631" s="282"/>
      <c r="C631" s="577">
        <v>2</v>
      </c>
      <c r="D631" s="989" t="s">
        <v>124</v>
      </c>
      <c r="E631" s="984"/>
      <c r="F631" s="985"/>
      <c r="G631" s="146"/>
      <c r="H631" s="127"/>
      <c r="I631" s="169"/>
      <c r="J631" s="177"/>
      <c r="K631" s="596"/>
      <c r="L631" s="597"/>
      <c r="M631" s="751"/>
      <c r="N631" s="598"/>
    </row>
    <row r="632" spans="1:14" ht="18" customHeight="1" x14ac:dyDescent="0.15">
      <c r="A632" s="595"/>
      <c r="B632" s="280" t="s">
        <v>132</v>
      </c>
      <c r="C632" s="1130" t="s">
        <v>193</v>
      </c>
      <c r="D632" s="1131"/>
      <c r="E632" s="1131"/>
      <c r="F632" s="1131"/>
      <c r="G632" s="1131"/>
      <c r="H632" s="1131"/>
      <c r="I632" s="1131"/>
      <c r="J632" s="1132"/>
      <c r="K632" s="277">
        <v>0</v>
      </c>
      <c r="L632" s="597"/>
      <c r="M632" s="751"/>
      <c r="N632" s="598"/>
    </row>
    <row r="633" spans="1:14" ht="18" customHeight="1" x14ac:dyDescent="0.15">
      <c r="A633" s="517"/>
      <c r="B633" s="476"/>
      <c r="C633" s="599" t="s">
        <v>20</v>
      </c>
      <c r="D633" s="1055" t="s">
        <v>125</v>
      </c>
      <c r="E633" s="1056"/>
      <c r="F633" s="1057"/>
      <c r="G633" s="149"/>
      <c r="H633" s="477"/>
      <c r="I633" s="167"/>
      <c r="J633" s="596"/>
      <c r="K633" s="596"/>
      <c r="L633" s="597"/>
      <c r="M633" s="751"/>
      <c r="N633" s="598"/>
    </row>
    <row r="634" spans="1:14" ht="18" customHeight="1" x14ac:dyDescent="0.15">
      <c r="A634" s="517"/>
      <c r="B634" s="280"/>
      <c r="C634" s="599" t="s">
        <v>22</v>
      </c>
      <c r="D634" s="1055" t="s">
        <v>126</v>
      </c>
      <c r="E634" s="1056"/>
      <c r="F634" s="1057"/>
      <c r="G634" s="149"/>
      <c r="H634" s="477"/>
      <c r="I634" s="167"/>
      <c r="J634" s="596"/>
      <c r="K634" s="401"/>
      <c r="L634" s="600"/>
      <c r="M634" s="743"/>
      <c r="N634" s="576"/>
    </row>
    <row r="635" spans="1:14" ht="18" customHeight="1" x14ac:dyDescent="0.15">
      <c r="A635" s="517"/>
      <c r="B635" s="476"/>
      <c r="C635" s="154" t="s">
        <v>28</v>
      </c>
      <c r="D635" s="1055" t="s">
        <v>127</v>
      </c>
      <c r="E635" s="1056"/>
      <c r="F635" s="1057"/>
      <c r="G635" s="146"/>
      <c r="H635" s="127"/>
      <c r="I635" s="169"/>
      <c r="J635" s="401"/>
      <c r="K635" s="401"/>
      <c r="L635" s="600"/>
      <c r="M635" s="743"/>
      <c r="N635" s="576"/>
    </row>
    <row r="636" spans="1:14" ht="18" customHeight="1" x14ac:dyDescent="0.15">
      <c r="A636" s="517"/>
      <c r="B636" s="476"/>
      <c r="C636" s="601" t="s">
        <v>38</v>
      </c>
      <c r="D636" s="1055" t="s">
        <v>128</v>
      </c>
      <c r="E636" s="1056"/>
      <c r="F636" s="1057"/>
      <c r="G636" s="146"/>
      <c r="H636" s="127"/>
      <c r="I636" s="169"/>
      <c r="J636" s="401"/>
      <c r="K636" s="401"/>
      <c r="L636" s="600"/>
      <c r="M636" s="743"/>
      <c r="N636" s="576"/>
    </row>
    <row r="637" spans="1:14" ht="18" customHeight="1" x14ac:dyDescent="0.15">
      <c r="A637" s="517"/>
      <c r="B637" s="402"/>
      <c r="C637" s="601" t="s">
        <v>40</v>
      </c>
      <c r="D637" s="1055" t="s">
        <v>129</v>
      </c>
      <c r="E637" s="1056"/>
      <c r="F637" s="1057"/>
      <c r="G637" s="146"/>
      <c r="H637" s="127"/>
      <c r="I637" s="169"/>
      <c r="J637" s="401"/>
      <c r="K637" s="401"/>
      <c r="L637" s="600"/>
      <c r="M637" s="743"/>
      <c r="N637" s="576"/>
    </row>
    <row r="638" spans="1:14" ht="18" customHeight="1" x14ac:dyDescent="0.15">
      <c r="A638" s="517"/>
      <c r="B638" s="529"/>
      <c r="C638" s="601" t="s">
        <v>42</v>
      </c>
      <c r="D638" s="1055" t="s">
        <v>130</v>
      </c>
      <c r="E638" s="1056"/>
      <c r="F638" s="1057"/>
      <c r="G638" s="146"/>
      <c r="H638" s="127"/>
      <c r="I638" s="169"/>
      <c r="J638" s="401"/>
      <c r="K638" s="401"/>
      <c r="L638" s="600"/>
      <c r="M638" s="743"/>
      <c r="N638" s="576"/>
    </row>
    <row r="639" spans="1:14" ht="18" customHeight="1" x14ac:dyDescent="0.15">
      <c r="A639" s="602"/>
      <c r="B639" s="581"/>
      <c r="C639" s="601" t="s">
        <v>44</v>
      </c>
      <c r="D639" s="1055" t="s">
        <v>131</v>
      </c>
      <c r="E639" s="1056"/>
      <c r="F639" s="1057"/>
      <c r="G639" s="146"/>
      <c r="H639" s="127"/>
      <c r="I639" s="169"/>
      <c r="J639" s="401"/>
      <c r="K639" s="283"/>
      <c r="L639" s="500"/>
      <c r="M639" s="744"/>
      <c r="N639" s="48"/>
    </row>
    <row r="640" spans="1:14" ht="20" customHeight="1" x14ac:dyDescent="0.15">
      <c r="A640" s="603"/>
      <c r="B640" s="590"/>
      <c r="C640" s="1118" t="s">
        <v>221</v>
      </c>
      <c r="D640" s="1119"/>
      <c r="E640" s="1119"/>
      <c r="F640" s="1119"/>
      <c r="G640" s="1119"/>
      <c r="H640" s="1119"/>
      <c r="I640" s="1119"/>
      <c r="J640" s="1120"/>
      <c r="K640" s="460">
        <f>K26</f>
        <v>391.52499999999998</v>
      </c>
      <c r="L640" s="500"/>
      <c r="M640" s="744"/>
      <c r="N640" s="48">
        <f>SUM(N21:N639)</f>
        <v>0</v>
      </c>
    </row>
    <row r="641" spans="2:14" ht="13" x14ac:dyDescent="0.15">
      <c r="B641" s="604"/>
      <c r="C641" s="271"/>
      <c r="D641" s="271"/>
      <c r="E641" s="267"/>
      <c r="F641" s="267"/>
      <c r="G641" s="269"/>
      <c r="H641" s="270"/>
      <c r="I641" s="605"/>
      <c r="J641" s="269"/>
      <c r="K641" s="606"/>
      <c r="L641" s="607"/>
      <c r="M641" s="608"/>
      <c r="N641" s="609"/>
    </row>
    <row r="642" spans="2:14" ht="13" x14ac:dyDescent="0.15">
      <c r="B642" s="266"/>
      <c r="C642" s="266" t="s">
        <v>302</v>
      </c>
      <c r="D642" s="610"/>
      <c r="E642" s="610"/>
      <c r="F642" s="610"/>
      <c r="G642" s="611"/>
      <c r="H642" s="270"/>
      <c r="I642" s="606"/>
      <c r="J642" s="606"/>
      <c r="K642" s="269"/>
      <c r="L642" s="483"/>
      <c r="M642" s="741"/>
      <c r="N642" s="484"/>
    </row>
    <row r="643" spans="2:14" ht="13" x14ac:dyDescent="0.15">
      <c r="B643" s="266"/>
      <c r="C643" s="266"/>
      <c r="D643" s="610"/>
      <c r="E643" s="610"/>
      <c r="F643" s="610"/>
      <c r="G643" s="611"/>
      <c r="H643" s="270"/>
      <c r="I643" s="606"/>
      <c r="J643" s="606"/>
      <c r="K643" s="269"/>
      <c r="L643" s="483"/>
      <c r="M643" s="741"/>
      <c r="N643" s="484"/>
    </row>
    <row r="644" spans="2:14" ht="13" x14ac:dyDescent="0.15">
      <c r="B644" s="266"/>
      <c r="C644" s="610"/>
      <c r="D644" s="610"/>
      <c r="E644" s="610"/>
      <c r="F644" s="610"/>
      <c r="G644" s="611"/>
      <c r="H644" s="270"/>
      <c r="J644" s="400" t="s">
        <v>1906</v>
      </c>
      <c r="K644" s="269"/>
      <c r="L644" s="483"/>
      <c r="M644" s="741"/>
      <c r="N644" s="484"/>
    </row>
    <row r="645" spans="2:14" ht="13" x14ac:dyDescent="0.15">
      <c r="B645" s="267"/>
      <c r="C645" s="271"/>
      <c r="D645" s="271"/>
      <c r="E645" s="267"/>
      <c r="F645" s="267"/>
      <c r="G645" s="269"/>
      <c r="H645" s="270"/>
      <c r="J645" s="403" t="s">
        <v>659</v>
      </c>
      <c r="K645" s="384"/>
      <c r="L645" s="612"/>
      <c r="M645" s="613"/>
      <c r="N645" s="482"/>
    </row>
    <row r="646" spans="2:14" ht="13" x14ac:dyDescent="0.15">
      <c r="B646" s="267"/>
      <c r="C646" s="271"/>
      <c r="D646" s="271"/>
      <c r="E646" s="267"/>
      <c r="F646" s="267"/>
      <c r="G646" s="269"/>
      <c r="H646" s="270"/>
      <c r="J646" s="403" t="s">
        <v>532</v>
      </c>
      <c r="K646" s="384"/>
      <c r="L646" s="612"/>
      <c r="M646" s="613"/>
      <c r="N646" s="482"/>
    </row>
    <row r="647" spans="2:14" ht="13" x14ac:dyDescent="0.15">
      <c r="B647" s="267"/>
      <c r="C647" s="271"/>
      <c r="D647" s="1114"/>
      <c r="E647" s="1114"/>
      <c r="F647" s="1114"/>
      <c r="G647" s="1114"/>
      <c r="H647" s="270"/>
      <c r="K647" s="269"/>
      <c r="L647" s="483"/>
      <c r="M647" s="741"/>
      <c r="N647" s="484"/>
    </row>
    <row r="648" spans="2:14" ht="13" x14ac:dyDescent="0.15">
      <c r="B648" s="267"/>
      <c r="C648" s="271"/>
      <c r="D648" s="876"/>
      <c r="E648" s="876"/>
      <c r="F648" s="876"/>
      <c r="G648" s="876"/>
      <c r="H648" s="270"/>
      <c r="K648" s="269"/>
      <c r="L648" s="483"/>
      <c r="M648" s="741"/>
      <c r="N648" s="484"/>
    </row>
    <row r="649" spans="2:14" ht="13" x14ac:dyDescent="0.15">
      <c r="B649" s="267"/>
      <c r="C649" s="271"/>
      <c r="D649" s="1115" t="s">
        <v>657</v>
      </c>
      <c r="E649" s="1116"/>
      <c r="F649" s="1116"/>
      <c r="G649" s="1116"/>
      <c r="H649" s="270"/>
      <c r="K649" s="269"/>
      <c r="L649" s="483"/>
      <c r="M649" s="741"/>
      <c r="N649" s="484"/>
    </row>
    <row r="650" spans="2:14" ht="13" x14ac:dyDescent="0.15">
      <c r="B650" s="267"/>
      <c r="C650" s="271"/>
      <c r="D650" s="271"/>
      <c r="E650" s="267"/>
      <c r="F650" s="267"/>
      <c r="G650" s="269"/>
      <c r="H650" s="270"/>
      <c r="K650" s="269"/>
      <c r="L650" s="483"/>
      <c r="M650" s="741"/>
      <c r="N650" s="484"/>
    </row>
    <row r="651" spans="2:14" ht="13" x14ac:dyDescent="0.15">
      <c r="B651" s="267"/>
      <c r="C651" s="271"/>
      <c r="D651" s="271"/>
      <c r="E651" s="267"/>
      <c r="F651" s="267"/>
      <c r="G651" s="269"/>
      <c r="H651" s="270"/>
      <c r="K651" s="272"/>
      <c r="L651" s="614"/>
      <c r="M651" s="615"/>
      <c r="N651" s="482"/>
    </row>
    <row r="652" spans="2:14" ht="13" x14ac:dyDescent="0.15">
      <c r="B652" s="267"/>
      <c r="C652" s="271"/>
      <c r="D652" s="271"/>
      <c r="E652" s="267"/>
      <c r="F652" s="267"/>
      <c r="G652" s="269"/>
      <c r="H652" s="270"/>
      <c r="J652" s="410" t="s">
        <v>656</v>
      </c>
      <c r="M652" s="752"/>
      <c r="N652" s="617"/>
    </row>
    <row r="653" spans="2:14" ht="13" x14ac:dyDescent="0.15">
      <c r="B653" s="267"/>
      <c r="J653" s="400" t="s">
        <v>658</v>
      </c>
      <c r="M653" s="752"/>
      <c r="N653" s="617"/>
    </row>
    <row r="654" spans="2:14" ht="20" customHeight="1" x14ac:dyDescent="0.15">
      <c r="B654" s="267"/>
      <c r="M654" s="752"/>
      <c r="N654" s="617"/>
    </row>
  </sheetData>
  <mergeCells count="798">
    <mergeCell ref="C493:K493"/>
    <mergeCell ref="D494:F494"/>
    <mergeCell ref="H494:H496"/>
    <mergeCell ref="D496:F496"/>
    <mergeCell ref="D497:F497"/>
    <mergeCell ref="G497:H497"/>
    <mergeCell ref="D495:F495"/>
    <mergeCell ref="D472:F472"/>
    <mergeCell ref="H472:H475"/>
    <mergeCell ref="D474:F474"/>
    <mergeCell ref="D476:F476"/>
    <mergeCell ref="G476:H476"/>
    <mergeCell ref="D473:F473"/>
    <mergeCell ref="D484:F484"/>
    <mergeCell ref="H482:H484"/>
    <mergeCell ref="D483:F483"/>
    <mergeCell ref="C486:K486"/>
    <mergeCell ref="D487:F487"/>
    <mergeCell ref="D492:F492"/>
    <mergeCell ref="G492:H492"/>
    <mergeCell ref="D488:F488"/>
    <mergeCell ref="D489:F489"/>
    <mergeCell ref="D490:F490"/>
    <mergeCell ref="D491:F491"/>
    <mergeCell ref="D503:F503"/>
    <mergeCell ref="D508:F508"/>
    <mergeCell ref="D506:F506"/>
    <mergeCell ref="D507:F507"/>
    <mergeCell ref="H503:H508"/>
    <mergeCell ref="D505:F505"/>
    <mergeCell ref="D504:F504"/>
    <mergeCell ref="C498:K498"/>
    <mergeCell ref="D499:F499"/>
    <mergeCell ref="H499:H500"/>
    <mergeCell ref="D500:F500"/>
    <mergeCell ref="D501:F501"/>
    <mergeCell ref="G501:H501"/>
    <mergeCell ref="C502:K502"/>
    <mergeCell ref="D467:F467"/>
    <mergeCell ref="G467:H467"/>
    <mergeCell ref="H458:H460"/>
    <mergeCell ref="H446:H449"/>
    <mergeCell ref="D464:F464"/>
    <mergeCell ref="C457:M457"/>
    <mergeCell ref="D458:F458"/>
    <mergeCell ref="D459:F459"/>
    <mergeCell ref="D460:F460"/>
    <mergeCell ref="D461:F461"/>
    <mergeCell ref="G461:H461"/>
    <mergeCell ref="C462:M462"/>
    <mergeCell ref="D463:F463"/>
    <mergeCell ref="H463:H466"/>
    <mergeCell ref="D465:F465"/>
    <mergeCell ref="D466:F466"/>
    <mergeCell ref="C451:M451"/>
    <mergeCell ref="D452:F452"/>
    <mergeCell ref="D453:F453"/>
    <mergeCell ref="D446:F446"/>
    <mergeCell ref="D450:F450"/>
    <mergeCell ref="G450:H450"/>
    <mergeCell ref="D38:F38"/>
    <mergeCell ref="D39:F39"/>
    <mergeCell ref="D40:F40"/>
    <mergeCell ref="D41:F41"/>
    <mergeCell ref="D42:F42"/>
    <mergeCell ref="D43:F43"/>
    <mergeCell ref="D44:F44"/>
    <mergeCell ref="C580:M580"/>
    <mergeCell ref="D581:F581"/>
    <mergeCell ref="D277:F277"/>
    <mergeCell ref="C279:K279"/>
    <mergeCell ref="C282:K282"/>
    <mergeCell ref="D284:F284"/>
    <mergeCell ref="D45:F45"/>
    <mergeCell ref="D46:F46"/>
    <mergeCell ref="D47:F47"/>
    <mergeCell ref="D52:F52"/>
    <mergeCell ref="D53:F53"/>
    <mergeCell ref="D54:F54"/>
    <mergeCell ref="C190:H190"/>
    <mergeCell ref="D186:F186"/>
    <mergeCell ref="D187:F187"/>
    <mergeCell ref="C171:H171"/>
    <mergeCell ref="D254:F254"/>
    <mergeCell ref="D569:F569"/>
    <mergeCell ref="D570:F570"/>
    <mergeCell ref="G570:H570"/>
    <mergeCell ref="C571:K571"/>
    <mergeCell ref="D572:F572"/>
    <mergeCell ref="H572:H576"/>
    <mergeCell ref="C579:F579"/>
    <mergeCell ref="C578:J578"/>
    <mergeCell ref="D573:F573"/>
    <mergeCell ref="D576:F576"/>
    <mergeCell ref="D551:F551"/>
    <mergeCell ref="H551:H552"/>
    <mergeCell ref="D552:F552"/>
    <mergeCell ref="D553:F553"/>
    <mergeCell ref="G553:H553"/>
    <mergeCell ref="C554:K554"/>
    <mergeCell ref="D555:F555"/>
    <mergeCell ref="D548:F548"/>
    <mergeCell ref="D549:F549"/>
    <mergeCell ref="G549:H549"/>
    <mergeCell ref="C550:K550"/>
    <mergeCell ref="H555:H556"/>
    <mergeCell ref="D556:F556"/>
    <mergeCell ref="C536:K536"/>
    <mergeCell ref="D537:F537"/>
    <mergeCell ref="D541:F541"/>
    <mergeCell ref="G541:H541"/>
    <mergeCell ref="C542:K542"/>
    <mergeCell ref="D543:F543"/>
    <mergeCell ref="D546:F546"/>
    <mergeCell ref="G546:H546"/>
    <mergeCell ref="C547:K547"/>
    <mergeCell ref="D540:F540"/>
    <mergeCell ref="D538:F538"/>
    <mergeCell ref="H537:H540"/>
    <mergeCell ref="D539:F539"/>
    <mergeCell ref="D544:F544"/>
    <mergeCell ref="D545:F545"/>
    <mergeCell ref="H543:H545"/>
    <mergeCell ref="C529:K529"/>
    <mergeCell ref="D530:F530"/>
    <mergeCell ref="H530:H534"/>
    <mergeCell ref="D531:F531"/>
    <mergeCell ref="D532:F532"/>
    <mergeCell ref="D533:F533"/>
    <mergeCell ref="D534:F534"/>
    <mergeCell ref="D535:F535"/>
    <mergeCell ref="G535:H535"/>
    <mergeCell ref="D515:F515"/>
    <mergeCell ref="D521:F521"/>
    <mergeCell ref="G521:H521"/>
    <mergeCell ref="C522:K522"/>
    <mergeCell ref="D523:F523"/>
    <mergeCell ref="H523:H527"/>
    <mergeCell ref="D527:F527"/>
    <mergeCell ref="D528:F528"/>
    <mergeCell ref="G528:H528"/>
    <mergeCell ref="D524:F524"/>
    <mergeCell ref="D525:F525"/>
    <mergeCell ref="D526:F526"/>
    <mergeCell ref="D519:F519"/>
    <mergeCell ref="D520:F520"/>
    <mergeCell ref="D517:F517"/>
    <mergeCell ref="D516:F516"/>
    <mergeCell ref="D518:F518"/>
    <mergeCell ref="H515:H520"/>
    <mergeCell ref="D509:F509"/>
    <mergeCell ref="G509:H509"/>
    <mergeCell ref="C510:K510"/>
    <mergeCell ref="D511:F511"/>
    <mergeCell ref="H511:H512"/>
    <mergeCell ref="D512:F512"/>
    <mergeCell ref="D513:F513"/>
    <mergeCell ref="G513:H513"/>
    <mergeCell ref="C514:K514"/>
    <mergeCell ref="D442:F442"/>
    <mergeCell ref="D443:F443"/>
    <mergeCell ref="H487:H491"/>
    <mergeCell ref="D448:F448"/>
    <mergeCell ref="D449:F449"/>
    <mergeCell ref="D447:F447"/>
    <mergeCell ref="G485:H485"/>
    <mergeCell ref="C478:K478"/>
    <mergeCell ref="G480:H480"/>
    <mergeCell ref="C481:K481"/>
    <mergeCell ref="D479:F479"/>
    <mergeCell ref="C477:J477"/>
    <mergeCell ref="H452:H455"/>
    <mergeCell ref="D454:F454"/>
    <mergeCell ref="D455:F455"/>
    <mergeCell ref="D456:F456"/>
    <mergeCell ref="G456:H456"/>
    <mergeCell ref="C468:M468"/>
    <mergeCell ref="D469:F469"/>
    <mergeCell ref="D470:F470"/>
    <mergeCell ref="G470:H470"/>
    <mergeCell ref="C471:M471"/>
    <mergeCell ref="D475:F475"/>
    <mergeCell ref="C445:M445"/>
    <mergeCell ref="C425:M425"/>
    <mergeCell ref="D426:F426"/>
    <mergeCell ref="H426:H427"/>
    <mergeCell ref="D410:F410"/>
    <mergeCell ref="H418:H420"/>
    <mergeCell ref="D421:F421"/>
    <mergeCell ref="G421:H421"/>
    <mergeCell ref="C435:M435"/>
    <mergeCell ref="D412:F412"/>
    <mergeCell ref="D419:F419"/>
    <mergeCell ref="D420:F420"/>
    <mergeCell ref="D432:F432"/>
    <mergeCell ref="C422:M422"/>
    <mergeCell ref="D423:F423"/>
    <mergeCell ref="D424:F424"/>
    <mergeCell ref="G424:H424"/>
    <mergeCell ref="D416:F416"/>
    <mergeCell ref="D428:F428"/>
    <mergeCell ref="G428:H428"/>
    <mergeCell ref="D427:F427"/>
    <mergeCell ref="C429:M429"/>
    <mergeCell ref="C417:M417"/>
    <mergeCell ref="D418:F418"/>
    <mergeCell ref="D433:F433"/>
    <mergeCell ref="D337:F337"/>
    <mergeCell ref="C340:K340"/>
    <mergeCell ref="D388:F388"/>
    <mergeCell ref="D389:F389"/>
    <mergeCell ref="G389:H389"/>
    <mergeCell ref="C390:J390"/>
    <mergeCell ref="D393:F393"/>
    <mergeCell ref="G393:H393"/>
    <mergeCell ref="D392:F392"/>
    <mergeCell ref="D391:F391"/>
    <mergeCell ref="C366:J366"/>
    <mergeCell ref="C367:J367"/>
    <mergeCell ref="D338:F338"/>
    <mergeCell ref="D339:F339"/>
    <mergeCell ref="D341:F341"/>
    <mergeCell ref="D342:F342"/>
    <mergeCell ref="C347:J347"/>
    <mergeCell ref="C343:K343"/>
    <mergeCell ref="D344:F344"/>
    <mergeCell ref="D345:F345"/>
    <mergeCell ref="D352:F352"/>
    <mergeCell ref="C350:J350"/>
    <mergeCell ref="C346:J346"/>
    <mergeCell ref="D348:F348"/>
    <mergeCell ref="D330:F330"/>
    <mergeCell ref="D305:F305"/>
    <mergeCell ref="D306:F306"/>
    <mergeCell ref="C307:K307"/>
    <mergeCell ref="D308:F308"/>
    <mergeCell ref="D310:F310"/>
    <mergeCell ref="D309:F309"/>
    <mergeCell ref="C311:K311"/>
    <mergeCell ref="D312:F312"/>
    <mergeCell ref="D327:F327"/>
    <mergeCell ref="H308:H309"/>
    <mergeCell ref="C329:K329"/>
    <mergeCell ref="D317:F317"/>
    <mergeCell ref="D319:F319"/>
    <mergeCell ref="D323:F323"/>
    <mergeCell ref="C324:K324"/>
    <mergeCell ref="D325:F325"/>
    <mergeCell ref="C318:K318"/>
    <mergeCell ref="H312:H313"/>
    <mergeCell ref="N192:N204"/>
    <mergeCell ref="D193:F193"/>
    <mergeCell ref="D194:F194"/>
    <mergeCell ref="D195:F195"/>
    <mergeCell ref="D199:F199"/>
    <mergeCell ref="D201:F201"/>
    <mergeCell ref="D204:F204"/>
    <mergeCell ref="C205:H205"/>
    <mergeCell ref="D196:F196"/>
    <mergeCell ref="D197:F197"/>
    <mergeCell ref="D192:F192"/>
    <mergeCell ref="G192:G204"/>
    <mergeCell ref="D198:F198"/>
    <mergeCell ref="D200:F200"/>
    <mergeCell ref="D202:F202"/>
    <mergeCell ref="D203:F203"/>
    <mergeCell ref="L192:L201"/>
    <mergeCell ref="M192:M201"/>
    <mergeCell ref="L202:L204"/>
    <mergeCell ref="M202:M204"/>
    <mergeCell ref="N183:N189"/>
    <mergeCell ref="D188:F188"/>
    <mergeCell ref="D189:F189"/>
    <mergeCell ref="C181:H181"/>
    <mergeCell ref="D174:F174"/>
    <mergeCell ref="D176:F176"/>
    <mergeCell ref="D177:F177"/>
    <mergeCell ref="D178:F178"/>
    <mergeCell ref="D183:F183"/>
    <mergeCell ref="G183:G189"/>
    <mergeCell ref="L183:L189"/>
    <mergeCell ref="M183:M189"/>
    <mergeCell ref="N173:N180"/>
    <mergeCell ref="D175:F175"/>
    <mergeCell ref="D179:F179"/>
    <mergeCell ref="D180:F180"/>
    <mergeCell ref="D184:F184"/>
    <mergeCell ref="D185:F185"/>
    <mergeCell ref="D173:F173"/>
    <mergeCell ref="G173:G180"/>
    <mergeCell ref="L173:L178"/>
    <mergeCell ref="M173:M178"/>
    <mergeCell ref="L179:L180"/>
    <mergeCell ref="M179:M180"/>
    <mergeCell ref="N145:N155"/>
    <mergeCell ref="D151:F151"/>
    <mergeCell ref="D152:F152"/>
    <mergeCell ref="D153:F153"/>
    <mergeCell ref="D154:F154"/>
    <mergeCell ref="D155:F155"/>
    <mergeCell ref="N158:N170"/>
    <mergeCell ref="D162:F162"/>
    <mergeCell ref="D164:F164"/>
    <mergeCell ref="D169:F169"/>
    <mergeCell ref="C156:H156"/>
    <mergeCell ref="D150:F150"/>
    <mergeCell ref="D146:F146"/>
    <mergeCell ref="D147:F147"/>
    <mergeCell ref="D148:F148"/>
    <mergeCell ref="D149:F149"/>
    <mergeCell ref="D158:F158"/>
    <mergeCell ref="G158:G170"/>
    <mergeCell ref="D167:F167"/>
    <mergeCell ref="D170:F170"/>
    <mergeCell ref="D168:F168"/>
    <mergeCell ref="L169:L170"/>
    <mergeCell ref="L145:L153"/>
    <mergeCell ref="M169:M170"/>
    <mergeCell ref="N125:N134"/>
    <mergeCell ref="D126:F126"/>
    <mergeCell ref="D127:F127"/>
    <mergeCell ref="D128:F128"/>
    <mergeCell ref="D129:F129"/>
    <mergeCell ref="D130:F130"/>
    <mergeCell ref="C143:H143"/>
    <mergeCell ref="D141:F141"/>
    <mergeCell ref="D142:F142"/>
    <mergeCell ref="C135:H135"/>
    <mergeCell ref="D137:F137"/>
    <mergeCell ref="G137:G142"/>
    <mergeCell ref="N137:N142"/>
    <mergeCell ref="D138:F138"/>
    <mergeCell ref="D139:F139"/>
    <mergeCell ref="D140:F140"/>
    <mergeCell ref="D133:F133"/>
    <mergeCell ref="L133:L134"/>
    <mergeCell ref="D134:F134"/>
    <mergeCell ref="L137:L140"/>
    <mergeCell ref="M137:M140"/>
    <mergeCell ref="L141:L142"/>
    <mergeCell ref="D132:F132"/>
    <mergeCell ref="L125:L132"/>
    <mergeCell ref="N117:N122"/>
    <mergeCell ref="D118:F118"/>
    <mergeCell ref="D119:F119"/>
    <mergeCell ref="C115:H115"/>
    <mergeCell ref="C95:H95"/>
    <mergeCell ref="D97:F97"/>
    <mergeCell ref="G97:G106"/>
    <mergeCell ref="N97:N106"/>
    <mergeCell ref="G109:G114"/>
    <mergeCell ref="M109:M114"/>
    <mergeCell ref="N109:N114"/>
    <mergeCell ref="D120:F120"/>
    <mergeCell ref="D98:F98"/>
    <mergeCell ref="D103:F103"/>
    <mergeCell ref="D106:F106"/>
    <mergeCell ref="D122:F122"/>
    <mergeCell ref="L117:L122"/>
    <mergeCell ref="M117:M122"/>
    <mergeCell ref="D112:F112"/>
    <mergeCell ref="D109:F109"/>
    <mergeCell ref="C107:H107"/>
    <mergeCell ref="D117:F117"/>
    <mergeCell ref="L109:L114"/>
    <mergeCell ref="D121:F121"/>
    <mergeCell ref="N91:N94"/>
    <mergeCell ref="D92:F92"/>
    <mergeCell ref="D93:F93"/>
    <mergeCell ref="L91:L93"/>
    <mergeCell ref="M91:M93"/>
    <mergeCell ref="D94:F94"/>
    <mergeCell ref="D99:F99"/>
    <mergeCell ref="D100:F100"/>
    <mergeCell ref="M97:M105"/>
    <mergeCell ref="D91:F91"/>
    <mergeCell ref="G91:G94"/>
    <mergeCell ref="D101:F101"/>
    <mergeCell ref="D102:F102"/>
    <mergeCell ref="D104:F104"/>
    <mergeCell ref="D105:F105"/>
    <mergeCell ref="L97:L105"/>
    <mergeCell ref="N70:N77"/>
    <mergeCell ref="C68:H68"/>
    <mergeCell ref="D77:F77"/>
    <mergeCell ref="L76:L77"/>
    <mergeCell ref="D76:F76"/>
    <mergeCell ref="D82:F82"/>
    <mergeCell ref="D83:F83"/>
    <mergeCell ref="C78:H78"/>
    <mergeCell ref="D75:F75"/>
    <mergeCell ref="D80:F80"/>
    <mergeCell ref="G80:G88"/>
    <mergeCell ref="D84:F84"/>
    <mergeCell ref="D85:F85"/>
    <mergeCell ref="L80:L86"/>
    <mergeCell ref="D87:F87"/>
    <mergeCell ref="L87:L88"/>
    <mergeCell ref="M80:M86"/>
    <mergeCell ref="N80:N88"/>
    <mergeCell ref="D88:F88"/>
    <mergeCell ref="D81:F81"/>
    <mergeCell ref="D86:F86"/>
    <mergeCell ref="D70:F70"/>
    <mergeCell ref="N29:N34"/>
    <mergeCell ref="C49:H49"/>
    <mergeCell ref="D51:F51"/>
    <mergeCell ref="G51:G55"/>
    <mergeCell ref="N51:N55"/>
    <mergeCell ref="D59:F59"/>
    <mergeCell ref="D37:F37"/>
    <mergeCell ref="G37:G48"/>
    <mergeCell ref="L37:L48"/>
    <mergeCell ref="C56:H56"/>
    <mergeCell ref="D58:F58"/>
    <mergeCell ref="G58:G67"/>
    <mergeCell ref="N58:N67"/>
    <mergeCell ref="D67:F67"/>
    <mergeCell ref="M37:M48"/>
    <mergeCell ref="N37:N48"/>
    <mergeCell ref="L51:L54"/>
    <mergeCell ref="D55:F55"/>
    <mergeCell ref="D60:F60"/>
    <mergeCell ref="L58:L66"/>
    <mergeCell ref="D48:F48"/>
    <mergeCell ref="M29:M32"/>
    <mergeCell ref="L29:L32"/>
    <mergeCell ref="L33:L34"/>
    <mergeCell ref="D617:F617"/>
    <mergeCell ref="D639:F639"/>
    <mergeCell ref="D638:F638"/>
    <mergeCell ref="D611:F611"/>
    <mergeCell ref="D244:F244"/>
    <mergeCell ref="C292:F292"/>
    <mergeCell ref="C300:K300"/>
    <mergeCell ref="G369:H369"/>
    <mergeCell ref="D482:F482"/>
    <mergeCell ref="D480:F480"/>
    <mergeCell ref="D485:F485"/>
    <mergeCell ref="D636:F636"/>
    <mergeCell ref="D634:F634"/>
    <mergeCell ref="D633:F633"/>
    <mergeCell ref="D278:F278"/>
    <mergeCell ref="D628:F628"/>
    <mergeCell ref="C626:J626"/>
    <mergeCell ref="C629:J629"/>
    <mergeCell ref="C632:J632"/>
    <mergeCell ref="D409:F409"/>
    <mergeCell ref="D382:F382"/>
    <mergeCell ref="G382:H382"/>
    <mergeCell ref="D380:F380"/>
    <mergeCell ref="D331:F331"/>
    <mergeCell ref="D625:F625"/>
    <mergeCell ref="D627:F627"/>
    <mergeCell ref="D637:F637"/>
    <mergeCell ref="D635:F635"/>
    <mergeCell ref="D623:F623"/>
    <mergeCell ref="D624:F624"/>
    <mergeCell ref="D618:F618"/>
    <mergeCell ref="D619:F619"/>
    <mergeCell ref="D620:F620"/>
    <mergeCell ref="D630:F630"/>
    <mergeCell ref="D631:F631"/>
    <mergeCell ref="D621:F621"/>
    <mergeCell ref="D622:F622"/>
    <mergeCell ref="M33:M34"/>
    <mergeCell ref="A1:M1"/>
    <mergeCell ref="A2:M2"/>
    <mergeCell ref="F5:I5"/>
    <mergeCell ref="F6:I6"/>
    <mergeCell ref="F7:I7"/>
    <mergeCell ref="F15:I15"/>
    <mergeCell ref="F16:I16"/>
    <mergeCell ref="B19:F19"/>
    <mergeCell ref="D23:F23"/>
    <mergeCell ref="F14:I14"/>
    <mergeCell ref="F9:I9"/>
    <mergeCell ref="F12:I12"/>
    <mergeCell ref="F13:I13"/>
    <mergeCell ref="B20:F20"/>
    <mergeCell ref="F8:I8"/>
    <mergeCell ref="D24:F24"/>
    <mergeCell ref="B26:F26"/>
    <mergeCell ref="C27:J27"/>
    <mergeCell ref="D29:F29"/>
    <mergeCell ref="D32:F32"/>
    <mergeCell ref="D34:F34"/>
    <mergeCell ref="D616:F616"/>
    <mergeCell ref="C35:H35"/>
    <mergeCell ref="G29:G34"/>
    <mergeCell ref="D33:F33"/>
    <mergeCell ref="D31:F31"/>
    <mergeCell ref="D30:F30"/>
    <mergeCell ref="H301:H302"/>
    <mergeCell ref="D242:F242"/>
    <mergeCell ref="C232:J232"/>
    <mergeCell ref="C239:K239"/>
    <mergeCell ref="C253:K253"/>
    <mergeCell ref="C255:K255"/>
    <mergeCell ref="D256:F256"/>
    <mergeCell ref="C257:K257"/>
    <mergeCell ref="C261:K261"/>
    <mergeCell ref="D262:F262"/>
    <mergeCell ref="C263:K263"/>
    <mergeCell ref="D264:F264"/>
    <mergeCell ref="D258:F258"/>
    <mergeCell ref="C259:K259"/>
    <mergeCell ref="H319:H322"/>
    <mergeCell ref="H325:H327"/>
    <mergeCell ref="C315:K315"/>
    <mergeCell ref="D316:F316"/>
    <mergeCell ref="D647:G647"/>
    <mergeCell ref="D649:G649"/>
    <mergeCell ref="D276:F276"/>
    <mergeCell ref="D299:F299"/>
    <mergeCell ref="D280:F280"/>
    <mergeCell ref="D281:F281"/>
    <mergeCell ref="C414:M414"/>
    <mergeCell ref="D396:F396"/>
    <mergeCell ref="G396:H396"/>
    <mergeCell ref="C397:J397"/>
    <mergeCell ref="D398:F398"/>
    <mergeCell ref="D395:F395"/>
    <mergeCell ref="C383:J383"/>
    <mergeCell ref="D384:F384"/>
    <mergeCell ref="C407:J407"/>
    <mergeCell ref="G413:H413"/>
    <mergeCell ref="G416:H416"/>
    <mergeCell ref="D413:F413"/>
    <mergeCell ref="C640:J640"/>
    <mergeCell ref="D399:F399"/>
    <mergeCell ref="G399:H399"/>
    <mergeCell ref="D376:F376"/>
    <mergeCell ref="D378:F378"/>
    <mergeCell ref="G378:H378"/>
    <mergeCell ref="M125:M132"/>
    <mergeCell ref="M51:M54"/>
    <mergeCell ref="M58:M66"/>
    <mergeCell ref="L70:L75"/>
    <mergeCell ref="M70:M75"/>
    <mergeCell ref="D71:F71"/>
    <mergeCell ref="D72:F72"/>
    <mergeCell ref="D73:F73"/>
    <mergeCell ref="D74:F74"/>
    <mergeCell ref="G70:G77"/>
    <mergeCell ref="D61:F61"/>
    <mergeCell ref="D62:F62"/>
    <mergeCell ref="D63:F63"/>
    <mergeCell ref="D64:F64"/>
    <mergeCell ref="D65:F65"/>
    <mergeCell ref="D66:F66"/>
    <mergeCell ref="M76:M77"/>
    <mergeCell ref="D113:F113"/>
    <mergeCell ref="D114:F114"/>
    <mergeCell ref="D110:F110"/>
    <mergeCell ref="D111:F111"/>
    <mergeCell ref="G117:G122"/>
    <mergeCell ref="C123:H123"/>
    <mergeCell ref="D125:F125"/>
    <mergeCell ref="C272:J272"/>
    <mergeCell ref="C293:K293"/>
    <mergeCell ref="C241:K241"/>
    <mergeCell ref="C275:K275"/>
    <mergeCell ref="D301:F301"/>
    <mergeCell ref="C296:K296"/>
    <mergeCell ref="D302:F302"/>
    <mergeCell ref="D248:F248"/>
    <mergeCell ref="C251:K251"/>
    <mergeCell ref="D252:F252"/>
    <mergeCell ref="C249:K249"/>
    <mergeCell ref="D250:F250"/>
    <mergeCell ref="D260:F260"/>
    <mergeCell ref="C265:K265"/>
    <mergeCell ref="D266:F266"/>
    <mergeCell ref="D303:F303"/>
    <mergeCell ref="D283:F283"/>
    <mergeCell ref="C285:K285"/>
    <mergeCell ref="D286:F286"/>
    <mergeCell ref="C304:K304"/>
    <mergeCell ref="C273:F273"/>
    <mergeCell ref="C274:F274"/>
    <mergeCell ref="D298:F298"/>
    <mergeCell ref="D295:F295"/>
    <mergeCell ref="H289:H290"/>
    <mergeCell ref="D294:F294"/>
    <mergeCell ref="D207:F207"/>
    <mergeCell ref="G207:G215"/>
    <mergeCell ref="C231:H231"/>
    <mergeCell ref="C267:K267"/>
    <mergeCell ref="D268:F268"/>
    <mergeCell ref="D240:F240"/>
    <mergeCell ref="C233:K233"/>
    <mergeCell ref="D234:F234"/>
    <mergeCell ref="C237:K237"/>
    <mergeCell ref="D238:F238"/>
    <mergeCell ref="C379:J379"/>
    <mergeCell ref="D381:F381"/>
    <mergeCell ref="D374:F374"/>
    <mergeCell ref="D415:F415"/>
    <mergeCell ref="H391:H392"/>
    <mergeCell ref="D411:F411"/>
    <mergeCell ref="D402:F402"/>
    <mergeCell ref="G402:H402"/>
    <mergeCell ref="C400:J400"/>
    <mergeCell ref="D401:F401"/>
    <mergeCell ref="H409:H412"/>
    <mergeCell ref="C394:J394"/>
    <mergeCell ref="C406:J406"/>
    <mergeCell ref="G374:H374"/>
    <mergeCell ref="C408:I408"/>
    <mergeCell ref="D377:F377"/>
    <mergeCell ref="D385:F385"/>
    <mergeCell ref="C403:J403"/>
    <mergeCell ref="D404:F404"/>
    <mergeCell ref="D405:F405"/>
    <mergeCell ref="G405:H405"/>
    <mergeCell ref="C615:J615"/>
    <mergeCell ref="C606:M606"/>
    <mergeCell ref="D599:F599"/>
    <mergeCell ref="C600:M600"/>
    <mergeCell ref="D601:F601"/>
    <mergeCell ref="C604:M604"/>
    <mergeCell ref="D605:F605"/>
    <mergeCell ref="D607:F607"/>
    <mergeCell ref="D612:F612"/>
    <mergeCell ref="D614:F614"/>
    <mergeCell ref="C602:M602"/>
    <mergeCell ref="D603:F603"/>
    <mergeCell ref="C608:J608"/>
    <mergeCell ref="C609:F609"/>
    <mergeCell ref="C610:J610"/>
    <mergeCell ref="C558:K558"/>
    <mergeCell ref="D559:F559"/>
    <mergeCell ref="D560:F560"/>
    <mergeCell ref="G560:H560"/>
    <mergeCell ref="C561:K561"/>
    <mergeCell ref="D557:F557"/>
    <mergeCell ref="G557:H557"/>
    <mergeCell ref="C613:J613"/>
    <mergeCell ref="D587:F587"/>
    <mergeCell ref="D562:F562"/>
    <mergeCell ref="H562:H564"/>
    <mergeCell ref="D564:F564"/>
    <mergeCell ref="D565:F565"/>
    <mergeCell ref="G565:H565"/>
    <mergeCell ref="D563:F563"/>
    <mergeCell ref="D577:F577"/>
    <mergeCell ref="G577:H577"/>
    <mergeCell ref="D574:F574"/>
    <mergeCell ref="D575:F575"/>
    <mergeCell ref="C566:K566"/>
    <mergeCell ref="D567:F567"/>
    <mergeCell ref="H567:H569"/>
    <mergeCell ref="D568:F568"/>
    <mergeCell ref="D589:F589"/>
    <mergeCell ref="D597:F597"/>
    <mergeCell ref="C596:M596"/>
    <mergeCell ref="C590:M590"/>
    <mergeCell ref="D591:F591"/>
    <mergeCell ref="C582:M582"/>
    <mergeCell ref="D583:F583"/>
    <mergeCell ref="C584:M584"/>
    <mergeCell ref="D585:F585"/>
    <mergeCell ref="C586:M586"/>
    <mergeCell ref="C592:M592"/>
    <mergeCell ref="D593:F593"/>
    <mergeCell ref="D131:F131"/>
    <mergeCell ref="D212:F212"/>
    <mergeCell ref="C594:M594"/>
    <mergeCell ref="D595:F595"/>
    <mergeCell ref="C598:M598"/>
    <mergeCell ref="D431:F431"/>
    <mergeCell ref="D430:F430"/>
    <mergeCell ref="D438:F438"/>
    <mergeCell ref="G438:H438"/>
    <mergeCell ref="C439:M439"/>
    <mergeCell ref="D440:F440"/>
    <mergeCell ref="H440:H443"/>
    <mergeCell ref="D444:F444"/>
    <mergeCell ref="G444:H444"/>
    <mergeCell ref="D441:F441"/>
    <mergeCell ref="D386:F386"/>
    <mergeCell ref="G386:H386"/>
    <mergeCell ref="C387:J387"/>
    <mergeCell ref="C375:J375"/>
    <mergeCell ref="H380:H381"/>
    <mergeCell ref="M207:M215"/>
    <mergeCell ref="H376:H377"/>
    <mergeCell ref="H384:H385"/>
    <mergeCell ref="C588:M588"/>
    <mergeCell ref="N207:N215"/>
    <mergeCell ref="D208:F208"/>
    <mergeCell ref="D209:F209"/>
    <mergeCell ref="D210:F210"/>
    <mergeCell ref="D211:F211"/>
    <mergeCell ref="D213:F213"/>
    <mergeCell ref="M87:M88"/>
    <mergeCell ref="M133:M134"/>
    <mergeCell ref="M141:M142"/>
    <mergeCell ref="M154:M155"/>
    <mergeCell ref="M145:M153"/>
    <mergeCell ref="L154:L155"/>
    <mergeCell ref="D165:F165"/>
    <mergeCell ref="D166:F166"/>
    <mergeCell ref="L158:L168"/>
    <mergeCell ref="M158:M168"/>
    <mergeCell ref="D145:F145"/>
    <mergeCell ref="G145:G155"/>
    <mergeCell ref="D161:F161"/>
    <mergeCell ref="D159:F159"/>
    <mergeCell ref="D160:F160"/>
    <mergeCell ref="D163:F163"/>
    <mergeCell ref="C89:H89"/>
    <mergeCell ref="G125:G134"/>
    <mergeCell ref="N218:N230"/>
    <mergeCell ref="D219:F219"/>
    <mergeCell ref="D220:F220"/>
    <mergeCell ref="D221:F221"/>
    <mergeCell ref="D222:F222"/>
    <mergeCell ref="D223:F223"/>
    <mergeCell ref="D227:F227"/>
    <mergeCell ref="L227:L230"/>
    <mergeCell ref="M227:M230"/>
    <mergeCell ref="D228:F228"/>
    <mergeCell ref="D230:F230"/>
    <mergeCell ref="D229:F229"/>
    <mergeCell ref="L218:L226"/>
    <mergeCell ref="M218:M226"/>
    <mergeCell ref="D224:F224"/>
    <mergeCell ref="D225:F225"/>
    <mergeCell ref="D226:F226"/>
    <mergeCell ref="D218:F218"/>
    <mergeCell ref="G218:G230"/>
    <mergeCell ref="D372:F372"/>
    <mergeCell ref="H371:H373"/>
    <mergeCell ref="D368:F368"/>
    <mergeCell ref="C370:J370"/>
    <mergeCell ref="D371:F371"/>
    <mergeCell ref="D373:F373"/>
    <mergeCell ref="D369:F369"/>
    <mergeCell ref="C357:J357"/>
    <mergeCell ref="D349:F349"/>
    <mergeCell ref="G349:H349"/>
    <mergeCell ref="D353:F353"/>
    <mergeCell ref="G353:H353"/>
    <mergeCell ref="C351:J351"/>
    <mergeCell ref="D358:F358"/>
    <mergeCell ref="D359:F359"/>
    <mergeCell ref="G359:H359"/>
    <mergeCell ref="C360:J360"/>
    <mergeCell ref="L207:L215"/>
    <mergeCell ref="D361:F361"/>
    <mergeCell ref="D362:F362"/>
    <mergeCell ref="G362:H362"/>
    <mergeCell ref="C288:K288"/>
    <mergeCell ref="D289:F289"/>
    <mergeCell ref="D291:F291"/>
    <mergeCell ref="D290:F290"/>
    <mergeCell ref="C216:H216"/>
    <mergeCell ref="D214:F214"/>
    <mergeCell ref="D215:F215"/>
    <mergeCell ref="C235:K235"/>
    <mergeCell ref="D236:F236"/>
    <mergeCell ref="C245:K245"/>
    <mergeCell ref="D314:F314"/>
    <mergeCell ref="D313:F313"/>
    <mergeCell ref="D246:F246"/>
    <mergeCell ref="C247:K247"/>
    <mergeCell ref="C243:K243"/>
    <mergeCell ref="C271:J271"/>
    <mergeCell ref="C269:K269"/>
    <mergeCell ref="D270:F270"/>
    <mergeCell ref="D287:F287"/>
    <mergeCell ref="D297:F297"/>
    <mergeCell ref="H430:H433"/>
    <mergeCell ref="D436:F436"/>
    <mergeCell ref="H436:H437"/>
    <mergeCell ref="D437:F437"/>
    <mergeCell ref="D434:F434"/>
    <mergeCell ref="G434:H434"/>
    <mergeCell ref="D336:F336"/>
    <mergeCell ref="D320:F320"/>
    <mergeCell ref="D321:F321"/>
    <mergeCell ref="D326:F326"/>
    <mergeCell ref="C332:K332"/>
    <mergeCell ref="D333:F333"/>
    <mergeCell ref="D334:F334"/>
    <mergeCell ref="C335:K335"/>
    <mergeCell ref="D322:F322"/>
    <mergeCell ref="D328:F328"/>
    <mergeCell ref="C363:J363"/>
    <mergeCell ref="D364:F364"/>
    <mergeCell ref="D365:F365"/>
    <mergeCell ref="G365:H365"/>
    <mergeCell ref="C354:J354"/>
    <mergeCell ref="D355:F355"/>
    <mergeCell ref="D356:F356"/>
    <mergeCell ref="G356:H356"/>
  </mergeCells>
  <hyperlinks>
    <hyperlink ref="M37" r:id="rId1" xr:uid="{00000000-0004-0000-0300-000000000000}"/>
    <hyperlink ref="M29" r:id="rId2" xr:uid="{00000000-0004-0000-0300-000001000000}"/>
    <hyperlink ref="M51" r:id="rId3" xr:uid="{00000000-0004-0000-0300-000002000000}"/>
    <hyperlink ref="M58" r:id="rId4" xr:uid="{00000000-0004-0000-0300-000003000000}"/>
    <hyperlink ref="M70" r:id="rId5" xr:uid="{00000000-0004-0000-0300-000004000000}"/>
    <hyperlink ref="M80" r:id="rId6" xr:uid="{00000000-0004-0000-0300-000005000000}"/>
    <hyperlink ref="M91" r:id="rId7" xr:uid="{00000000-0004-0000-0300-000006000000}"/>
    <hyperlink ref="M97" r:id="rId8" xr:uid="{00000000-0004-0000-0300-000007000000}"/>
    <hyperlink ref="M109" r:id="rId9" xr:uid="{00000000-0004-0000-0300-000008000000}"/>
    <hyperlink ref="M117" r:id="rId10" xr:uid="{00000000-0004-0000-0300-000009000000}"/>
    <hyperlink ref="M125" r:id="rId11" xr:uid="{00000000-0004-0000-0300-00000A000000}"/>
    <hyperlink ref="M133" r:id="rId12" xr:uid="{00000000-0004-0000-0300-00000B000000}"/>
    <hyperlink ref="M137" r:id="rId13" xr:uid="{00000000-0004-0000-0300-00000C000000}"/>
    <hyperlink ref="M141" r:id="rId14" xr:uid="{00000000-0004-0000-0300-00000D000000}"/>
    <hyperlink ref="M145" r:id="rId15" xr:uid="{00000000-0004-0000-0300-00000E000000}"/>
    <hyperlink ref="M154" r:id="rId16" xr:uid="{00000000-0004-0000-0300-00000F000000}"/>
    <hyperlink ref="M158" r:id="rId17" xr:uid="{00000000-0004-0000-0300-000010000000}"/>
    <hyperlink ref="M169" r:id="rId18" xr:uid="{00000000-0004-0000-0300-000011000000}"/>
    <hyperlink ref="M173" r:id="rId19" xr:uid="{00000000-0004-0000-0300-000012000000}"/>
    <hyperlink ref="M179" r:id="rId20" xr:uid="{00000000-0004-0000-0300-000013000000}"/>
    <hyperlink ref="M183" r:id="rId21" xr:uid="{00000000-0004-0000-0300-000014000000}"/>
    <hyperlink ref="M192" r:id="rId22" xr:uid="{00000000-0004-0000-0300-000015000000}"/>
    <hyperlink ref="M202" r:id="rId23" xr:uid="{00000000-0004-0000-0300-000016000000}"/>
    <hyperlink ref="M234" r:id="rId24" xr:uid="{00000000-0004-0000-0300-000017000000}"/>
    <hyperlink ref="M236" r:id="rId25" xr:uid="{00000000-0004-0000-0300-000018000000}"/>
    <hyperlink ref="M238" r:id="rId26" xr:uid="{00000000-0004-0000-0300-000019000000}"/>
    <hyperlink ref="M240" r:id="rId27" xr:uid="{00000000-0004-0000-0300-00001A000000}"/>
    <hyperlink ref="M242" r:id="rId28" xr:uid="{00000000-0004-0000-0300-00001B000000}"/>
    <hyperlink ref="M244" r:id="rId29" xr:uid="{00000000-0004-0000-0300-00001C000000}"/>
    <hyperlink ref="M246" r:id="rId30" xr:uid="{00000000-0004-0000-0300-00001D000000}"/>
    <hyperlink ref="M248" r:id="rId31" xr:uid="{00000000-0004-0000-0300-00001E000000}"/>
    <hyperlink ref="M250" r:id="rId32" xr:uid="{00000000-0004-0000-0300-00001F000000}"/>
    <hyperlink ref="M252" r:id="rId33" xr:uid="{00000000-0004-0000-0300-000020000000}"/>
    <hyperlink ref="M254" r:id="rId34" xr:uid="{00000000-0004-0000-0300-000021000000}"/>
    <hyperlink ref="M256" r:id="rId35" xr:uid="{00000000-0004-0000-0300-000022000000}"/>
    <hyperlink ref="M258" r:id="rId36" xr:uid="{00000000-0004-0000-0300-000023000000}"/>
    <hyperlink ref="M260" r:id="rId37" xr:uid="{00000000-0004-0000-0300-000024000000}"/>
    <hyperlink ref="M262" r:id="rId38" xr:uid="{00000000-0004-0000-0300-000025000000}"/>
    <hyperlink ref="M264" r:id="rId39" xr:uid="{00000000-0004-0000-0300-000026000000}"/>
    <hyperlink ref="M266" r:id="rId40" xr:uid="{00000000-0004-0000-0300-000027000000}"/>
    <hyperlink ref="M276" r:id="rId41" xr:uid="{00000000-0004-0000-0300-000028000000}"/>
    <hyperlink ref="M277" r:id="rId42" xr:uid="{00000000-0004-0000-0300-000029000000}"/>
    <hyperlink ref="M280" r:id="rId43" xr:uid="{00000000-0004-0000-0300-00002A000000}"/>
    <hyperlink ref="M283" r:id="rId44" xr:uid="{00000000-0004-0000-0300-00002B000000}"/>
    <hyperlink ref="M286" r:id="rId45" xr:uid="{00000000-0004-0000-0300-00002C000000}"/>
    <hyperlink ref="M294" r:id="rId46" xr:uid="{00000000-0004-0000-0300-00002D000000}"/>
    <hyperlink ref="M297" r:id="rId47" xr:uid="{00000000-0004-0000-0300-00002E000000}"/>
    <hyperlink ref="M298" r:id="rId48" xr:uid="{00000000-0004-0000-0300-00002F000000}"/>
    <hyperlink ref="M301" r:id="rId49" xr:uid="{00000000-0004-0000-0300-000030000000}"/>
    <hyperlink ref="M302" r:id="rId50" xr:uid="{00000000-0004-0000-0300-000031000000}"/>
    <hyperlink ref="M305" r:id="rId51" xr:uid="{00000000-0004-0000-0300-000032000000}"/>
    <hyperlink ref="M308" r:id="rId52" xr:uid="{00000000-0004-0000-0300-000033000000}"/>
    <hyperlink ref="M309" r:id="rId53" xr:uid="{00000000-0004-0000-0300-000034000000}"/>
    <hyperlink ref="M312" r:id="rId54" xr:uid="{00000000-0004-0000-0300-000035000000}"/>
    <hyperlink ref="M313" r:id="rId55" xr:uid="{00000000-0004-0000-0300-000036000000}"/>
    <hyperlink ref="M316" r:id="rId56" xr:uid="{00000000-0004-0000-0300-000037000000}"/>
    <hyperlink ref="M319" r:id="rId57" xr:uid="{00000000-0004-0000-0300-000038000000}"/>
    <hyperlink ref="M320" r:id="rId58" xr:uid="{00000000-0004-0000-0300-000039000000}"/>
    <hyperlink ref="M321" r:id="rId59" xr:uid="{00000000-0004-0000-0300-00003A000000}"/>
    <hyperlink ref="M322" r:id="rId60" xr:uid="{00000000-0004-0000-0300-00003B000000}"/>
    <hyperlink ref="M325" r:id="rId61" xr:uid="{00000000-0004-0000-0300-00003C000000}"/>
    <hyperlink ref="M326" r:id="rId62" xr:uid="{00000000-0004-0000-0300-00003D000000}"/>
    <hyperlink ref="M327" r:id="rId63" xr:uid="{00000000-0004-0000-0300-00003E000000}"/>
    <hyperlink ref="M330" r:id="rId64" xr:uid="{00000000-0004-0000-0300-00003F000000}"/>
    <hyperlink ref="M333" r:id="rId65" xr:uid="{00000000-0004-0000-0300-000040000000}"/>
    <hyperlink ref="M336" r:id="rId66" xr:uid="{00000000-0004-0000-0300-000041000000}"/>
    <hyperlink ref="M337" r:id="rId67" xr:uid="{00000000-0004-0000-0300-000042000000}"/>
    <hyperlink ref="M338" r:id="rId68" xr:uid="{00000000-0004-0000-0300-000043000000}"/>
    <hyperlink ref="M341" r:id="rId69" xr:uid="{00000000-0004-0000-0300-000044000000}"/>
    <hyperlink ref="M344" r:id="rId70" xr:uid="{00000000-0004-0000-0300-000045000000}"/>
    <hyperlink ref="M348" r:id="rId71" xr:uid="{00000000-0004-0000-0300-000046000000}"/>
    <hyperlink ref="M352" r:id="rId72" xr:uid="{00000000-0004-0000-0300-000047000000}"/>
    <hyperlink ref="M355" r:id="rId73" xr:uid="{00000000-0004-0000-0300-000048000000}"/>
    <hyperlink ref="M358" r:id="rId74" xr:uid="{00000000-0004-0000-0300-000049000000}"/>
    <hyperlink ref="M361" r:id="rId75" xr:uid="{00000000-0004-0000-0300-00004A000000}"/>
    <hyperlink ref="M368" r:id="rId76" xr:uid="{00000000-0004-0000-0300-00004B000000}"/>
    <hyperlink ref="M371" r:id="rId77" xr:uid="{00000000-0004-0000-0300-00004C000000}"/>
    <hyperlink ref="M372" r:id="rId78" xr:uid="{00000000-0004-0000-0300-00004D000000}"/>
    <hyperlink ref="M373" r:id="rId79" xr:uid="{00000000-0004-0000-0300-00004E000000}"/>
    <hyperlink ref="M376" r:id="rId80" xr:uid="{00000000-0004-0000-0300-00004F000000}"/>
    <hyperlink ref="M377" r:id="rId81" xr:uid="{00000000-0004-0000-0300-000050000000}"/>
    <hyperlink ref="M380" r:id="rId82" xr:uid="{00000000-0004-0000-0300-000051000000}"/>
    <hyperlink ref="M381" r:id="rId83" xr:uid="{00000000-0004-0000-0300-000052000000}"/>
    <hyperlink ref="M384" r:id="rId84" xr:uid="{00000000-0004-0000-0300-000053000000}"/>
    <hyperlink ref="M385" r:id="rId85" xr:uid="{00000000-0004-0000-0300-000054000000}"/>
    <hyperlink ref="M388" r:id="rId86" xr:uid="{00000000-0004-0000-0300-000055000000}"/>
    <hyperlink ref="M391" r:id="rId87" xr:uid="{00000000-0004-0000-0300-000056000000}"/>
    <hyperlink ref="M392" r:id="rId88" xr:uid="{00000000-0004-0000-0300-000057000000}"/>
    <hyperlink ref="M395" r:id="rId89" xr:uid="{00000000-0004-0000-0300-000058000000}"/>
    <hyperlink ref="M398" r:id="rId90" xr:uid="{00000000-0004-0000-0300-000059000000}"/>
    <hyperlink ref="M401" r:id="rId91" xr:uid="{00000000-0004-0000-0300-00005A000000}"/>
    <hyperlink ref="M409" r:id="rId92" xr:uid="{00000000-0004-0000-0300-00005B000000}"/>
    <hyperlink ref="M410" r:id="rId93" xr:uid="{00000000-0004-0000-0300-00005C000000}"/>
    <hyperlink ref="M411" r:id="rId94" xr:uid="{00000000-0004-0000-0300-00005D000000}"/>
    <hyperlink ref="M412" r:id="rId95" xr:uid="{00000000-0004-0000-0300-00005E000000}"/>
    <hyperlink ref="M415" r:id="rId96" xr:uid="{00000000-0004-0000-0300-00005F000000}"/>
    <hyperlink ref="M418" r:id="rId97" xr:uid="{00000000-0004-0000-0300-000060000000}"/>
    <hyperlink ref="M419" r:id="rId98" xr:uid="{00000000-0004-0000-0300-000061000000}"/>
    <hyperlink ref="M420" r:id="rId99" xr:uid="{00000000-0004-0000-0300-000062000000}"/>
    <hyperlink ref="M423" r:id="rId100" xr:uid="{00000000-0004-0000-0300-000063000000}"/>
    <hyperlink ref="M426" r:id="rId101" xr:uid="{00000000-0004-0000-0300-000064000000}"/>
    <hyperlink ref="M427" r:id="rId102" xr:uid="{00000000-0004-0000-0300-000065000000}"/>
    <hyperlink ref="M430" r:id="rId103" xr:uid="{00000000-0004-0000-0300-000066000000}"/>
    <hyperlink ref="M431" r:id="rId104" xr:uid="{00000000-0004-0000-0300-000067000000}"/>
    <hyperlink ref="M432" r:id="rId105" xr:uid="{00000000-0004-0000-0300-000068000000}"/>
    <hyperlink ref="M433" r:id="rId106" xr:uid="{00000000-0004-0000-0300-000069000000}"/>
    <hyperlink ref="M436" r:id="rId107" xr:uid="{00000000-0004-0000-0300-00006A000000}"/>
    <hyperlink ref="M437" r:id="rId108" xr:uid="{00000000-0004-0000-0300-00006B000000}"/>
    <hyperlink ref="M440" r:id="rId109" xr:uid="{00000000-0004-0000-0300-00006C000000}"/>
    <hyperlink ref="M441" r:id="rId110" xr:uid="{00000000-0004-0000-0300-00006D000000}"/>
    <hyperlink ref="M442" r:id="rId111" xr:uid="{00000000-0004-0000-0300-00006E000000}"/>
    <hyperlink ref="M443" r:id="rId112" xr:uid="{00000000-0004-0000-0300-00006F000000}"/>
    <hyperlink ref="M446" r:id="rId113" xr:uid="{00000000-0004-0000-0300-000070000000}"/>
    <hyperlink ref="M447" r:id="rId114" xr:uid="{00000000-0004-0000-0300-000071000000}"/>
    <hyperlink ref="M448" r:id="rId115" xr:uid="{00000000-0004-0000-0300-000072000000}"/>
    <hyperlink ref="M449" r:id="rId116" xr:uid="{00000000-0004-0000-0300-000073000000}"/>
    <hyperlink ref="M452" r:id="rId117" xr:uid="{00000000-0004-0000-0300-000074000000}"/>
    <hyperlink ref="M453" r:id="rId118" xr:uid="{00000000-0004-0000-0300-000075000000}"/>
    <hyperlink ref="M454" r:id="rId119" xr:uid="{00000000-0004-0000-0300-000076000000}"/>
    <hyperlink ref="M455" r:id="rId120" xr:uid="{00000000-0004-0000-0300-000077000000}"/>
    <hyperlink ref="M458" r:id="rId121" xr:uid="{00000000-0004-0000-0300-000078000000}"/>
    <hyperlink ref="M459" r:id="rId122" xr:uid="{00000000-0004-0000-0300-000079000000}"/>
    <hyperlink ref="M460" r:id="rId123" xr:uid="{00000000-0004-0000-0300-00007A000000}"/>
    <hyperlink ref="M463" r:id="rId124" xr:uid="{00000000-0004-0000-0300-00007B000000}"/>
    <hyperlink ref="M464" r:id="rId125" xr:uid="{00000000-0004-0000-0300-00007C000000}"/>
    <hyperlink ref="M465" r:id="rId126" xr:uid="{00000000-0004-0000-0300-00007D000000}"/>
    <hyperlink ref="M466" r:id="rId127" xr:uid="{00000000-0004-0000-0300-00007E000000}"/>
    <hyperlink ref="M469" r:id="rId128" xr:uid="{00000000-0004-0000-0300-00007F000000}"/>
    <hyperlink ref="M472" r:id="rId129" xr:uid="{00000000-0004-0000-0300-000080000000}"/>
    <hyperlink ref="M473" r:id="rId130" xr:uid="{00000000-0004-0000-0300-000081000000}"/>
    <hyperlink ref="M474" r:id="rId131" xr:uid="{00000000-0004-0000-0300-000082000000}"/>
    <hyperlink ref="M479" r:id="rId132" xr:uid="{00000000-0004-0000-0300-000083000000}"/>
    <hyperlink ref="M482" r:id="rId133" xr:uid="{00000000-0004-0000-0300-000084000000}"/>
    <hyperlink ref="M483" r:id="rId134" xr:uid="{00000000-0004-0000-0300-000085000000}"/>
    <hyperlink ref="M484" r:id="rId135" xr:uid="{00000000-0004-0000-0300-000086000000}"/>
    <hyperlink ref="M487" r:id="rId136" xr:uid="{00000000-0004-0000-0300-000087000000}"/>
    <hyperlink ref="M488" r:id="rId137" xr:uid="{00000000-0004-0000-0300-000088000000}"/>
    <hyperlink ref="M489" r:id="rId138" xr:uid="{00000000-0004-0000-0300-000089000000}"/>
    <hyperlink ref="M490" r:id="rId139" xr:uid="{00000000-0004-0000-0300-00008A000000}"/>
    <hyperlink ref="M491" r:id="rId140" xr:uid="{00000000-0004-0000-0300-00008B000000}"/>
    <hyperlink ref="M494" r:id="rId141" xr:uid="{00000000-0004-0000-0300-00008C000000}"/>
    <hyperlink ref="M495" r:id="rId142" xr:uid="{00000000-0004-0000-0300-00008D000000}"/>
    <hyperlink ref="M496" r:id="rId143" xr:uid="{00000000-0004-0000-0300-00008E000000}"/>
    <hyperlink ref="M499" r:id="rId144" xr:uid="{00000000-0004-0000-0300-00008F000000}"/>
    <hyperlink ref="M500" r:id="rId145" xr:uid="{00000000-0004-0000-0300-000090000000}"/>
    <hyperlink ref="M503" r:id="rId146" xr:uid="{00000000-0004-0000-0300-000091000000}"/>
    <hyperlink ref="M504" r:id="rId147" xr:uid="{00000000-0004-0000-0300-000092000000}"/>
    <hyperlink ref="M505" r:id="rId148" xr:uid="{00000000-0004-0000-0300-000093000000}"/>
    <hyperlink ref="M507" r:id="rId149" xr:uid="{00000000-0004-0000-0300-000094000000}"/>
    <hyperlink ref="M506" r:id="rId150" xr:uid="{00000000-0004-0000-0300-000095000000}"/>
    <hyperlink ref="M508" r:id="rId151" xr:uid="{00000000-0004-0000-0300-000096000000}"/>
    <hyperlink ref="M511" r:id="rId152" xr:uid="{00000000-0004-0000-0300-000097000000}"/>
    <hyperlink ref="M512" r:id="rId153" xr:uid="{00000000-0004-0000-0300-000098000000}"/>
    <hyperlink ref="M515" r:id="rId154" xr:uid="{00000000-0004-0000-0300-000099000000}"/>
    <hyperlink ref="M516" r:id="rId155" xr:uid="{00000000-0004-0000-0300-00009A000000}"/>
    <hyperlink ref="M517" r:id="rId156" xr:uid="{00000000-0004-0000-0300-00009B000000}"/>
    <hyperlink ref="M518" r:id="rId157" xr:uid="{00000000-0004-0000-0300-00009C000000}"/>
    <hyperlink ref="M519" r:id="rId158" xr:uid="{00000000-0004-0000-0300-00009D000000}"/>
    <hyperlink ref="M520" r:id="rId159" xr:uid="{00000000-0004-0000-0300-00009E000000}"/>
    <hyperlink ref="M523" r:id="rId160" xr:uid="{00000000-0004-0000-0300-00009F000000}"/>
    <hyperlink ref="M524" r:id="rId161" xr:uid="{00000000-0004-0000-0300-0000A0000000}"/>
    <hyperlink ref="M525" r:id="rId162" xr:uid="{00000000-0004-0000-0300-0000A1000000}"/>
    <hyperlink ref="M526" r:id="rId163" xr:uid="{00000000-0004-0000-0300-0000A2000000}"/>
    <hyperlink ref="M527" r:id="rId164" xr:uid="{00000000-0004-0000-0300-0000A3000000}"/>
    <hyperlink ref="M530" r:id="rId165" xr:uid="{00000000-0004-0000-0300-0000A4000000}"/>
    <hyperlink ref="M531" r:id="rId166" xr:uid="{00000000-0004-0000-0300-0000A5000000}"/>
    <hyperlink ref="M532" r:id="rId167" xr:uid="{00000000-0004-0000-0300-0000A6000000}"/>
    <hyperlink ref="M533" r:id="rId168" xr:uid="{00000000-0004-0000-0300-0000A7000000}"/>
    <hyperlink ref="M534" r:id="rId169" xr:uid="{00000000-0004-0000-0300-0000A8000000}"/>
    <hyperlink ref="M537" r:id="rId170" xr:uid="{00000000-0004-0000-0300-0000A9000000}"/>
    <hyperlink ref="M538" r:id="rId171" xr:uid="{00000000-0004-0000-0300-0000AA000000}"/>
    <hyperlink ref="M539" r:id="rId172" xr:uid="{00000000-0004-0000-0300-0000AB000000}"/>
    <hyperlink ref="M540" r:id="rId173" xr:uid="{00000000-0004-0000-0300-0000AC000000}"/>
    <hyperlink ref="M543" r:id="rId174" xr:uid="{00000000-0004-0000-0300-0000AD000000}"/>
    <hyperlink ref="M544" r:id="rId175" xr:uid="{00000000-0004-0000-0300-0000AE000000}"/>
    <hyperlink ref="M545" r:id="rId176" xr:uid="{00000000-0004-0000-0300-0000AF000000}"/>
    <hyperlink ref="M548" r:id="rId177" xr:uid="{00000000-0004-0000-0300-0000B0000000}"/>
    <hyperlink ref="M551" r:id="rId178" xr:uid="{00000000-0004-0000-0300-0000B1000000}"/>
    <hyperlink ref="M552" r:id="rId179" xr:uid="{00000000-0004-0000-0300-0000B2000000}"/>
    <hyperlink ref="M555" r:id="rId180" xr:uid="{00000000-0004-0000-0300-0000B3000000}"/>
    <hyperlink ref="M556" r:id="rId181" xr:uid="{00000000-0004-0000-0300-0000B4000000}"/>
    <hyperlink ref="M559" r:id="rId182" xr:uid="{00000000-0004-0000-0300-0000B5000000}"/>
    <hyperlink ref="M562" r:id="rId183" xr:uid="{00000000-0004-0000-0300-0000B6000000}"/>
    <hyperlink ref="M563" r:id="rId184" xr:uid="{00000000-0004-0000-0300-0000B7000000}"/>
    <hyperlink ref="M564" r:id="rId185" xr:uid="{00000000-0004-0000-0300-0000B8000000}"/>
    <hyperlink ref="M581" r:id="rId186" xr:uid="{00000000-0004-0000-0300-0000B9000000}"/>
    <hyperlink ref="M583" r:id="rId187" xr:uid="{00000000-0004-0000-0300-0000BA000000}"/>
    <hyperlink ref="M585" r:id="rId188" xr:uid="{00000000-0004-0000-0300-0000BB000000}"/>
    <hyperlink ref="M587" r:id="rId189" xr:uid="{00000000-0004-0000-0300-0000BC000000}"/>
    <hyperlink ref="M589" r:id="rId190" xr:uid="{00000000-0004-0000-0300-0000BD000000}"/>
    <hyperlink ref="M591" r:id="rId191" xr:uid="{00000000-0004-0000-0300-0000BE000000}"/>
    <hyperlink ref="M593" r:id="rId192" xr:uid="{00000000-0004-0000-0300-0000BF000000}"/>
    <hyperlink ref="M595" r:id="rId193" xr:uid="{00000000-0004-0000-0300-0000C0000000}"/>
    <hyperlink ref="M597" r:id="rId194" xr:uid="{00000000-0004-0000-0300-0000C1000000}"/>
    <hyperlink ref="M599" r:id="rId195" xr:uid="{00000000-0004-0000-0300-0000C2000000}"/>
    <hyperlink ref="M601" r:id="rId196" xr:uid="{00000000-0004-0000-0300-0000C3000000}"/>
    <hyperlink ref="M603" r:id="rId197" xr:uid="{00000000-0004-0000-0300-0000C4000000}"/>
    <hyperlink ref="M605" r:id="rId198" xr:uid="{00000000-0004-0000-0300-0000C5000000}"/>
    <hyperlink ref="M607" r:id="rId199" xr:uid="{00000000-0004-0000-0300-0000C6000000}"/>
    <hyperlink ref="M623" r:id="rId200" xr:uid="{00000000-0004-0000-0300-0000C7000000}"/>
    <hyperlink ref="M624" r:id="rId201" xr:uid="{00000000-0004-0000-0300-0000C8000000}"/>
    <hyperlink ref="M106" r:id="rId202" xr:uid="{00000000-0004-0000-0300-0000C9000000}"/>
    <hyperlink ref="M94" r:id="rId203" xr:uid="{00000000-0004-0000-0300-0000CA000000}"/>
    <hyperlink ref="M87" r:id="rId204" xr:uid="{00000000-0004-0000-0300-0000CB000000}"/>
    <hyperlink ref="M76" r:id="rId205" xr:uid="{00000000-0004-0000-0300-0000CC000000}"/>
    <hyperlink ref="M67" r:id="rId206" xr:uid="{00000000-0004-0000-0300-0000CD000000}"/>
    <hyperlink ref="M55" r:id="rId207" xr:uid="{00000000-0004-0000-0300-0000CE000000}"/>
    <hyperlink ref="M33" r:id="rId208" xr:uid="{00000000-0004-0000-0300-0000CF000000}"/>
    <hyperlink ref="M475" r:id="rId209" xr:uid="{00000000-0004-0000-0300-0000D0000000}"/>
    <hyperlink ref="M364" r:id="rId210" xr:uid="{00000000-0004-0000-0300-0000D1000000}"/>
    <hyperlink ref="M207" r:id="rId211" xr:uid="{00000000-0004-0000-0300-0000D2000000}"/>
    <hyperlink ref="M218" r:id="rId212" xr:uid="{00000000-0004-0000-0300-0000D3000000}"/>
    <hyperlink ref="M227" r:id="rId213" xr:uid="{00000000-0004-0000-0300-0000D4000000}"/>
    <hyperlink ref="M268" r:id="rId214" xr:uid="{00000000-0004-0000-0300-0000D5000000}"/>
    <hyperlink ref="M270" r:id="rId215" xr:uid="{00000000-0004-0000-0300-0000D6000000}"/>
    <hyperlink ref="M289" r:id="rId216" xr:uid="{00000000-0004-0000-0300-0000D7000000}"/>
    <hyperlink ref="M290" r:id="rId217" xr:uid="{00000000-0004-0000-0300-0000D8000000}"/>
    <hyperlink ref="M404" r:id="rId218" xr:uid="{00000000-0004-0000-0300-0000D9000000}"/>
    <hyperlink ref="M567" r:id="rId219" xr:uid="{00000000-0004-0000-0300-0000DA000000}"/>
    <hyperlink ref="M568" r:id="rId220" xr:uid="{00000000-0004-0000-0300-0000DB000000}"/>
    <hyperlink ref="M569" r:id="rId221" xr:uid="{00000000-0004-0000-0300-0000DC000000}"/>
    <hyperlink ref="M572" r:id="rId222" xr:uid="{00000000-0004-0000-0300-0000DD000000}"/>
    <hyperlink ref="M573" r:id="rId223" xr:uid="{00000000-0004-0000-0300-0000DE000000}"/>
    <hyperlink ref="M574" r:id="rId224" xr:uid="{00000000-0004-0000-0300-0000DF000000}"/>
    <hyperlink ref="M575" r:id="rId225" xr:uid="{00000000-0004-0000-0300-0000E0000000}"/>
    <hyperlink ref="M576" r:id="rId226" xr:uid="{00000000-0004-0000-0300-0000E1000000}"/>
  </hyperlinks>
  <pageMargins left="0.5" right="0.5" top="0.5" bottom="0.4" header="0" footer="0"/>
  <pageSetup paperSize="9" scale="60" firstPageNumber="65" orientation="portrait" useFirstPageNumber="1" verticalDpi="300" r:id="rId227"/>
  <rowBreaks count="14" manualBreakCount="14">
    <brk id="56" max="12" man="1"/>
    <brk id="95" max="12" man="1"/>
    <brk id="143" max="12" man="1"/>
    <brk id="190" max="12" man="1"/>
    <brk id="236" max="12" man="1"/>
    <brk id="284" max="12" man="1"/>
    <brk id="328" max="12" man="1"/>
    <brk id="374" max="12" man="1"/>
    <brk id="421" max="12" man="1"/>
    <brk id="461" max="12" man="1"/>
    <brk id="501" max="12" man="1"/>
    <brk id="541" max="12" man="1"/>
    <brk id="585" max="12" man="1"/>
    <brk id="625" max="12"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R800"/>
  <sheetViews>
    <sheetView tabSelected="1" view="pageBreakPreview" topLeftCell="A681" zoomScaleNormal="100" zoomScaleSheetLayoutView="80" workbookViewId="0">
      <selection activeCell="N689" sqref="N689:N703"/>
    </sheetView>
  </sheetViews>
  <sheetFormatPr baseColWidth="10" defaultColWidth="9.1640625" defaultRowHeight="15" customHeight="1" x14ac:dyDescent="0.15"/>
  <cols>
    <col min="1" max="1" width="3.6640625" style="400" customWidth="1"/>
    <col min="2" max="3" width="3.1640625" style="400" customWidth="1"/>
    <col min="4" max="4" width="3.5" style="439" customWidth="1"/>
    <col min="5" max="5" width="3.6640625" style="400" customWidth="1"/>
    <col min="6" max="6" width="23.83203125" style="400" customWidth="1"/>
    <col min="7" max="7" width="3.1640625" style="400" customWidth="1"/>
    <col min="8" max="8" width="2.5" style="400" customWidth="1"/>
    <col min="9" max="9" width="76.5" style="400" customWidth="1"/>
    <col min="10" max="10" width="8.83203125" style="400" customWidth="1"/>
    <col min="11" max="11" width="10.83203125" style="400" customWidth="1"/>
    <col min="12" max="12" width="9.33203125" style="400" bestFit="1" customWidth="1"/>
    <col min="13" max="13" width="7.5" style="400" customWidth="1"/>
    <col min="14" max="14" width="9.6640625" style="438" customWidth="1"/>
    <col min="15" max="15" width="5.1640625" style="438" customWidth="1"/>
    <col min="16" max="17" width="14.5" style="400" bestFit="1" customWidth="1"/>
    <col min="18" max="16384" width="9.1640625" style="400"/>
  </cols>
  <sheetData>
    <row r="1" spans="1:17" ht="15" customHeight="1" x14ac:dyDescent="0.15">
      <c r="A1" s="1124" t="s">
        <v>207</v>
      </c>
      <c r="B1" s="1124"/>
      <c r="C1" s="1124"/>
      <c r="D1" s="1124"/>
      <c r="E1" s="1124"/>
      <c r="F1" s="1124"/>
      <c r="G1" s="1124"/>
      <c r="H1" s="1124"/>
      <c r="I1" s="1124"/>
      <c r="J1" s="1124"/>
      <c r="K1" s="1124"/>
      <c r="L1" s="1124"/>
      <c r="M1" s="1124"/>
      <c r="N1" s="1124"/>
      <c r="O1" s="874"/>
    </row>
    <row r="2" spans="1:17" ht="15" customHeight="1" x14ac:dyDescent="0.15">
      <c r="A2" s="1124" t="s">
        <v>228</v>
      </c>
      <c r="B2" s="1124"/>
      <c r="C2" s="1124"/>
      <c r="D2" s="1124"/>
      <c r="E2" s="1124"/>
      <c r="F2" s="1124"/>
      <c r="G2" s="1124"/>
      <c r="H2" s="1124"/>
      <c r="I2" s="1124"/>
      <c r="J2" s="1124"/>
      <c r="K2" s="1124"/>
      <c r="L2" s="1124"/>
      <c r="M2" s="1124"/>
      <c r="N2" s="1124"/>
      <c r="O2" s="874"/>
    </row>
    <row r="3" spans="1:17" ht="13" x14ac:dyDescent="0.15">
      <c r="A3" s="267"/>
      <c r="B3" s="267"/>
      <c r="C3" s="267"/>
      <c r="D3" s="286"/>
      <c r="E3" s="267"/>
      <c r="F3" s="267"/>
      <c r="G3" s="267"/>
      <c r="H3" s="267"/>
      <c r="I3" s="267"/>
      <c r="J3" s="267"/>
      <c r="K3" s="270"/>
      <c r="L3" s="267"/>
      <c r="M3" s="269"/>
      <c r="N3" s="404"/>
      <c r="O3" s="404"/>
    </row>
    <row r="4" spans="1:17" ht="13" x14ac:dyDescent="0.15">
      <c r="A4" s="266" t="s">
        <v>208</v>
      </c>
      <c r="B4" s="266"/>
      <c r="C4" s="267"/>
      <c r="D4" s="286"/>
      <c r="E4" s="268"/>
      <c r="F4" s="268"/>
      <c r="G4" s="268"/>
      <c r="H4" s="268"/>
      <c r="I4" s="267"/>
      <c r="J4" s="267"/>
      <c r="K4" s="270"/>
      <c r="L4" s="267"/>
      <c r="M4" s="269"/>
      <c r="N4" s="404"/>
      <c r="O4" s="404"/>
    </row>
    <row r="5" spans="1:17" ht="13" x14ac:dyDescent="0.15">
      <c r="A5" s="267"/>
      <c r="B5" s="267"/>
      <c r="C5" s="267" t="s">
        <v>209</v>
      </c>
      <c r="D5" s="286"/>
      <c r="E5" s="267"/>
      <c r="H5" s="267" t="s">
        <v>210</v>
      </c>
      <c r="I5" s="377" t="str">
        <f>PENDIDIKAN!F5</f>
        <v>Dr. Wilson Novarino, M.Si</v>
      </c>
      <c r="J5" s="285"/>
      <c r="K5" s="285"/>
      <c r="L5" s="285"/>
      <c r="M5" s="285"/>
      <c r="N5" s="342"/>
      <c r="O5" s="342"/>
    </row>
    <row r="6" spans="1:17" ht="13" x14ac:dyDescent="0.15">
      <c r="A6" s="267"/>
      <c r="B6" s="267"/>
      <c r="C6" s="267" t="s">
        <v>211</v>
      </c>
      <c r="D6" s="286"/>
      <c r="E6" s="267"/>
      <c r="H6" s="267" t="s">
        <v>210</v>
      </c>
      <c r="I6" s="343" t="str">
        <f>PENDIDIKAN!F6</f>
        <v>197111031998021001</v>
      </c>
      <c r="J6" s="285"/>
      <c r="K6" s="285"/>
      <c r="L6" s="285"/>
      <c r="M6" s="285"/>
      <c r="N6" s="342"/>
      <c r="O6" s="342"/>
    </row>
    <row r="7" spans="1:17" ht="13" x14ac:dyDescent="0.15">
      <c r="A7" s="267"/>
      <c r="B7" s="267"/>
      <c r="C7" s="267" t="s">
        <v>212</v>
      </c>
      <c r="D7" s="286"/>
      <c r="E7" s="267"/>
      <c r="H7" s="267" t="s">
        <v>210</v>
      </c>
      <c r="I7" s="343" t="str">
        <f>PENDIDIKAN!F7</f>
        <v>Penata Tk. I / III.d</v>
      </c>
      <c r="J7" s="285"/>
      <c r="K7" s="285"/>
      <c r="L7" s="285"/>
      <c r="M7" s="285"/>
      <c r="N7" s="342"/>
      <c r="O7" s="342"/>
    </row>
    <row r="8" spans="1:17" ht="13" x14ac:dyDescent="0.15">
      <c r="A8" s="267"/>
      <c r="B8" s="267"/>
      <c r="C8" s="267" t="s">
        <v>279</v>
      </c>
      <c r="D8" s="286"/>
      <c r="E8" s="267"/>
      <c r="H8" s="267" t="s">
        <v>210</v>
      </c>
      <c r="I8" s="343" t="str">
        <f>PENDIDIKAN!F8</f>
        <v xml:space="preserve">Ketua Jurusan Biologi </v>
      </c>
      <c r="J8" s="285"/>
      <c r="K8" s="285"/>
      <c r="L8" s="285"/>
      <c r="M8" s="285"/>
      <c r="N8" s="342"/>
      <c r="O8" s="342"/>
    </row>
    <row r="9" spans="1:17" ht="13" x14ac:dyDescent="0.15">
      <c r="A9" s="267"/>
      <c r="B9" s="267"/>
      <c r="C9" s="267" t="s">
        <v>214</v>
      </c>
      <c r="D9" s="286"/>
      <c r="E9" s="267"/>
      <c r="H9" s="267" t="s">
        <v>210</v>
      </c>
      <c r="I9" s="343" t="str">
        <f>PENDIDIKAN!F9</f>
        <v>Fakultas MIPA Universitas Andalas</v>
      </c>
      <c r="J9" s="285"/>
      <c r="K9" s="285"/>
      <c r="L9" s="285"/>
      <c r="M9" s="285"/>
      <c r="N9" s="342"/>
      <c r="O9" s="342"/>
    </row>
    <row r="10" spans="1:17" ht="13" x14ac:dyDescent="0.15">
      <c r="A10" s="267"/>
      <c r="B10" s="267"/>
      <c r="C10" s="267"/>
      <c r="D10" s="286"/>
      <c r="E10" s="267"/>
      <c r="H10" s="267"/>
      <c r="I10" s="285"/>
      <c r="J10" s="266"/>
      <c r="K10" s="266"/>
      <c r="L10" s="266"/>
      <c r="M10" s="269"/>
      <c r="N10" s="404"/>
      <c r="O10" s="404"/>
    </row>
    <row r="11" spans="1:17" ht="13" x14ac:dyDescent="0.15">
      <c r="A11" s="266" t="s">
        <v>215</v>
      </c>
      <c r="B11" s="266"/>
      <c r="C11" s="267"/>
      <c r="D11" s="286"/>
      <c r="E11" s="268"/>
      <c r="H11" s="268"/>
      <c r="I11" s="285"/>
      <c r="J11" s="267"/>
      <c r="K11" s="270"/>
      <c r="L11" s="267"/>
      <c r="M11" s="269"/>
      <c r="N11" s="404"/>
      <c r="O11" s="404"/>
    </row>
    <row r="12" spans="1:17" ht="13" x14ac:dyDescent="0.15">
      <c r="A12" s="267"/>
      <c r="B12" s="267"/>
      <c r="C12" s="267" t="s">
        <v>216</v>
      </c>
      <c r="D12" s="286"/>
      <c r="E12" s="267"/>
      <c r="H12" s="267" t="s">
        <v>210</v>
      </c>
      <c r="I12" s="377" t="str">
        <f>PENDIDIKAN!F12</f>
        <v>Dr. Jabang, M.Si</v>
      </c>
      <c r="J12" s="285"/>
      <c r="K12" s="285"/>
      <c r="L12" s="285"/>
      <c r="M12" s="269"/>
      <c r="N12" s="404"/>
      <c r="O12" s="404"/>
    </row>
    <row r="13" spans="1:17" ht="13" x14ac:dyDescent="0.15">
      <c r="A13" s="267"/>
      <c r="B13" s="267"/>
      <c r="C13" s="267" t="s">
        <v>217</v>
      </c>
      <c r="D13" s="286"/>
      <c r="E13" s="267"/>
      <c r="H13" s="267" t="s">
        <v>210</v>
      </c>
      <c r="I13" s="343" t="str">
        <f>PENDIDIKAN!F13</f>
        <v>197007051999031002</v>
      </c>
      <c r="J13" s="266"/>
      <c r="K13" s="266"/>
      <c r="L13" s="266"/>
      <c r="M13" s="269"/>
      <c r="N13" s="404"/>
      <c r="O13" s="404"/>
    </row>
    <row r="14" spans="1:17" ht="13" x14ac:dyDescent="0.15">
      <c r="A14" s="267"/>
      <c r="B14" s="267"/>
      <c r="C14" s="267" t="s">
        <v>212</v>
      </c>
      <c r="D14" s="286"/>
      <c r="E14" s="267"/>
      <c r="H14" s="267" t="s">
        <v>210</v>
      </c>
      <c r="I14" s="343" t="str">
        <f>PENDIDIKAN!F14</f>
        <v>Penata Tk. I / III.d</v>
      </c>
      <c r="J14" s="266"/>
      <c r="K14" s="266"/>
      <c r="L14" s="266"/>
      <c r="M14" s="269"/>
      <c r="N14" s="404"/>
      <c r="O14" s="404"/>
    </row>
    <row r="15" spans="1:17" ht="13" x14ac:dyDescent="0.15">
      <c r="A15" s="267"/>
      <c r="B15" s="267"/>
      <c r="C15" s="267" t="s">
        <v>213</v>
      </c>
      <c r="D15" s="286"/>
      <c r="E15" s="267"/>
      <c r="H15" s="267" t="s">
        <v>210</v>
      </c>
      <c r="I15" s="343" t="str">
        <f>PENDIDIKAN!F15</f>
        <v>Lektor</v>
      </c>
      <c r="J15" s="266"/>
      <c r="K15" s="266"/>
      <c r="L15" s="266"/>
      <c r="M15" s="269"/>
      <c r="N15" s="404"/>
      <c r="O15" s="404"/>
    </row>
    <row r="16" spans="1:17" ht="13" x14ac:dyDescent="0.15">
      <c r="A16" s="267"/>
      <c r="B16" s="267"/>
      <c r="C16" s="267" t="s">
        <v>214</v>
      </c>
      <c r="D16" s="286"/>
      <c r="E16" s="267"/>
      <c r="H16" s="267" t="s">
        <v>210</v>
      </c>
      <c r="I16" s="343" t="str">
        <f>PENDIDIKAN!F16</f>
        <v>Fakultas MIPA Universitas Andalas</v>
      </c>
      <c r="J16" s="384"/>
      <c r="K16" s="384"/>
      <c r="L16" s="384"/>
      <c r="M16" s="268"/>
      <c r="N16" s="405"/>
      <c r="O16" s="405"/>
      <c r="P16" s="864" t="s">
        <v>1704</v>
      </c>
      <c r="Q16" s="864" t="s">
        <v>1705</v>
      </c>
    </row>
    <row r="17" spans="1:18" ht="13" x14ac:dyDescent="0.15">
      <c r="A17" s="267"/>
      <c r="B17" s="267"/>
      <c r="C17" s="267"/>
      <c r="D17" s="286"/>
      <c r="E17" s="267"/>
      <c r="F17" s="267"/>
      <c r="G17" s="267"/>
      <c r="H17" s="267"/>
      <c r="I17" s="267"/>
      <c r="J17" s="267"/>
      <c r="K17" s="270"/>
      <c r="L17" s="267"/>
      <c r="M17" s="269"/>
      <c r="N17" s="404"/>
      <c r="O17" s="404"/>
      <c r="P17" s="410">
        <f>40%*400</f>
        <v>160</v>
      </c>
      <c r="Q17" s="410">
        <f>40%*250</f>
        <v>100</v>
      </c>
      <c r="R17" s="410"/>
    </row>
    <row r="18" spans="1:18" ht="13" x14ac:dyDescent="0.15">
      <c r="A18" s="384" t="s">
        <v>229</v>
      </c>
      <c r="B18" s="384"/>
      <c r="C18" s="268"/>
      <c r="D18" s="286"/>
      <c r="E18" s="268"/>
      <c r="F18" s="268"/>
      <c r="G18" s="268"/>
      <c r="H18" s="268"/>
      <c r="I18" s="268"/>
      <c r="J18" s="268"/>
      <c r="K18" s="268"/>
      <c r="L18" s="268"/>
      <c r="M18" s="269"/>
      <c r="N18" s="404"/>
      <c r="O18" s="404"/>
      <c r="P18" s="410"/>
      <c r="Q18" s="410"/>
      <c r="R18" s="410"/>
    </row>
    <row r="19" spans="1:18" ht="39" x14ac:dyDescent="0.15">
      <c r="A19" s="284" t="s">
        <v>558</v>
      </c>
      <c r="B19" s="1125" t="s">
        <v>223</v>
      </c>
      <c r="C19" s="1126"/>
      <c r="D19" s="1126"/>
      <c r="E19" s="1126"/>
      <c r="F19" s="1126"/>
      <c r="G19" s="1126"/>
      <c r="H19" s="1126"/>
      <c r="I19" s="1126"/>
      <c r="J19" s="346" t="s">
        <v>432</v>
      </c>
      <c r="K19" s="346" t="s">
        <v>224</v>
      </c>
      <c r="L19" s="346" t="s">
        <v>225</v>
      </c>
      <c r="M19" s="346" t="s">
        <v>226</v>
      </c>
      <c r="N19" s="347" t="s">
        <v>227</v>
      </c>
      <c r="O19" s="877"/>
      <c r="P19" s="400" t="s">
        <v>1739</v>
      </c>
      <c r="Q19" s="400" t="s">
        <v>1740</v>
      </c>
    </row>
    <row r="20" spans="1:18" ht="13" x14ac:dyDescent="0.15">
      <c r="A20" s="345">
        <v>1</v>
      </c>
      <c r="B20" s="1178">
        <v>2</v>
      </c>
      <c r="C20" s="1179"/>
      <c r="D20" s="1179"/>
      <c r="E20" s="1179"/>
      <c r="F20" s="1179"/>
      <c r="G20" s="1179"/>
      <c r="H20" s="1179"/>
      <c r="I20" s="1179"/>
      <c r="J20" s="345">
        <v>3</v>
      </c>
      <c r="K20" s="346">
        <v>4</v>
      </c>
      <c r="L20" s="345">
        <v>5</v>
      </c>
      <c r="M20" s="345">
        <v>6</v>
      </c>
      <c r="N20" s="390">
        <v>7</v>
      </c>
      <c r="O20" s="878"/>
    </row>
    <row r="21" spans="1:18" ht="25" customHeight="1" x14ac:dyDescent="0.15">
      <c r="A21" s="157" t="s">
        <v>8</v>
      </c>
      <c r="B21" s="1000" t="s">
        <v>183</v>
      </c>
      <c r="C21" s="1001"/>
      <c r="D21" s="1001"/>
      <c r="E21" s="1001"/>
      <c r="F21" s="1001"/>
      <c r="G21" s="1001"/>
      <c r="H21" s="1001"/>
      <c r="I21" s="1002"/>
      <c r="J21" s="146"/>
      <c r="K21" s="127"/>
      <c r="L21" s="169"/>
      <c r="M21" s="177"/>
      <c r="N21" s="460">
        <f>N22+N771+N773+N775+N782</f>
        <v>170.42</v>
      </c>
      <c r="O21" s="879"/>
    </row>
    <row r="22" spans="1:18" s="410" customFormat="1" ht="20" customHeight="1" x14ac:dyDescent="0.15">
      <c r="A22" s="406"/>
      <c r="B22" s="336" t="s">
        <v>10</v>
      </c>
      <c r="C22" s="1180" t="s">
        <v>433</v>
      </c>
      <c r="D22" s="1181"/>
      <c r="E22" s="1181"/>
      <c r="F22" s="1181"/>
      <c r="G22" s="1181"/>
      <c r="H22" s="1181"/>
      <c r="I22" s="1182"/>
      <c r="J22" s="337"/>
      <c r="K22" s="407"/>
      <c r="L22" s="408"/>
      <c r="M22" s="409"/>
      <c r="N22" s="461">
        <f>N23+N704+N770</f>
        <v>170.42</v>
      </c>
      <c r="O22" s="880"/>
    </row>
    <row r="23" spans="1:18" s="410" customFormat="1" ht="20" customHeight="1" x14ac:dyDescent="0.15">
      <c r="A23" s="406"/>
      <c r="B23" s="107"/>
      <c r="C23" s="338">
        <v>1</v>
      </c>
      <c r="D23" s="1183" t="s">
        <v>289</v>
      </c>
      <c r="E23" s="1184"/>
      <c r="F23" s="1184"/>
      <c r="G23" s="1184"/>
      <c r="H23" s="1184"/>
      <c r="I23" s="1185"/>
      <c r="J23" s="339"/>
      <c r="K23" s="411"/>
      <c r="L23" s="412"/>
      <c r="M23" s="413"/>
      <c r="N23" s="462">
        <f>N24+N27+N30</f>
        <v>141.13999999999999</v>
      </c>
      <c r="O23" s="881"/>
    </row>
    <row r="24" spans="1:18" s="410" customFormat="1" ht="20" customHeight="1" x14ac:dyDescent="0.15">
      <c r="A24" s="406"/>
      <c r="B24" s="107"/>
      <c r="C24" s="288"/>
      <c r="D24" s="289" t="s">
        <v>0</v>
      </c>
      <c r="E24" s="1112" t="s">
        <v>434</v>
      </c>
      <c r="F24" s="1113"/>
      <c r="G24" s="1113"/>
      <c r="H24" s="1113"/>
      <c r="I24" s="1117"/>
      <c r="J24" s="290"/>
      <c r="K24" s="281"/>
      <c r="L24" s="310"/>
      <c r="M24" s="298"/>
      <c r="N24" s="892">
        <v>0</v>
      </c>
      <c r="O24" s="882"/>
    </row>
    <row r="25" spans="1:18" s="275" customFormat="1" ht="20" customHeight="1" x14ac:dyDescent="0.2">
      <c r="A25" s="414"/>
      <c r="B25" s="280"/>
      <c r="C25" s="288"/>
      <c r="D25" s="291"/>
      <c r="E25" s="278" t="s">
        <v>133</v>
      </c>
      <c r="F25" s="1170" t="s">
        <v>281</v>
      </c>
      <c r="G25" s="1170"/>
      <c r="H25" s="1170"/>
      <c r="I25" s="1170"/>
      <c r="J25" s="292"/>
      <c r="K25" s="415"/>
      <c r="L25" s="278"/>
      <c r="M25" s="301"/>
      <c r="N25" s="531"/>
      <c r="O25" s="883"/>
    </row>
    <row r="26" spans="1:18" s="275" customFormat="1" ht="20" customHeight="1" x14ac:dyDescent="0.2">
      <c r="A26" s="414"/>
      <c r="B26" s="280"/>
      <c r="C26" s="288"/>
      <c r="D26" s="291"/>
      <c r="E26" s="278" t="s">
        <v>135</v>
      </c>
      <c r="F26" s="1170" t="s">
        <v>134</v>
      </c>
      <c r="G26" s="1170"/>
      <c r="H26" s="1170"/>
      <c r="I26" s="1170"/>
      <c r="J26" s="292"/>
      <c r="K26" s="277"/>
      <c r="L26" s="278"/>
      <c r="M26" s="301"/>
      <c r="N26" s="531"/>
      <c r="O26" s="883"/>
    </row>
    <row r="27" spans="1:18" s="410" customFormat="1" ht="27" customHeight="1" x14ac:dyDescent="0.15">
      <c r="A27" s="406"/>
      <c r="B27" s="107"/>
      <c r="C27" s="288"/>
      <c r="D27" s="289" t="s">
        <v>21</v>
      </c>
      <c r="E27" s="1112" t="s">
        <v>496</v>
      </c>
      <c r="F27" s="1113"/>
      <c r="G27" s="1113"/>
      <c r="H27" s="1113"/>
      <c r="I27" s="1117"/>
      <c r="J27" s="290"/>
      <c r="K27" s="281"/>
      <c r="L27" s="310"/>
      <c r="M27" s="298"/>
      <c r="N27" s="892">
        <v>0</v>
      </c>
      <c r="O27" s="882"/>
    </row>
    <row r="28" spans="1:18" s="275" customFormat="1" ht="20" customHeight="1" x14ac:dyDescent="0.2">
      <c r="A28" s="414"/>
      <c r="B28" s="280"/>
      <c r="C28" s="288"/>
      <c r="D28" s="291"/>
      <c r="E28" s="278" t="s">
        <v>133</v>
      </c>
      <c r="F28" s="1170" t="s">
        <v>136</v>
      </c>
      <c r="G28" s="1170"/>
      <c r="H28" s="1170"/>
      <c r="I28" s="1170"/>
      <c r="J28" s="292"/>
      <c r="K28" s="277"/>
      <c r="L28" s="278"/>
      <c r="M28" s="301"/>
      <c r="N28" s="464"/>
      <c r="O28" s="883"/>
    </row>
    <row r="29" spans="1:18" s="275" customFormat="1" ht="20" customHeight="1" x14ac:dyDescent="0.2">
      <c r="A29" s="414"/>
      <c r="B29" s="280"/>
      <c r="C29" s="288"/>
      <c r="D29" s="291"/>
      <c r="E29" s="278" t="s">
        <v>135</v>
      </c>
      <c r="F29" s="1170" t="s">
        <v>139</v>
      </c>
      <c r="G29" s="1170"/>
      <c r="H29" s="1170"/>
      <c r="I29" s="1170"/>
      <c r="J29" s="292"/>
      <c r="K29" s="277"/>
      <c r="L29" s="278"/>
      <c r="M29" s="301"/>
      <c r="N29" s="464"/>
      <c r="O29" s="883"/>
    </row>
    <row r="30" spans="1:18" s="410" customFormat="1" ht="20" customHeight="1" x14ac:dyDescent="0.15">
      <c r="A30" s="406"/>
      <c r="B30" s="280"/>
      <c r="C30" s="288"/>
      <c r="D30" s="289" t="s">
        <v>25</v>
      </c>
      <c r="E30" s="1188" t="s">
        <v>437</v>
      </c>
      <c r="F30" s="1188"/>
      <c r="G30" s="1188"/>
      <c r="H30" s="1188"/>
      <c r="I30" s="1188"/>
      <c r="J30" s="290"/>
      <c r="K30" s="281"/>
      <c r="L30" s="310"/>
      <c r="M30" s="416"/>
      <c r="N30" s="463">
        <f>N31+N227+N361+N362+N447+N448</f>
        <v>141.13999999999999</v>
      </c>
      <c r="O30" s="882"/>
    </row>
    <row r="31" spans="1:18" s="275" customFormat="1" ht="23.25" customHeight="1" x14ac:dyDescent="0.2">
      <c r="A31" s="414"/>
      <c r="B31" s="280"/>
      <c r="C31" s="294"/>
      <c r="D31" s="295"/>
      <c r="E31" s="278" t="s">
        <v>133</v>
      </c>
      <c r="F31" s="1170" t="s">
        <v>359</v>
      </c>
      <c r="G31" s="1170"/>
      <c r="H31" s="1170"/>
      <c r="I31" s="1170"/>
      <c r="J31" s="292"/>
      <c r="K31" s="277"/>
      <c r="L31" s="278"/>
      <c r="M31" s="301"/>
      <c r="N31" s="464">
        <f>SUM(N32:N226)</f>
        <v>52.079999999999991</v>
      </c>
      <c r="O31" s="883"/>
    </row>
    <row r="32" spans="1:18" ht="30" customHeight="1" x14ac:dyDescent="0.15">
      <c r="A32" s="402"/>
      <c r="B32" s="386"/>
      <c r="C32" s="126"/>
      <c r="D32" s="293"/>
      <c r="E32" s="1151" t="s">
        <v>283</v>
      </c>
      <c r="F32" s="381" t="s">
        <v>451</v>
      </c>
      <c r="G32" s="380" t="s">
        <v>210</v>
      </c>
      <c r="H32" s="1162" t="s">
        <v>671</v>
      </c>
      <c r="I32" s="1163"/>
      <c r="J32" s="1067">
        <v>2015</v>
      </c>
      <c r="K32" s="1067" t="s">
        <v>358</v>
      </c>
      <c r="L32" s="1067">
        <v>1</v>
      </c>
      <c r="M32" s="1166">
        <f>N32</f>
        <v>3.57</v>
      </c>
      <c r="N32" s="1159">
        <v>3.57</v>
      </c>
      <c r="O32" s="884"/>
      <c r="P32" s="1159">
        <v>3.54</v>
      </c>
      <c r="Q32" s="1159">
        <v>3.6</v>
      </c>
    </row>
    <row r="33" spans="1:17" ht="30" customHeight="1" x14ac:dyDescent="0.15">
      <c r="A33" s="402"/>
      <c r="B33" s="386"/>
      <c r="C33" s="126"/>
      <c r="D33" s="293"/>
      <c r="E33" s="1152"/>
      <c r="F33" s="381" t="s">
        <v>436</v>
      </c>
      <c r="G33" s="380" t="s">
        <v>210</v>
      </c>
      <c r="H33" s="984" t="s">
        <v>683</v>
      </c>
      <c r="I33" s="985"/>
      <c r="J33" s="1068"/>
      <c r="K33" s="1068"/>
      <c r="L33" s="1068"/>
      <c r="M33" s="1167"/>
      <c r="N33" s="1160"/>
      <c r="O33" s="884"/>
      <c r="P33" s="1160"/>
      <c r="Q33" s="1160"/>
    </row>
    <row r="34" spans="1:17" ht="17" customHeight="1" x14ac:dyDescent="0.15">
      <c r="A34" s="402"/>
      <c r="B34" s="386"/>
      <c r="C34" s="126"/>
      <c r="D34" s="293"/>
      <c r="E34" s="1152"/>
      <c r="F34" s="381" t="s">
        <v>438</v>
      </c>
      <c r="G34" s="380" t="s">
        <v>210</v>
      </c>
      <c r="H34" s="984" t="s">
        <v>501</v>
      </c>
      <c r="I34" s="985"/>
      <c r="J34" s="1068"/>
      <c r="K34" s="1068"/>
      <c r="L34" s="1068"/>
      <c r="M34" s="1167"/>
      <c r="N34" s="1160"/>
      <c r="O34" s="884"/>
      <c r="P34" s="1160"/>
      <c r="Q34" s="1160"/>
    </row>
    <row r="35" spans="1:17" ht="17" customHeight="1" x14ac:dyDescent="0.15">
      <c r="A35" s="402"/>
      <c r="B35" s="386"/>
      <c r="C35" s="126"/>
      <c r="D35" s="293"/>
      <c r="E35" s="1152"/>
      <c r="F35" s="381" t="s">
        <v>439</v>
      </c>
      <c r="G35" s="380" t="s">
        <v>210</v>
      </c>
      <c r="H35" s="984">
        <v>8</v>
      </c>
      <c r="I35" s="985"/>
      <c r="J35" s="1068"/>
      <c r="K35" s="1068"/>
      <c r="L35" s="1068"/>
      <c r="M35" s="1167"/>
      <c r="N35" s="1160"/>
      <c r="O35" s="884"/>
      <c r="P35" s="1160"/>
      <c r="Q35" s="1160"/>
    </row>
    <row r="36" spans="1:17" ht="17" customHeight="1" x14ac:dyDescent="0.15">
      <c r="A36" s="402"/>
      <c r="B36" s="386"/>
      <c r="C36" s="126"/>
      <c r="D36" s="293"/>
      <c r="E36" s="1152"/>
      <c r="F36" s="381" t="s">
        <v>440</v>
      </c>
      <c r="G36" s="380" t="s">
        <v>210</v>
      </c>
      <c r="H36" s="984">
        <v>5</v>
      </c>
      <c r="I36" s="985"/>
      <c r="J36" s="1068"/>
      <c r="K36" s="1068"/>
      <c r="L36" s="1068"/>
      <c r="M36" s="1167"/>
      <c r="N36" s="1160"/>
      <c r="O36" s="884"/>
      <c r="P36" s="1160"/>
      <c r="Q36" s="1160"/>
    </row>
    <row r="37" spans="1:17" ht="17" customHeight="1" x14ac:dyDescent="0.15">
      <c r="A37" s="402"/>
      <c r="B37" s="386"/>
      <c r="C37" s="126"/>
      <c r="D37" s="293"/>
      <c r="E37" s="1152"/>
      <c r="F37" s="381" t="s">
        <v>441</v>
      </c>
      <c r="G37" s="380" t="s">
        <v>210</v>
      </c>
      <c r="H37" s="984">
        <v>2015</v>
      </c>
      <c r="I37" s="985"/>
      <c r="J37" s="1068"/>
      <c r="K37" s="1068"/>
      <c r="L37" s="1068"/>
      <c r="M37" s="1167"/>
      <c r="N37" s="1160"/>
      <c r="O37" s="884"/>
      <c r="P37" s="1160"/>
      <c r="Q37" s="1160"/>
    </row>
    <row r="38" spans="1:17" ht="17" customHeight="1" x14ac:dyDescent="0.15">
      <c r="A38" s="402"/>
      <c r="B38" s="386"/>
      <c r="C38" s="126"/>
      <c r="D38" s="293"/>
      <c r="E38" s="1152"/>
      <c r="F38" s="381" t="s">
        <v>442</v>
      </c>
      <c r="G38" s="380" t="s">
        <v>210</v>
      </c>
      <c r="H38" s="984" t="s">
        <v>672</v>
      </c>
      <c r="I38" s="985"/>
      <c r="J38" s="1068"/>
      <c r="K38" s="1068"/>
      <c r="L38" s="1068"/>
      <c r="M38" s="1167"/>
      <c r="N38" s="1160"/>
      <c r="O38" s="884"/>
      <c r="P38" s="1160"/>
      <c r="Q38" s="1160"/>
    </row>
    <row r="39" spans="1:17" ht="17" customHeight="1" x14ac:dyDescent="0.15">
      <c r="A39" s="402"/>
      <c r="B39" s="386"/>
      <c r="C39" s="126"/>
      <c r="D39" s="293"/>
      <c r="E39" s="1152"/>
      <c r="F39" s="381" t="s">
        <v>443</v>
      </c>
      <c r="G39" s="380" t="s">
        <v>210</v>
      </c>
      <c r="H39" s="984" t="s">
        <v>502</v>
      </c>
      <c r="I39" s="985"/>
      <c r="J39" s="1068"/>
      <c r="K39" s="1068"/>
      <c r="L39" s="1068"/>
      <c r="M39" s="1167"/>
      <c r="N39" s="1160"/>
      <c r="O39" s="884"/>
      <c r="P39" s="1160"/>
      <c r="Q39" s="1160"/>
    </row>
    <row r="40" spans="1:17" ht="17" customHeight="1" x14ac:dyDescent="0.15">
      <c r="A40" s="402"/>
      <c r="B40" s="386"/>
      <c r="C40" s="126"/>
      <c r="D40" s="293"/>
      <c r="E40" s="1152"/>
      <c r="F40" s="381" t="s">
        <v>435</v>
      </c>
      <c r="G40" s="380" t="s">
        <v>210</v>
      </c>
      <c r="H40" s="984" t="s">
        <v>503</v>
      </c>
      <c r="I40" s="985"/>
      <c r="J40" s="1068"/>
      <c r="K40" s="1068"/>
      <c r="L40" s="1068"/>
      <c r="M40" s="1167"/>
      <c r="N40" s="1160"/>
      <c r="O40" s="884"/>
      <c r="P40" s="1160"/>
      <c r="Q40" s="1160"/>
    </row>
    <row r="41" spans="1:17" ht="14" x14ac:dyDescent="0.15">
      <c r="A41" s="402"/>
      <c r="B41" s="386"/>
      <c r="C41" s="126"/>
      <c r="D41" s="293"/>
      <c r="E41" s="1152"/>
      <c r="F41" s="381" t="s">
        <v>444</v>
      </c>
      <c r="G41" s="380" t="s">
        <v>210</v>
      </c>
      <c r="H41" s="1149"/>
      <c r="I41" s="1148"/>
      <c r="J41" s="1068"/>
      <c r="K41" s="1068"/>
      <c r="L41" s="1068"/>
      <c r="M41" s="1167"/>
      <c r="N41" s="1160"/>
      <c r="O41" s="884"/>
      <c r="P41" s="1160"/>
      <c r="Q41" s="1160"/>
    </row>
    <row r="42" spans="1:17" ht="17" customHeight="1" x14ac:dyDescent="0.15">
      <c r="A42" s="402"/>
      <c r="B42" s="386"/>
      <c r="C42" s="126"/>
      <c r="D42" s="293"/>
      <c r="E42" s="1152"/>
      <c r="F42" s="381" t="s">
        <v>445</v>
      </c>
      <c r="G42" s="380" t="s">
        <v>210</v>
      </c>
      <c r="H42" s="1150" t="s">
        <v>673</v>
      </c>
      <c r="I42" s="1148"/>
      <c r="J42" s="1068"/>
      <c r="K42" s="1068"/>
      <c r="L42" s="1068"/>
      <c r="M42" s="1167"/>
      <c r="N42" s="1160"/>
      <c r="O42" s="884"/>
      <c r="P42" s="1160"/>
      <c r="Q42" s="1160"/>
    </row>
    <row r="43" spans="1:17" ht="17" customHeight="1" x14ac:dyDescent="0.15">
      <c r="A43" s="402"/>
      <c r="B43" s="386"/>
      <c r="C43" s="126"/>
      <c r="D43" s="293"/>
      <c r="E43" s="1152"/>
      <c r="F43" s="381" t="s">
        <v>372</v>
      </c>
      <c r="G43" s="380" t="s">
        <v>210</v>
      </c>
      <c r="H43" s="1150" t="s">
        <v>674</v>
      </c>
      <c r="I43" s="1148"/>
      <c r="J43" s="1068"/>
      <c r="K43" s="1068"/>
      <c r="L43" s="1068"/>
      <c r="M43" s="1167"/>
      <c r="N43" s="1160"/>
      <c r="O43" s="884"/>
      <c r="P43" s="1160"/>
      <c r="Q43" s="1160"/>
    </row>
    <row r="44" spans="1:17" ht="17" customHeight="1" x14ac:dyDescent="0.15">
      <c r="A44" s="402"/>
      <c r="B44" s="386"/>
      <c r="C44" s="126"/>
      <c r="D44" s="293"/>
      <c r="E44" s="1152"/>
      <c r="F44" s="381" t="s">
        <v>556</v>
      </c>
      <c r="G44" s="380" t="s">
        <v>210</v>
      </c>
      <c r="H44" s="1149" t="s">
        <v>504</v>
      </c>
      <c r="I44" s="1148"/>
      <c r="J44" s="1068"/>
      <c r="K44" s="1068"/>
      <c r="L44" s="1068"/>
      <c r="M44" s="1167"/>
      <c r="N44" s="1160"/>
      <c r="O44" s="884"/>
      <c r="P44" s="1160"/>
      <c r="Q44" s="1160"/>
    </row>
    <row r="45" spans="1:17" ht="14" x14ac:dyDescent="0.15">
      <c r="A45" s="402"/>
      <c r="B45" s="386"/>
      <c r="C45" s="126"/>
      <c r="D45" s="293"/>
      <c r="E45" s="1152"/>
      <c r="F45" s="871" t="s">
        <v>574</v>
      </c>
      <c r="G45" s="380" t="s">
        <v>210</v>
      </c>
      <c r="H45" s="1149"/>
      <c r="I45" s="1148"/>
      <c r="J45" s="1068"/>
      <c r="K45" s="1068"/>
      <c r="L45" s="1068"/>
      <c r="M45" s="1167"/>
      <c r="N45" s="1160"/>
      <c r="O45" s="884"/>
      <c r="P45" s="1160"/>
      <c r="Q45" s="1160"/>
    </row>
    <row r="46" spans="1:17" ht="30" customHeight="1" x14ac:dyDescent="0.15">
      <c r="A46" s="402"/>
      <c r="B46" s="386"/>
      <c r="C46" s="126"/>
      <c r="D46" s="293"/>
      <c r="E46" s="1152"/>
      <c r="F46" s="381" t="s">
        <v>356</v>
      </c>
      <c r="G46" s="380" t="s">
        <v>210</v>
      </c>
      <c r="H46" s="1150" t="s">
        <v>1861</v>
      </c>
      <c r="I46" s="1148"/>
      <c r="J46" s="1068"/>
      <c r="K46" s="1068"/>
      <c r="L46" s="1068"/>
      <c r="M46" s="1167"/>
      <c r="N46" s="1160"/>
      <c r="O46" s="884"/>
      <c r="P46" s="1160"/>
      <c r="Q46" s="1160"/>
    </row>
    <row r="47" spans="1:17" ht="30.75" customHeight="1" x14ac:dyDescent="0.15">
      <c r="A47" s="402"/>
      <c r="B47" s="386"/>
      <c r="C47" s="126"/>
      <c r="D47" s="293"/>
      <c r="E47" s="1152"/>
      <c r="F47" s="381" t="s">
        <v>557</v>
      </c>
      <c r="G47" s="380" t="s">
        <v>210</v>
      </c>
      <c r="H47" s="1150" t="s">
        <v>924</v>
      </c>
      <c r="I47" s="1148"/>
      <c r="J47" s="1068"/>
      <c r="K47" s="1068"/>
      <c r="L47" s="1068"/>
      <c r="M47" s="1167"/>
      <c r="N47" s="1160"/>
      <c r="O47" s="884"/>
      <c r="P47" s="1160"/>
      <c r="Q47" s="1160"/>
    </row>
    <row r="48" spans="1:17" ht="18" customHeight="1" x14ac:dyDescent="0.15">
      <c r="A48" s="402"/>
      <c r="B48" s="386"/>
      <c r="C48" s="126"/>
      <c r="D48" s="293"/>
      <c r="E48" s="1152"/>
      <c r="F48" s="1156" t="s">
        <v>447</v>
      </c>
      <c r="G48" s="380" t="s">
        <v>210</v>
      </c>
      <c r="H48" s="1150" t="s">
        <v>505</v>
      </c>
      <c r="I48" s="1148"/>
      <c r="J48" s="1068"/>
      <c r="K48" s="1068"/>
      <c r="L48" s="1068"/>
      <c r="M48" s="1167"/>
      <c r="N48" s="1160"/>
      <c r="O48" s="884"/>
      <c r="P48" s="1160"/>
      <c r="Q48" s="1160"/>
    </row>
    <row r="49" spans="1:17" ht="18" customHeight="1" x14ac:dyDescent="0.15">
      <c r="A49" s="402"/>
      <c r="B49" s="386"/>
      <c r="C49" s="126"/>
      <c r="D49" s="293"/>
      <c r="E49" s="1152"/>
      <c r="F49" s="1058"/>
      <c r="G49" s="380" t="s">
        <v>210</v>
      </c>
      <c r="H49" s="1150" t="s">
        <v>675</v>
      </c>
      <c r="I49" s="1169"/>
      <c r="J49" s="1068"/>
      <c r="K49" s="1068"/>
      <c r="L49" s="1068"/>
      <c r="M49" s="1167"/>
      <c r="N49" s="1160"/>
      <c r="O49" s="884"/>
      <c r="P49" s="1160"/>
      <c r="Q49" s="1160"/>
    </row>
    <row r="50" spans="1:17" ht="28" x14ac:dyDescent="0.15">
      <c r="A50" s="402"/>
      <c r="B50" s="386"/>
      <c r="C50" s="126"/>
      <c r="D50" s="293"/>
      <c r="E50" s="1152"/>
      <c r="F50" s="381" t="s">
        <v>448</v>
      </c>
      <c r="G50" s="380" t="s">
        <v>210</v>
      </c>
      <c r="H50" s="1149"/>
      <c r="I50" s="1148"/>
      <c r="J50" s="1068"/>
      <c r="K50" s="1068"/>
      <c r="L50" s="1068"/>
      <c r="M50" s="1167"/>
      <c r="N50" s="1160"/>
      <c r="O50" s="884"/>
      <c r="P50" s="1160"/>
      <c r="Q50" s="1160"/>
    </row>
    <row r="51" spans="1:17" ht="24" customHeight="1" x14ac:dyDescent="0.15">
      <c r="A51" s="402"/>
      <c r="B51" s="386"/>
      <c r="C51" s="126"/>
      <c r="D51" s="293"/>
      <c r="E51" s="1152"/>
      <c r="F51" s="871" t="s">
        <v>449</v>
      </c>
      <c r="G51" s="380" t="s">
        <v>210</v>
      </c>
      <c r="H51" s="1149" t="s">
        <v>452</v>
      </c>
      <c r="I51" s="1148"/>
      <c r="J51" s="1068"/>
      <c r="K51" s="1068"/>
      <c r="L51" s="1068"/>
      <c r="M51" s="1167"/>
      <c r="N51" s="1160"/>
      <c r="O51" s="884"/>
      <c r="P51" s="1160"/>
      <c r="Q51" s="1160"/>
    </row>
    <row r="52" spans="1:17" ht="14" x14ac:dyDescent="0.15">
      <c r="A52" s="402"/>
      <c r="B52" s="386"/>
      <c r="C52" s="126"/>
      <c r="D52" s="293"/>
      <c r="E52" s="1153"/>
      <c r="F52" s="381" t="s">
        <v>450</v>
      </c>
      <c r="G52" s="380" t="s">
        <v>210</v>
      </c>
      <c r="H52" s="1149"/>
      <c r="I52" s="1148"/>
      <c r="J52" s="1069"/>
      <c r="K52" s="1069"/>
      <c r="L52" s="1069"/>
      <c r="M52" s="1168"/>
      <c r="N52" s="1161"/>
      <c r="O52" s="884"/>
      <c r="P52" s="1161"/>
      <c r="Q52" s="1161"/>
    </row>
    <row r="53" spans="1:17" ht="13" customHeight="1" x14ac:dyDescent="0.15">
      <c r="A53" s="402"/>
      <c r="B53" s="386"/>
      <c r="C53" s="126"/>
      <c r="D53" s="293"/>
      <c r="E53" s="451"/>
      <c r="F53" s="452"/>
      <c r="G53" s="452"/>
      <c r="H53" s="921"/>
      <c r="I53" s="921"/>
      <c r="J53" s="452"/>
      <c r="K53" s="452"/>
      <c r="L53" s="452"/>
      <c r="M53" s="452"/>
      <c r="N53" s="465"/>
      <c r="O53" s="885"/>
    </row>
    <row r="54" spans="1:17" ht="31.5" customHeight="1" x14ac:dyDescent="0.15">
      <c r="A54" s="402"/>
      <c r="B54" s="386"/>
      <c r="C54" s="126"/>
      <c r="D54" s="293"/>
      <c r="E54" s="1151" t="s">
        <v>284</v>
      </c>
      <c r="F54" s="381" t="s">
        <v>451</v>
      </c>
      <c r="G54" s="380" t="s">
        <v>210</v>
      </c>
      <c r="H54" s="1162" t="s">
        <v>676</v>
      </c>
      <c r="I54" s="1163"/>
      <c r="J54" s="1067">
        <v>2016</v>
      </c>
      <c r="K54" s="1067" t="s">
        <v>358</v>
      </c>
      <c r="L54" s="1067">
        <v>1</v>
      </c>
      <c r="M54" s="1166">
        <f>N54</f>
        <v>3.95</v>
      </c>
      <c r="N54" s="1159">
        <v>3.95</v>
      </c>
      <c r="O54" s="884"/>
      <c r="P54" s="1159">
        <f>(40%*20)/2</f>
        <v>4</v>
      </c>
      <c r="Q54" s="1159">
        <v>3.9</v>
      </c>
    </row>
    <row r="55" spans="1:17" ht="17.5" customHeight="1" x14ac:dyDescent="0.15">
      <c r="A55" s="402"/>
      <c r="B55" s="386"/>
      <c r="C55" s="126"/>
      <c r="D55" s="293"/>
      <c r="E55" s="1152"/>
      <c r="F55" s="381" t="s">
        <v>436</v>
      </c>
      <c r="G55" s="380" t="s">
        <v>210</v>
      </c>
      <c r="H55" s="1149" t="s">
        <v>923</v>
      </c>
      <c r="I55" s="1148"/>
      <c r="J55" s="1068"/>
      <c r="K55" s="1068"/>
      <c r="L55" s="1068"/>
      <c r="M55" s="1167"/>
      <c r="N55" s="1160"/>
      <c r="O55" s="884"/>
      <c r="P55" s="1160"/>
      <c r="Q55" s="1160"/>
    </row>
    <row r="56" spans="1:17" ht="17" customHeight="1" x14ac:dyDescent="0.15">
      <c r="A56" s="402"/>
      <c r="B56" s="386"/>
      <c r="C56" s="126"/>
      <c r="D56" s="293"/>
      <c r="E56" s="1152"/>
      <c r="F56" s="381" t="s">
        <v>438</v>
      </c>
      <c r="G56" s="380" t="s">
        <v>210</v>
      </c>
      <c r="H56" s="1149" t="s">
        <v>677</v>
      </c>
      <c r="I56" s="1148"/>
      <c r="J56" s="1068"/>
      <c r="K56" s="1068"/>
      <c r="L56" s="1068"/>
      <c r="M56" s="1167"/>
      <c r="N56" s="1160"/>
      <c r="O56" s="884"/>
      <c r="P56" s="1160"/>
      <c r="Q56" s="1160"/>
    </row>
    <row r="57" spans="1:17" ht="17" customHeight="1" x14ac:dyDescent="0.15">
      <c r="A57" s="402"/>
      <c r="B57" s="386"/>
      <c r="C57" s="126"/>
      <c r="D57" s="293"/>
      <c r="E57" s="1152"/>
      <c r="F57" s="381" t="s">
        <v>439</v>
      </c>
      <c r="G57" s="380" t="s">
        <v>210</v>
      </c>
      <c r="H57" s="1149">
        <v>11</v>
      </c>
      <c r="I57" s="1148"/>
      <c r="J57" s="1068"/>
      <c r="K57" s="1068"/>
      <c r="L57" s="1068"/>
      <c r="M57" s="1167"/>
      <c r="N57" s="1160"/>
      <c r="O57" s="884"/>
      <c r="P57" s="1160"/>
      <c r="Q57" s="1160"/>
    </row>
    <row r="58" spans="1:17" ht="17" customHeight="1" x14ac:dyDescent="0.15">
      <c r="A58" s="402"/>
      <c r="B58" s="386"/>
      <c r="C58" s="126"/>
      <c r="D58" s="293"/>
      <c r="E58" s="1152"/>
      <c r="F58" s="381" t="s">
        <v>440</v>
      </c>
      <c r="G58" s="380" t="s">
        <v>210</v>
      </c>
      <c r="H58" s="1149">
        <v>4</v>
      </c>
      <c r="I58" s="1148"/>
      <c r="J58" s="1068"/>
      <c r="K58" s="1068"/>
      <c r="L58" s="1068"/>
      <c r="M58" s="1167"/>
      <c r="N58" s="1160"/>
      <c r="O58" s="884"/>
      <c r="P58" s="1160"/>
      <c r="Q58" s="1160"/>
    </row>
    <row r="59" spans="1:17" ht="17" customHeight="1" x14ac:dyDescent="0.15">
      <c r="A59" s="402"/>
      <c r="B59" s="386"/>
      <c r="C59" s="126"/>
      <c r="D59" s="293"/>
      <c r="E59" s="1152"/>
      <c r="F59" s="381" t="s">
        <v>441</v>
      </c>
      <c r="G59" s="380" t="s">
        <v>210</v>
      </c>
      <c r="H59" s="1149">
        <v>2016</v>
      </c>
      <c r="I59" s="1148"/>
      <c r="J59" s="1068"/>
      <c r="K59" s="1068"/>
      <c r="L59" s="1068"/>
      <c r="M59" s="1167"/>
      <c r="N59" s="1160"/>
      <c r="O59" s="884"/>
      <c r="P59" s="1160"/>
      <c r="Q59" s="1160"/>
    </row>
    <row r="60" spans="1:17" ht="17" customHeight="1" x14ac:dyDescent="0.15">
      <c r="A60" s="402"/>
      <c r="B60" s="386"/>
      <c r="C60" s="126"/>
      <c r="D60" s="293"/>
      <c r="E60" s="1152"/>
      <c r="F60" s="381" t="s">
        <v>442</v>
      </c>
      <c r="G60" s="380" t="s">
        <v>210</v>
      </c>
      <c r="H60" s="1149" t="s">
        <v>678</v>
      </c>
      <c r="I60" s="1148"/>
      <c r="J60" s="1068"/>
      <c r="K60" s="1068"/>
      <c r="L60" s="1068"/>
      <c r="M60" s="1167"/>
      <c r="N60" s="1160"/>
      <c r="O60" s="884"/>
      <c r="P60" s="1160"/>
      <c r="Q60" s="1160"/>
    </row>
    <row r="61" spans="1:17" ht="17" customHeight="1" x14ac:dyDescent="0.15">
      <c r="A61" s="402"/>
      <c r="B61" s="386"/>
      <c r="C61" s="126"/>
      <c r="D61" s="293"/>
      <c r="E61" s="1152"/>
      <c r="F61" s="381" t="s">
        <v>443</v>
      </c>
      <c r="G61" s="380" t="s">
        <v>210</v>
      </c>
      <c r="H61" s="1149" t="s">
        <v>679</v>
      </c>
      <c r="I61" s="1148"/>
      <c r="J61" s="1068"/>
      <c r="K61" s="1068"/>
      <c r="L61" s="1068"/>
      <c r="M61" s="1167"/>
      <c r="N61" s="1160"/>
      <c r="O61" s="884"/>
      <c r="P61" s="1160"/>
      <c r="Q61" s="1160"/>
    </row>
    <row r="62" spans="1:17" ht="17" customHeight="1" x14ac:dyDescent="0.15">
      <c r="A62" s="402"/>
      <c r="B62" s="386"/>
      <c r="C62" s="126"/>
      <c r="D62" s="293"/>
      <c r="E62" s="1152"/>
      <c r="F62" s="381" t="s">
        <v>435</v>
      </c>
      <c r="G62" s="380" t="s">
        <v>210</v>
      </c>
      <c r="H62" s="1149" t="s">
        <v>512</v>
      </c>
      <c r="I62" s="1148"/>
      <c r="J62" s="1068"/>
      <c r="K62" s="1068"/>
      <c r="L62" s="1068"/>
      <c r="M62" s="1167"/>
      <c r="N62" s="1160"/>
      <c r="O62" s="884"/>
      <c r="P62" s="1160"/>
      <c r="Q62" s="1160"/>
    </row>
    <row r="63" spans="1:17" ht="17.5" customHeight="1" x14ac:dyDescent="0.15">
      <c r="A63" s="402"/>
      <c r="B63" s="386"/>
      <c r="C63" s="126"/>
      <c r="D63" s="293"/>
      <c r="E63" s="1152"/>
      <c r="F63" s="381" t="s">
        <v>444</v>
      </c>
      <c r="G63" s="380" t="s">
        <v>210</v>
      </c>
      <c r="H63" s="1150" t="s">
        <v>680</v>
      </c>
      <c r="I63" s="1148"/>
      <c r="J63" s="1068"/>
      <c r="K63" s="1068"/>
      <c r="L63" s="1068"/>
      <c r="M63" s="1167"/>
      <c r="N63" s="1160"/>
      <c r="O63" s="884"/>
      <c r="P63" s="1160"/>
      <c r="Q63" s="1160"/>
    </row>
    <row r="64" spans="1:17" ht="17.5" customHeight="1" x14ac:dyDescent="0.15">
      <c r="A64" s="402"/>
      <c r="B64" s="386"/>
      <c r="C64" s="126"/>
      <c r="D64" s="293"/>
      <c r="E64" s="1152"/>
      <c r="F64" s="392" t="s">
        <v>445</v>
      </c>
      <c r="G64" s="391" t="s">
        <v>210</v>
      </c>
      <c r="H64" s="1150" t="s">
        <v>681</v>
      </c>
      <c r="I64" s="1148"/>
      <c r="J64" s="1068"/>
      <c r="K64" s="1068"/>
      <c r="L64" s="1068"/>
      <c r="M64" s="1167"/>
      <c r="N64" s="1160"/>
      <c r="O64" s="884"/>
      <c r="P64" s="1160"/>
      <c r="Q64" s="1160"/>
    </row>
    <row r="65" spans="1:17" ht="17.5" customHeight="1" x14ac:dyDescent="0.15">
      <c r="A65" s="402"/>
      <c r="B65" s="386"/>
      <c r="C65" s="126"/>
      <c r="D65" s="293"/>
      <c r="E65" s="1152"/>
      <c r="F65" s="392" t="s">
        <v>372</v>
      </c>
      <c r="G65" s="391" t="s">
        <v>210</v>
      </c>
      <c r="H65" s="1150" t="s">
        <v>682</v>
      </c>
      <c r="I65" s="1148"/>
      <c r="J65" s="1068"/>
      <c r="K65" s="1068"/>
      <c r="L65" s="1068"/>
      <c r="M65" s="1167"/>
      <c r="N65" s="1160"/>
      <c r="O65" s="884"/>
      <c r="P65" s="1160"/>
      <c r="Q65" s="1160"/>
    </row>
    <row r="66" spans="1:17" ht="17.5" customHeight="1" x14ac:dyDescent="0.15">
      <c r="A66" s="402"/>
      <c r="B66" s="386"/>
      <c r="C66" s="126"/>
      <c r="D66" s="293"/>
      <c r="E66" s="1152"/>
      <c r="F66" s="381" t="s">
        <v>556</v>
      </c>
      <c r="G66" s="380" t="s">
        <v>210</v>
      </c>
      <c r="H66" s="1149" t="s">
        <v>685</v>
      </c>
      <c r="I66" s="1148"/>
      <c r="J66" s="1068"/>
      <c r="K66" s="1068"/>
      <c r="L66" s="1068"/>
      <c r="M66" s="1167"/>
      <c r="N66" s="1160"/>
      <c r="O66" s="884"/>
      <c r="P66" s="1160"/>
      <c r="Q66" s="1160"/>
    </row>
    <row r="67" spans="1:17" ht="14" x14ac:dyDescent="0.15">
      <c r="A67" s="402"/>
      <c r="B67" s="386"/>
      <c r="C67" s="126"/>
      <c r="D67" s="293"/>
      <c r="E67" s="1152"/>
      <c r="F67" s="871" t="s">
        <v>573</v>
      </c>
      <c r="G67" s="380" t="s">
        <v>210</v>
      </c>
      <c r="H67" s="1149"/>
      <c r="I67" s="1148"/>
      <c r="J67" s="1068"/>
      <c r="K67" s="1068"/>
      <c r="L67" s="1068"/>
      <c r="M67" s="1167"/>
      <c r="N67" s="1160"/>
      <c r="O67" s="884"/>
      <c r="P67" s="1160"/>
      <c r="Q67" s="1160"/>
    </row>
    <row r="68" spans="1:17" ht="30.75" customHeight="1" x14ac:dyDescent="0.15">
      <c r="A68" s="402"/>
      <c r="B68" s="386"/>
      <c r="C68" s="126"/>
      <c r="D68" s="293"/>
      <c r="E68" s="1152"/>
      <c r="F68" s="381" t="s">
        <v>356</v>
      </c>
      <c r="G68" s="380" t="s">
        <v>210</v>
      </c>
      <c r="H68" s="1150" t="s">
        <v>1862</v>
      </c>
      <c r="I68" s="1148"/>
      <c r="J68" s="1068"/>
      <c r="K68" s="1068"/>
      <c r="L68" s="1068"/>
      <c r="M68" s="1167"/>
      <c r="N68" s="1160"/>
      <c r="O68" s="884"/>
      <c r="P68" s="1160"/>
      <c r="Q68" s="1160"/>
    </row>
    <row r="69" spans="1:17" ht="28" x14ac:dyDescent="0.15">
      <c r="A69" s="402"/>
      <c r="B69" s="386"/>
      <c r="C69" s="126"/>
      <c r="D69" s="293"/>
      <c r="E69" s="1152"/>
      <c r="F69" s="381" t="s">
        <v>557</v>
      </c>
      <c r="G69" s="380" t="s">
        <v>210</v>
      </c>
      <c r="H69" s="1150" t="s">
        <v>925</v>
      </c>
      <c r="I69" s="1148"/>
      <c r="J69" s="1068"/>
      <c r="K69" s="1068"/>
      <c r="L69" s="1068"/>
      <c r="M69" s="1167"/>
      <c r="N69" s="1160"/>
      <c r="O69" s="884"/>
      <c r="P69" s="1160"/>
      <c r="Q69" s="1160"/>
    </row>
    <row r="70" spans="1:17" ht="16.25" customHeight="1" x14ac:dyDescent="0.15">
      <c r="A70" s="402"/>
      <c r="B70" s="386"/>
      <c r="C70" s="126"/>
      <c r="D70" s="293"/>
      <c r="E70" s="1152"/>
      <c r="F70" s="1156" t="s">
        <v>447</v>
      </c>
      <c r="G70" s="380" t="s">
        <v>210</v>
      </c>
      <c r="H70" s="1150" t="s">
        <v>684</v>
      </c>
      <c r="I70" s="1148"/>
      <c r="J70" s="1068"/>
      <c r="K70" s="1068"/>
      <c r="L70" s="1068"/>
      <c r="M70" s="1167"/>
      <c r="N70" s="1160"/>
      <c r="O70" s="884"/>
      <c r="P70" s="1160"/>
      <c r="Q70" s="1160"/>
    </row>
    <row r="71" spans="1:17" ht="18" customHeight="1" x14ac:dyDescent="0.15">
      <c r="A71" s="402"/>
      <c r="B71" s="386"/>
      <c r="C71" s="126"/>
      <c r="D71" s="293"/>
      <c r="E71" s="1152"/>
      <c r="F71" s="1058"/>
      <c r="G71" s="380" t="s">
        <v>210</v>
      </c>
      <c r="H71" s="1150" t="s">
        <v>675</v>
      </c>
      <c r="I71" s="1169"/>
      <c r="J71" s="1068"/>
      <c r="K71" s="1068"/>
      <c r="L71" s="1068"/>
      <c r="M71" s="1167"/>
      <c r="N71" s="1160"/>
      <c r="O71" s="884"/>
      <c r="P71" s="1160"/>
      <c r="Q71" s="1160"/>
    </row>
    <row r="72" spans="1:17" ht="28" x14ac:dyDescent="0.15">
      <c r="A72" s="402"/>
      <c r="B72" s="386"/>
      <c r="C72" s="126"/>
      <c r="D72" s="293"/>
      <c r="E72" s="1152"/>
      <c r="F72" s="381" t="s">
        <v>448</v>
      </c>
      <c r="G72" s="380" t="s">
        <v>210</v>
      </c>
      <c r="H72" s="1149"/>
      <c r="I72" s="1148"/>
      <c r="J72" s="1068"/>
      <c r="K72" s="1068"/>
      <c r="L72" s="1068"/>
      <c r="M72" s="1167"/>
      <c r="N72" s="1160"/>
      <c r="O72" s="884"/>
      <c r="P72" s="1160"/>
      <c r="Q72" s="1160"/>
    </row>
    <row r="73" spans="1:17" ht="25.25" customHeight="1" x14ac:dyDescent="0.15">
      <c r="A73" s="402"/>
      <c r="B73" s="386"/>
      <c r="C73" s="126"/>
      <c r="D73" s="293"/>
      <c r="E73" s="1152"/>
      <c r="F73" s="871" t="s">
        <v>449</v>
      </c>
      <c r="G73" s="380" t="s">
        <v>210</v>
      </c>
      <c r="H73" s="1149" t="s">
        <v>452</v>
      </c>
      <c r="I73" s="1148"/>
      <c r="J73" s="1068"/>
      <c r="K73" s="1068"/>
      <c r="L73" s="1068"/>
      <c r="M73" s="1167"/>
      <c r="N73" s="1160"/>
      <c r="O73" s="884"/>
      <c r="P73" s="1160"/>
      <c r="Q73" s="1160"/>
    </row>
    <row r="74" spans="1:17" ht="14" x14ac:dyDescent="0.15">
      <c r="A74" s="402"/>
      <c r="B74" s="442"/>
      <c r="C74" s="126"/>
      <c r="D74" s="293"/>
      <c r="E74" s="1153"/>
      <c r="F74" s="381" t="s">
        <v>450</v>
      </c>
      <c r="G74" s="380" t="s">
        <v>210</v>
      </c>
      <c r="H74" s="984"/>
      <c r="I74" s="985"/>
      <c r="J74" s="1069"/>
      <c r="K74" s="1069"/>
      <c r="L74" s="1069"/>
      <c r="M74" s="1168"/>
      <c r="N74" s="1161"/>
      <c r="O74" s="884"/>
      <c r="P74" s="1161"/>
      <c r="Q74" s="1161"/>
    </row>
    <row r="75" spans="1:17" ht="13" customHeight="1" x14ac:dyDescent="0.15">
      <c r="A75" s="417"/>
      <c r="B75" s="443"/>
      <c r="C75" s="129"/>
      <c r="D75" s="304"/>
      <c r="E75" s="453"/>
      <c r="F75" s="452"/>
      <c r="G75" s="452"/>
      <c r="H75" s="452"/>
      <c r="I75" s="452"/>
      <c r="J75" s="452"/>
      <c r="K75" s="452"/>
      <c r="L75" s="452"/>
      <c r="M75" s="452"/>
      <c r="N75" s="465"/>
      <c r="O75" s="885"/>
    </row>
    <row r="76" spans="1:17" ht="30.75" customHeight="1" x14ac:dyDescent="0.15">
      <c r="A76" s="402"/>
      <c r="B76" s="386"/>
      <c r="C76" s="126"/>
      <c r="D76" s="293"/>
      <c r="E76" s="1151" t="s">
        <v>285</v>
      </c>
      <c r="F76" s="381" t="s">
        <v>451</v>
      </c>
      <c r="G76" s="380" t="s">
        <v>210</v>
      </c>
      <c r="H76" s="1162" t="s">
        <v>686</v>
      </c>
      <c r="I76" s="1163"/>
      <c r="J76" s="1067">
        <v>2016</v>
      </c>
      <c r="K76" s="1067" t="s">
        <v>358</v>
      </c>
      <c r="L76" s="1067">
        <v>1</v>
      </c>
      <c r="M76" s="1166">
        <f>N76</f>
        <v>5.0199999999999996</v>
      </c>
      <c r="N76" s="1159">
        <v>5.0199999999999996</v>
      </c>
      <c r="O76" s="884"/>
      <c r="P76" s="1159">
        <v>5.24</v>
      </c>
      <c r="Q76" s="1159">
        <v>4.8</v>
      </c>
    </row>
    <row r="77" spans="1:17" ht="18.75" customHeight="1" x14ac:dyDescent="0.15">
      <c r="A77" s="402"/>
      <c r="B77" s="386"/>
      <c r="C77" s="126"/>
      <c r="D77" s="293"/>
      <c r="E77" s="1152"/>
      <c r="F77" s="381" t="s">
        <v>436</v>
      </c>
      <c r="G77" s="380" t="s">
        <v>210</v>
      </c>
      <c r="H77" s="1149" t="s">
        <v>687</v>
      </c>
      <c r="I77" s="985"/>
      <c r="J77" s="1068"/>
      <c r="K77" s="1068"/>
      <c r="L77" s="1068"/>
      <c r="M77" s="1167"/>
      <c r="N77" s="1160"/>
      <c r="O77" s="884"/>
      <c r="P77" s="1160"/>
      <c r="Q77" s="1160"/>
    </row>
    <row r="78" spans="1:17" ht="18.75" customHeight="1" x14ac:dyDescent="0.15">
      <c r="A78" s="402"/>
      <c r="B78" s="386"/>
      <c r="C78" s="126"/>
      <c r="D78" s="293"/>
      <c r="E78" s="1152"/>
      <c r="F78" s="381" t="s">
        <v>438</v>
      </c>
      <c r="G78" s="380" t="s">
        <v>210</v>
      </c>
      <c r="H78" s="984" t="s">
        <v>688</v>
      </c>
      <c r="I78" s="985"/>
      <c r="J78" s="1068"/>
      <c r="K78" s="1068"/>
      <c r="L78" s="1068"/>
      <c r="M78" s="1167"/>
      <c r="N78" s="1160"/>
      <c r="O78" s="884"/>
      <c r="P78" s="1160"/>
      <c r="Q78" s="1160"/>
    </row>
    <row r="79" spans="1:17" ht="18.75" customHeight="1" x14ac:dyDescent="0.15">
      <c r="A79" s="402"/>
      <c r="B79" s="386"/>
      <c r="C79" s="126"/>
      <c r="D79" s="293"/>
      <c r="E79" s="1152"/>
      <c r="F79" s="381" t="s">
        <v>439</v>
      </c>
      <c r="G79" s="380" t="s">
        <v>210</v>
      </c>
      <c r="H79" s="984">
        <v>58</v>
      </c>
      <c r="I79" s="985"/>
      <c r="J79" s="1068"/>
      <c r="K79" s="1068"/>
      <c r="L79" s="1068"/>
      <c r="M79" s="1167"/>
      <c r="N79" s="1160"/>
      <c r="O79" s="884"/>
      <c r="P79" s="1160"/>
      <c r="Q79" s="1160"/>
    </row>
    <row r="80" spans="1:17" ht="18.75" customHeight="1" x14ac:dyDescent="0.15">
      <c r="A80" s="402"/>
      <c r="B80" s="386"/>
      <c r="C80" s="126"/>
      <c r="D80" s="293"/>
      <c r="E80" s="1152"/>
      <c r="F80" s="381" t="s">
        <v>440</v>
      </c>
      <c r="G80" s="380" t="s">
        <v>210</v>
      </c>
      <c r="H80" s="984"/>
      <c r="I80" s="985"/>
      <c r="J80" s="1068"/>
      <c r="K80" s="1068"/>
      <c r="L80" s="1068"/>
      <c r="M80" s="1167"/>
      <c r="N80" s="1160"/>
      <c r="O80" s="884"/>
      <c r="P80" s="1160"/>
      <c r="Q80" s="1160"/>
    </row>
    <row r="81" spans="1:17" ht="18.75" customHeight="1" x14ac:dyDescent="0.15">
      <c r="A81" s="402"/>
      <c r="B81" s="386"/>
      <c r="C81" s="126"/>
      <c r="D81" s="293"/>
      <c r="E81" s="1152"/>
      <c r="F81" s="381" t="s">
        <v>441</v>
      </c>
      <c r="G81" s="380" t="s">
        <v>210</v>
      </c>
      <c r="H81" s="984">
        <v>2016</v>
      </c>
      <c r="I81" s="985"/>
      <c r="J81" s="1068"/>
      <c r="K81" s="1068"/>
      <c r="L81" s="1068"/>
      <c r="M81" s="1167"/>
      <c r="N81" s="1160"/>
      <c r="O81" s="884"/>
      <c r="P81" s="1160"/>
      <c r="Q81" s="1160"/>
    </row>
    <row r="82" spans="1:17" ht="18.75" customHeight="1" x14ac:dyDescent="0.15">
      <c r="A82" s="402"/>
      <c r="B82" s="386"/>
      <c r="C82" s="126"/>
      <c r="D82" s="293"/>
      <c r="E82" s="1152"/>
      <c r="F82" s="381" t="s">
        <v>442</v>
      </c>
      <c r="G82" s="380" t="s">
        <v>210</v>
      </c>
      <c r="H82" s="984" t="s">
        <v>689</v>
      </c>
      <c r="I82" s="985"/>
      <c r="J82" s="1068"/>
      <c r="K82" s="1068"/>
      <c r="L82" s="1068"/>
      <c r="M82" s="1167"/>
      <c r="N82" s="1160"/>
      <c r="O82" s="884"/>
      <c r="P82" s="1160"/>
      <c r="Q82" s="1160"/>
    </row>
    <row r="83" spans="1:17" ht="18.75" customHeight="1" x14ac:dyDescent="0.15">
      <c r="A83" s="402"/>
      <c r="B83" s="386"/>
      <c r="C83" s="126"/>
      <c r="D83" s="293"/>
      <c r="E83" s="1152"/>
      <c r="F83" s="381" t="s">
        <v>443</v>
      </c>
      <c r="G83" s="380" t="s">
        <v>210</v>
      </c>
      <c r="H83" s="984" t="s">
        <v>695</v>
      </c>
      <c r="I83" s="985"/>
      <c r="J83" s="1068"/>
      <c r="K83" s="1068"/>
      <c r="L83" s="1068"/>
      <c r="M83" s="1167"/>
      <c r="N83" s="1160"/>
      <c r="O83" s="884"/>
      <c r="P83" s="1160"/>
      <c r="Q83" s="1160"/>
    </row>
    <row r="84" spans="1:17" ht="18.75" customHeight="1" x14ac:dyDescent="0.15">
      <c r="A84" s="402"/>
      <c r="B84" s="386"/>
      <c r="C84" s="126"/>
      <c r="D84" s="293"/>
      <c r="E84" s="1152"/>
      <c r="F84" s="381" t="s">
        <v>435</v>
      </c>
      <c r="G84" s="380" t="s">
        <v>210</v>
      </c>
      <c r="H84" s="1149" t="s">
        <v>690</v>
      </c>
      <c r="I84" s="1148"/>
      <c r="J84" s="1068"/>
      <c r="K84" s="1068"/>
      <c r="L84" s="1068"/>
      <c r="M84" s="1167"/>
      <c r="N84" s="1160"/>
      <c r="O84" s="884"/>
      <c r="P84" s="1160"/>
      <c r="Q84" s="1160"/>
    </row>
    <row r="85" spans="1:17" ht="18.75" customHeight="1" x14ac:dyDescent="0.15">
      <c r="A85" s="402"/>
      <c r="B85" s="386"/>
      <c r="C85" s="126"/>
      <c r="D85" s="293"/>
      <c r="E85" s="1152"/>
      <c r="F85" s="381" t="s">
        <v>444</v>
      </c>
      <c r="G85" s="380" t="s">
        <v>210</v>
      </c>
      <c r="H85" s="1150" t="s">
        <v>692</v>
      </c>
      <c r="I85" s="1148"/>
      <c r="J85" s="1068"/>
      <c r="K85" s="1068"/>
      <c r="L85" s="1068"/>
      <c r="M85" s="1167"/>
      <c r="N85" s="1160"/>
      <c r="O85" s="884"/>
      <c r="P85" s="1160"/>
      <c r="Q85" s="1160"/>
    </row>
    <row r="86" spans="1:17" ht="18.75" customHeight="1" x14ac:dyDescent="0.15">
      <c r="A86" s="402"/>
      <c r="B86" s="386"/>
      <c r="C86" s="126"/>
      <c r="D86" s="293"/>
      <c r="E86" s="1152"/>
      <c r="F86" s="392" t="s">
        <v>445</v>
      </c>
      <c r="G86" s="393" t="s">
        <v>210</v>
      </c>
      <c r="H86" s="1150" t="s">
        <v>691</v>
      </c>
      <c r="I86" s="1148"/>
      <c r="J86" s="1068"/>
      <c r="K86" s="1068"/>
      <c r="L86" s="1068"/>
      <c r="M86" s="1167"/>
      <c r="N86" s="1160"/>
      <c r="O86" s="884"/>
      <c r="P86" s="1160"/>
      <c r="Q86" s="1160"/>
    </row>
    <row r="87" spans="1:17" ht="18.75" customHeight="1" x14ac:dyDescent="0.15">
      <c r="A87" s="402"/>
      <c r="B87" s="386"/>
      <c r="C87" s="126"/>
      <c r="D87" s="293"/>
      <c r="E87" s="1152"/>
      <c r="F87" s="392" t="s">
        <v>372</v>
      </c>
      <c r="G87" s="393" t="s">
        <v>210</v>
      </c>
      <c r="H87" s="1150" t="s">
        <v>694</v>
      </c>
      <c r="I87" s="1148"/>
      <c r="J87" s="1068"/>
      <c r="K87" s="1068"/>
      <c r="L87" s="1068"/>
      <c r="M87" s="1167"/>
      <c r="N87" s="1160"/>
      <c r="O87" s="884"/>
      <c r="P87" s="1160"/>
      <c r="Q87" s="1160"/>
    </row>
    <row r="88" spans="1:17" ht="18.75" customHeight="1" x14ac:dyDescent="0.15">
      <c r="A88" s="402"/>
      <c r="B88" s="386"/>
      <c r="C88" s="126"/>
      <c r="D88" s="293"/>
      <c r="E88" s="1152"/>
      <c r="F88" s="381" t="s">
        <v>559</v>
      </c>
      <c r="G88" s="380" t="s">
        <v>210</v>
      </c>
      <c r="H88" s="984" t="s">
        <v>696</v>
      </c>
      <c r="I88" s="985"/>
      <c r="J88" s="1068"/>
      <c r="K88" s="1068"/>
      <c r="L88" s="1068"/>
      <c r="M88" s="1167"/>
      <c r="N88" s="1160"/>
      <c r="O88" s="884"/>
      <c r="P88" s="1160"/>
      <c r="Q88" s="1160"/>
    </row>
    <row r="89" spans="1:17" ht="14" x14ac:dyDescent="0.15">
      <c r="A89" s="402"/>
      <c r="B89" s="386"/>
      <c r="C89" s="126"/>
      <c r="D89" s="293"/>
      <c r="E89" s="1152"/>
      <c r="F89" s="871" t="s">
        <v>573</v>
      </c>
      <c r="G89" s="380" t="s">
        <v>210</v>
      </c>
      <c r="H89" s="984"/>
      <c r="I89" s="985"/>
      <c r="J89" s="1068"/>
      <c r="K89" s="1068"/>
      <c r="L89" s="1068"/>
      <c r="M89" s="1167"/>
      <c r="N89" s="1160"/>
      <c r="O89" s="884"/>
      <c r="P89" s="1160"/>
      <c r="Q89" s="1160"/>
    </row>
    <row r="90" spans="1:17" ht="30.75" customHeight="1" x14ac:dyDescent="0.15">
      <c r="A90" s="402"/>
      <c r="B90" s="386"/>
      <c r="C90" s="126"/>
      <c r="D90" s="293"/>
      <c r="E90" s="1152"/>
      <c r="F90" s="381" t="s">
        <v>356</v>
      </c>
      <c r="G90" s="380" t="s">
        <v>210</v>
      </c>
      <c r="H90" s="1146" t="s">
        <v>1863</v>
      </c>
      <c r="I90" s="985"/>
      <c r="J90" s="1068"/>
      <c r="K90" s="1068"/>
      <c r="L90" s="1068"/>
      <c r="M90" s="1167"/>
      <c r="N90" s="1160"/>
      <c r="O90" s="884"/>
      <c r="P90" s="1160"/>
      <c r="Q90" s="1160"/>
    </row>
    <row r="91" spans="1:17" ht="28" x14ac:dyDescent="0.15">
      <c r="A91" s="402"/>
      <c r="B91" s="386"/>
      <c r="C91" s="126"/>
      <c r="D91" s="293"/>
      <c r="E91" s="1152"/>
      <c r="F91" s="381" t="s">
        <v>561</v>
      </c>
      <c r="G91" s="380" t="s">
        <v>210</v>
      </c>
      <c r="H91" s="1150" t="s">
        <v>926</v>
      </c>
      <c r="I91" s="1148"/>
      <c r="J91" s="1068"/>
      <c r="K91" s="1068"/>
      <c r="L91" s="1068"/>
      <c r="M91" s="1167"/>
      <c r="N91" s="1160"/>
      <c r="O91" s="884"/>
      <c r="P91" s="1160"/>
      <c r="Q91" s="1160"/>
    </row>
    <row r="92" spans="1:17" ht="18.75" customHeight="1" x14ac:dyDescent="0.15">
      <c r="A92" s="402"/>
      <c r="B92" s="386"/>
      <c r="C92" s="126"/>
      <c r="D92" s="293"/>
      <c r="E92" s="1152"/>
      <c r="F92" s="1156" t="s">
        <v>447</v>
      </c>
      <c r="G92" s="380" t="s">
        <v>210</v>
      </c>
      <c r="H92" s="1150" t="s">
        <v>693</v>
      </c>
      <c r="I92" s="1148"/>
      <c r="J92" s="1068"/>
      <c r="K92" s="1068"/>
      <c r="L92" s="1068"/>
      <c r="M92" s="1167"/>
      <c r="N92" s="1160"/>
      <c r="O92" s="884"/>
      <c r="P92" s="1160"/>
      <c r="Q92" s="1160"/>
    </row>
    <row r="93" spans="1:17" ht="18.75" customHeight="1" x14ac:dyDescent="0.15">
      <c r="A93" s="402"/>
      <c r="B93" s="386"/>
      <c r="C93" s="126"/>
      <c r="D93" s="293"/>
      <c r="E93" s="1152"/>
      <c r="F93" s="1058"/>
      <c r="G93" s="380" t="s">
        <v>210</v>
      </c>
      <c r="H93" s="1150" t="s">
        <v>675</v>
      </c>
      <c r="I93" s="1169"/>
      <c r="J93" s="1068"/>
      <c r="K93" s="1068"/>
      <c r="L93" s="1068"/>
      <c r="M93" s="1167"/>
      <c r="N93" s="1160"/>
      <c r="O93" s="884"/>
      <c r="P93" s="1160"/>
      <c r="Q93" s="1160"/>
    </row>
    <row r="94" spans="1:17" ht="28" x14ac:dyDescent="0.15">
      <c r="A94" s="402"/>
      <c r="B94" s="386"/>
      <c r="C94" s="126"/>
      <c r="D94" s="293"/>
      <c r="E94" s="1152"/>
      <c r="F94" s="381" t="s">
        <v>448</v>
      </c>
      <c r="G94" s="380" t="s">
        <v>210</v>
      </c>
      <c r="H94" s="984"/>
      <c r="I94" s="985"/>
      <c r="J94" s="1068"/>
      <c r="K94" s="1068"/>
      <c r="L94" s="1068"/>
      <c r="M94" s="1167"/>
      <c r="N94" s="1160"/>
      <c r="O94" s="884"/>
      <c r="P94" s="1160"/>
      <c r="Q94" s="1160"/>
    </row>
    <row r="95" spans="1:17" ht="24" customHeight="1" x14ac:dyDescent="0.15">
      <c r="A95" s="402"/>
      <c r="B95" s="386"/>
      <c r="C95" s="126"/>
      <c r="D95" s="293"/>
      <c r="E95" s="1152"/>
      <c r="F95" s="871" t="s">
        <v>449</v>
      </c>
      <c r="G95" s="380" t="s">
        <v>210</v>
      </c>
      <c r="H95" s="984" t="s">
        <v>452</v>
      </c>
      <c r="I95" s="985"/>
      <c r="J95" s="1068"/>
      <c r="K95" s="1068"/>
      <c r="L95" s="1068"/>
      <c r="M95" s="1167"/>
      <c r="N95" s="1160"/>
      <c r="O95" s="884"/>
      <c r="P95" s="1160"/>
      <c r="Q95" s="1160"/>
    </row>
    <row r="96" spans="1:17" ht="14" x14ac:dyDescent="0.15">
      <c r="A96" s="402"/>
      <c r="B96" s="386"/>
      <c r="C96" s="126"/>
      <c r="D96" s="293"/>
      <c r="E96" s="1153"/>
      <c r="F96" s="381" t="s">
        <v>450</v>
      </c>
      <c r="G96" s="380" t="s">
        <v>210</v>
      </c>
      <c r="H96" s="984"/>
      <c r="I96" s="985"/>
      <c r="J96" s="1069"/>
      <c r="K96" s="1069"/>
      <c r="L96" s="1069"/>
      <c r="M96" s="1168"/>
      <c r="N96" s="1161"/>
      <c r="O96" s="884"/>
      <c r="P96" s="1161"/>
      <c r="Q96" s="1161"/>
    </row>
    <row r="97" spans="1:17" ht="15" customHeight="1" x14ac:dyDescent="0.15">
      <c r="A97" s="402"/>
      <c r="B97" s="386"/>
      <c r="C97" s="126"/>
      <c r="D97" s="293"/>
      <c r="E97" s="451"/>
      <c r="F97" s="452"/>
      <c r="G97" s="452"/>
      <c r="H97" s="452"/>
      <c r="I97" s="452"/>
      <c r="J97" s="452"/>
      <c r="K97" s="452"/>
      <c r="L97" s="452"/>
      <c r="M97" s="452"/>
      <c r="N97" s="465"/>
      <c r="O97" s="885"/>
    </row>
    <row r="98" spans="1:17" ht="42" customHeight="1" x14ac:dyDescent="0.15">
      <c r="A98" s="402"/>
      <c r="B98" s="386"/>
      <c r="C98" s="126"/>
      <c r="D98" s="293"/>
      <c r="E98" s="1151" t="s">
        <v>506</v>
      </c>
      <c r="F98" s="441" t="s">
        <v>451</v>
      </c>
      <c r="G98" s="440" t="s">
        <v>210</v>
      </c>
      <c r="H98" s="1162" t="s">
        <v>697</v>
      </c>
      <c r="I98" s="1163"/>
      <c r="J98" s="1067">
        <v>2018</v>
      </c>
      <c r="K98" s="1067" t="s">
        <v>358</v>
      </c>
      <c r="L98" s="1067">
        <v>1</v>
      </c>
      <c r="M98" s="1166">
        <f>N98</f>
        <v>4.97</v>
      </c>
      <c r="N98" s="1159">
        <v>4.97</v>
      </c>
      <c r="O98" s="884"/>
      <c r="P98" s="1159">
        <v>5.24</v>
      </c>
      <c r="Q98" s="1159">
        <v>4.7</v>
      </c>
    </row>
    <row r="99" spans="1:17" ht="19.5" customHeight="1" x14ac:dyDescent="0.15">
      <c r="A99" s="402"/>
      <c r="B99" s="386"/>
      <c r="C99" s="126"/>
      <c r="D99" s="293"/>
      <c r="E99" s="1152"/>
      <c r="F99" s="441" t="s">
        <v>436</v>
      </c>
      <c r="G99" s="440" t="s">
        <v>210</v>
      </c>
      <c r="H99" s="1149" t="s">
        <v>719</v>
      </c>
      <c r="I99" s="985"/>
      <c r="J99" s="1068"/>
      <c r="K99" s="1068"/>
      <c r="L99" s="1068"/>
      <c r="M99" s="1167"/>
      <c r="N99" s="1160"/>
      <c r="O99" s="884"/>
      <c r="P99" s="1160"/>
      <c r="Q99" s="1160"/>
    </row>
    <row r="100" spans="1:17" ht="17.25" customHeight="1" x14ac:dyDescent="0.15">
      <c r="A100" s="402"/>
      <c r="B100" s="386"/>
      <c r="C100" s="126"/>
      <c r="D100" s="293"/>
      <c r="E100" s="1152"/>
      <c r="F100" s="441" t="s">
        <v>438</v>
      </c>
      <c r="G100" s="440" t="s">
        <v>210</v>
      </c>
      <c r="H100" s="984" t="s">
        <v>699</v>
      </c>
      <c r="I100" s="985"/>
      <c r="J100" s="1068"/>
      <c r="K100" s="1068"/>
      <c r="L100" s="1068"/>
      <c r="M100" s="1167"/>
      <c r="N100" s="1160"/>
      <c r="O100" s="884"/>
      <c r="P100" s="1160"/>
      <c r="Q100" s="1160"/>
    </row>
    <row r="101" spans="1:17" ht="17.25" customHeight="1" x14ac:dyDescent="0.15">
      <c r="A101" s="402"/>
      <c r="B101" s="386"/>
      <c r="C101" s="126"/>
      <c r="D101" s="293"/>
      <c r="E101" s="1152"/>
      <c r="F101" s="441" t="s">
        <v>439</v>
      </c>
      <c r="G101" s="440" t="s">
        <v>210</v>
      </c>
      <c r="H101" s="984">
        <v>89</v>
      </c>
      <c r="I101" s="985"/>
      <c r="J101" s="1068"/>
      <c r="K101" s="1068"/>
      <c r="L101" s="1068"/>
      <c r="M101" s="1167"/>
      <c r="N101" s="1160"/>
      <c r="O101" s="884"/>
      <c r="P101" s="1160"/>
      <c r="Q101" s="1160"/>
    </row>
    <row r="102" spans="1:17" ht="17.25" customHeight="1" x14ac:dyDescent="0.15">
      <c r="A102" s="402"/>
      <c r="B102" s="386"/>
      <c r="C102" s="126"/>
      <c r="D102" s="293"/>
      <c r="E102" s="1152"/>
      <c r="F102" s="441" t="s">
        <v>440</v>
      </c>
      <c r="G102" s="440" t="s">
        <v>210</v>
      </c>
      <c r="H102" s="984"/>
      <c r="I102" s="985"/>
      <c r="J102" s="1068"/>
      <c r="K102" s="1068"/>
      <c r="L102" s="1068"/>
      <c r="M102" s="1167"/>
      <c r="N102" s="1160"/>
      <c r="O102" s="884"/>
      <c r="P102" s="1160"/>
      <c r="Q102" s="1160"/>
    </row>
    <row r="103" spans="1:17" ht="17.25" customHeight="1" x14ac:dyDescent="0.15">
      <c r="A103" s="402"/>
      <c r="B103" s="386"/>
      <c r="C103" s="126"/>
      <c r="D103" s="293"/>
      <c r="E103" s="1152"/>
      <c r="F103" s="441" t="s">
        <v>441</v>
      </c>
      <c r="G103" s="440" t="s">
        <v>210</v>
      </c>
      <c r="H103" s="984">
        <v>2018</v>
      </c>
      <c r="I103" s="985"/>
      <c r="J103" s="1068"/>
      <c r="K103" s="1068"/>
      <c r="L103" s="1068"/>
      <c r="M103" s="1167"/>
      <c r="N103" s="1160"/>
      <c r="O103" s="884"/>
      <c r="P103" s="1160"/>
      <c r="Q103" s="1160"/>
    </row>
    <row r="104" spans="1:17" ht="17.25" customHeight="1" x14ac:dyDescent="0.15">
      <c r="A104" s="402"/>
      <c r="B104" s="386"/>
      <c r="C104" s="126"/>
      <c r="D104" s="293"/>
      <c r="E104" s="1152"/>
      <c r="F104" s="441" t="s">
        <v>442</v>
      </c>
      <c r="G104" s="440" t="s">
        <v>210</v>
      </c>
      <c r="H104" s="984" t="s">
        <v>702</v>
      </c>
      <c r="I104" s="985"/>
      <c r="J104" s="1068"/>
      <c r="K104" s="1068"/>
      <c r="L104" s="1068"/>
      <c r="M104" s="1167"/>
      <c r="N104" s="1160"/>
      <c r="O104" s="884"/>
      <c r="P104" s="1160"/>
      <c r="Q104" s="1160"/>
    </row>
    <row r="105" spans="1:17" ht="17.25" customHeight="1" x14ac:dyDescent="0.15">
      <c r="A105" s="402"/>
      <c r="B105" s="386"/>
      <c r="C105" s="126"/>
      <c r="D105" s="293"/>
      <c r="E105" s="1152"/>
      <c r="F105" s="441" t="s">
        <v>443</v>
      </c>
      <c r="G105" s="440" t="s">
        <v>210</v>
      </c>
      <c r="H105" s="984" t="s">
        <v>701</v>
      </c>
      <c r="I105" s="985"/>
      <c r="J105" s="1068"/>
      <c r="K105" s="1068"/>
      <c r="L105" s="1068"/>
      <c r="M105" s="1167"/>
      <c r="N105" s="1160"/>
      <c r="O105" s="884"/>
      <c r="P105" s="1160"/>
      <c r="Q105" s="1160"/>
    </row>
    <row r="106" spans="1:17" ht="17.25" customHeight="1" x14ac:dyDescent="0.15">
      <c r="A106" s="402"/>
      <c r="B106" s="386"/>
      <c r="C106" s="126"/>
      <c r="D106" s="293"/>
      <c r="E106" s="1152"/>
      <c r="F106" s="441" t="s">
        <v>435</v>
      </c>
      <c r="G106" s="440" t="s">
        <v>210</v>
      </c>
      <c r="H106" s="1149" t="s">
        <v>700</v>
      </c>
      <c r="I106" s="1148"/>
      <c r="J106" s="1068"/>
      <c r="K106" s="1068"/>
      <c r="L106" s="1068"/>
      <c r="M106" s="1167"/>
      <c r="N106" s="1160"/>
      <c r="O106" s="884"/>
      <c r="P106" s="1160"/>
      <c r="Q106" s="1160"/>
    </row>
    <row r="107" spans="1:17" ht="17.25" customHeight="1" x14ac:dyDescent="0.15">
      <c r="A107" s="402"/>
      <c r="B107" s="386"/>
      <c r="C107" s="126"/>
      <c r="D107" s="293"/>
      <c r="E107" s="1152"/>
      <c r="F107" s="441" t="s">
        <v>444</v>
      </c>
      <c r="G107" s="440" t="s">
        <v>210</v>
      </c>
      <c r="H107" s="1150" t="s">
        <v>698</v>
      </c>
      <c r="I107" s="1148"/>
      <c r="J107" s="1068"/>
      <c r="K107" s="1068"/>
      <c r="L107" s="1068"/>
      <c r="M107" s="1167"/>
      <c r="N107" s="1160"/>
      <c r="O107" s="884"/>
      <c r="P107" s="1160"/>
      <c r="Q107" s="1160"/>
    </row>
    <row r="108" spans="1:17" ht="17.25" customHeight="1" x14ac:dyDescent="0.15">
      <c r="A108" s="402"/>
      <c r="B108" s="386"/>
      <c r="C108" s="126"/>
      <c r="D108" s="293"/>
      <c r="E108" s="1152"/>
      <c r="F108" s="441" t="s">
        <v>445</v>
      </c>
      <c r="G108" s="440" t="s">
        <v>210</v>
      </c>
      <c r="H108" s="1150" t="s">
        <v>705</v>
      </c>
      <c r="I108" s="1148"/>
      <c r="J108" s="1068"/>
      <c r="K108" s="1068"/>
      <c r="L108" s="1068"/>
      <c r="M108" s="1167"/>
      <c r="N108" s="1160"/>
      <c r="O108" s="884"/>
      <c r="P108" s="1160"/>
      <c r="Q108" s="1160"/>
    </row>
    <row r="109" spans="1:17" ht="49.25" customHeight="1" x14ac:dyDescent="0.15">
      <c r="A109" s="402"/>
      <c r="B109" s="386"/>
      <c r="C109" s="126"/>
      <c r="D109" s="293"/>
      <c r="E109" s="1152"/>
      <c r="F109" s="457" t="s">
        <v>372</v>
      </c>
      <c r="G109" s="458" t="s">
        <v>210</v>
      </c>
      <c r="H109" s="1176" t="s">
        <v>917</v>
      </c>
      <c r="I109" s="1177"/>
      <c r="J109" s="1068"/>
      <c r="K109" s="1068"/>
      <c r="L109" s="1068"/>
      <c r="M109" s="1167"/>
      <c r="N109" s="1160"/>
      <c r="O109" s="884"/>
      <c r="P109" s="1160"/>
      <c r="Q109" s="1160"/>
    </row>
    <row r="110" spans="1:17" ht="17" customHeight="1" x14ac:dyDescent="0.15">
      <c r="A110" s="402"/>
      <c r="B110" s="386"/>
      <c r="C110" s="126"/>
      <c r="D110" s="293"/>
      <c r="E110" s="1152"/>
      <c r="F110" s="441" t="s">
        <v>556</v>
      </c>
      <c r="G110" s="440" t="s">
        <v>210</v>
      </c>
      <c r="H110" s="984" t="s">
        <v>703</v>
      </c>
      <c r="I110" s="985"/>
      <c r="J110" s="1068"/>
      <c r="K110" s="1068"/>
      <c r="L110" s="1068"/>
      <c r="M110" s="1167"/>
      <c r="N110" s="1160"/>
      <c r="O110" s="884"/>
      <c r="P110" s="1160"/>
      <c r="Q110" s="1160"/>
    </row>
    <row r="111" spans="1:17" ht="14" x14ac:dyDescent="0.15">
      <c r="A111" s="402"/>
      <c r="B111" s="386"/>
      <c r="C111" s="126"/>
      <c r="D111" s="293"/>
      <c r="E111" s="1152"/>
      <c r="F111" s="871" t="s">
        <v>573</v>
      </c>
      <c r="G111" s="440" t="s">
        <v>210</v>
      </c>
      <c r="H111" s="984"/>
      <c r="I111" s="985"/>
      <c r="J111" s="1068"/>
      <c r="K111" s="1068"/>
      <c r="L111" s="1068"/>
      <c r="M111" s="1167"/>
      <c r="N111" s="1160"/>
      <c r="O111" s="884"/>
      <c r="P111" s="1160"/>
      <c r="Q111" s="1160"/>
    </row>
    <row r="112" spans="1:17" ht="23.25" customHeight="1" x14ac:dyDescent="0.15">
      <c r="A112" s="402"/>
      <c r="B112" s="386"/>
      <c r="C112" s="126"/>
      <c r="D112" s="293"/>
      <c r="E112" s="1152"/>
      <c r="F112" s="441" t="s">
        <v>356</v>
      </c>
      <c r="G112" s="440" t="s">
        <v>210</v>
      </c>
      <c r="H112" s="1146" t="s">
        <v>1864</v>
      </c>
      <c r="I112" s="985"/>
      <c r="J112" s="1068"/>
      <c r="K112" s="1068"/>
      <c r="L112" s="1068"/>
      <c r="M112" s="1167"/>
      <c r="N112" s="1160"/>
      <c r="O112" s="884"/>
      <c r="P112" s="1160"/>
      <c r="Q112" s="1160"/>
    </row>
    <row r="113" spans="1:17" ht="31.25" customHeight="1" x14ac:dyDescent="0.15">
      <c r="A113" s="402"/>
      <c r="B113" s="386"/>
      <c r="C113" s="126"/>
      <c r="D113" s="293"/>
      <c r="E113" s="1152"/>
      <c r="F113" s="441" t="s">
        <v>557</v>
      </c>
      <c r="G113" s="440" t="s">
        <v>210</v>
      </c>
      <c r="H113" s="1150" t="s">
        <v>927</v>
      </c>
      <c r="I113" s="1148"/>
      <c r="J113" s="1068"/>
      <c r="K113" s="1068"/>
      <c r="L113" s="1068"/>
      <c r="M113" s="1167"/>
      <c r="N113" s="1160"/>
      <c r="O113" s="884"/>
      <c r="P113" s="1160"/>
      <c r="Q113" s="1160"/>
    </row>
    <row r="114" spans="1:17" ht="18.75" customHeight="1" x14ac:dyDescent="0.15">
      <c r="A114" s="402"/>
      <c r="B114" s="386"/>
      <c r="C114" s="126"/>
      <c r="D114" s="293"/>
      <c r="E114" s="1152"/>
      <c r="F114" s="1156" t="s">
        <v>447</v>
      </c>
      <c r="G114" s="440" t="s">
        <v>210</v>
      </c>
      <c r="H114" s="1150" t="s">
        <v>704</v>
      </c>
      <c r="I114" s="1148"/>
      <c r="J114" s="1068"/>
      <c r="K114" s="1068"/>
      <c r="L114" s="1068"/>
      <c r="M114" s="1167"/>
      <c r="N114" s="1160"/>
      <c r="O114" s="884"/>
      <c r="P114" s="1160"/>
      <c r="Q114" s="1160"/>
    </row>
    <row r="115" spans="1:17" ht="18.75" customHeight="1" x14ac:dyDescent="0.15">
      <c r="A115" s="402"/>
      <c r="B115" s="386"/>
      <c r="C115" s="126"/>
      <c r="D115" s="293"/>
      <c r="E115" s="1152"/>
      <c r="F115" s="1058"/>
      <c r="G115" s="440" t="s">
        <v>210</v>
      </c>
      <c r="H115" s="1150" t="s">
        <v>675</v>
      </c>
      <c r="I115" s="1169"/>
      <c r="J115" s="1068"/>
      <c r="K115" s="1068"/>
      <c r="L115" s="1068"/>
      <c r="M115" s="1167"/>
      <c r="N115" s="1160"/>
      <c r="O115" s="884"/>
      <c r="P115" s="1160"/>
      <c r="Q115" s="1160"/>
    </row>
    <row r="116" spans="1:17" ht="28" x14ac:dyDescent="0.15">
      <c r="A116" s="402"/>
      <c r="B116" s="386"/>
      <c r="C116" s="126"/>
      <c r="D116" s="293"/>
      <c r="E116" s="1152"/>
      <c r="F116" s="441" t="s">
        <v>448</v>
      </c>
      <c r="G116" s="440" t="s">
        <v>210</v>
      </c>
      <c r="H116" s="1149"/>
      <c r="I116" s="1148"/>
      <c r="J116" s="1068"/>
      <c r="K116" s="1068"/>
      <c r="L116" s="1068"/>
      <c r="M116" s="1167"/>
      <c r="N116" s="1160"/>
      <c r="O116" s="884"/>
      <c r="P116" s="1160"/>
      <c r="Q116" s="1160"/>
    </row>
    <row r="117" spans="1:17" ht="23" customHeight="1" x14ac:dyDescent="0.15">
      <c r="A117" s="402"/>
      <c r="B117" s="386"/>
      <c r="C117" s="126"/>
      <c r="D117" s="293"/>
      <c r="E117" s="1152"/>
      <c r="F117" s="871" t="s">
        <v>449</v>
      </c>
      <c r="G117" s="440" t="s">
        <v>210</v>
      </c>
      <c r="H117" s="984" t="s">
        <v>452</v>
      </c>
      <c r="I117" s="985"/>
      <c r="J117" s="1068"/>
      <c r="K117" s="1068"/>
      <c r="L117" s="1068"/>
      <c r="M117" s="1167"/>
      <c r="N117" s="1160"/>
      <c r="O117" s="884"/>
      <c r="P117" s="1160"/>
      <c r="Q117" s="1160"/>
    </row>
    <row r="118" spans="1:17" ht="14" x14ac:dyDescent="0.15">
      <c r="A118" s="402"/>
      <c r="B118" s="386"/>
      <c r="C118" s="126"/>
      <c r="D118" s="293"/>
      <c r="E118" s="1153"/>
      <c r="F118" s="441" t="s">
        <v>450</v>
      </c>
      <c r="G118" s="440" t="s">
        <v>210</v>
      </c>
      <c r="H118" s="984"/>
      <c r="I118" s="985"/>
      <c r="J118" s="1069"/>
      <c r="K118" s="1069"/>
      <c r="L118" s="1069"/>
      <c r="M118" s="1168"/>
      <c r="N118" s="1161"/>
      <c r="O118" s="884"/>
      <c r="P118" s="1161"/>
      <c r="Q118" s="1161"/>
    </row>
    <row r="119" spans="1:17" ht="15" customHeight="1" x14ac:dyDescent="0.15">
      <c r="A119" s="402"/>
      <c r="B119" s="386"/>
      <c r="C119" s="126"/>
      <c r="D119" s="293"/>
      <c r="E119" s="451"/>
      <c r="F119" s="452"/>
      <c r="G119" s="452"/>
      <c r="H119" s="452"/>
      <c r="I119" s="452"/>
      <c r="J119" s="452"/>
      <c r="K119" s="452"/>
      <c r="L119" s="452"/>
      <c r="M119" s="452"/>
      <c r="N119" s="465"/>
      <c r="O119" s="885"/>
    </row>
    <row r="120" spans="1:17" ht="31.5" customHeight="1" x14ac:dyDescent="0.15">
      <c r="A120" s="402"/>
      <c r="B120" s="386"/>
      <c r="C120" s="126"/>
      <c r="D120" s="293"/>
      <c r="E120" s="1151" t="s">
        <v>507</v>
      </c>
      <c r="F120" s="381" t="s">
        <v>451</v>
      </c>
      <c r="G120" s="380" t="s">
        <v>210</v>
      </c>
      <c r="H120" s="1162" t="s">
        <v>706</v>
      </c>
      <c r="I120" s="1163"/>
      <c r="J120" s="1067">
        <v>2019</v>
      </c>
      <c r="K120" s="1067" t="s">
        <v>358</v>
      </c>
      <c r="L120" s="1067">
        <v>1</v>
      </c>
      <c r="M120" s="1166">
        <f>N120</f>
        <v>4.63</v>
      </c>
      <c r="N120" s="1159">
        <v>4.63</v>
      </c>
      <c r="O120" s="884"/>
      <c r="P120" s="1159">
        <v>4.76</v>
      </c>
      <c r="Q120" s="1159">
        <v>4.5</v>
      </c>
    </row>
    <row r="121" spans="1:17" ht="20.25" customHeight="1" x14ac:dyDescent="0.15">
      <c r="A121" s="402"/>
      <c r="B121" s="386"/>
      <c r="C121" s="126"/>
      <c r="D121" s="293"/>
      <c r="E121" s="1152"/>
      <c r="F121" s="381" t="s">
        <v>436</v>
      </c>
      <c r="G121" s="380" t="s">
        <v>210</v>
      </c>
      <c r="H121" s="1149" t="s">
        <v>720</v>
      </c>
      <c r="I121" s="985"/>
      <c r="J121" s="1068"/>
      <c r="K121" s="1068"/>
      <c r="L121" s="1068"/>
      <c r="M121" s="1186"/>
      <c r="N121" s="1160"/>
      <c r="O121" s="884"/>
      <c r="P121" s="1160"/>
      <c r="Q121" s="1160"/>
    </row>
    <row r="122" spans="1:17" ht="18" customHeight="1" x14ac:dyDescent="0.15">
      <c r="A122" s="402"/>
      <c r="B122" s="386"/>
      <c r="C122" s="126"/>
      <c r="D122" s="293"/>
      <c r="E122" s="1152"/>
      <c r="F122" s="381" t="s">
        <v>438</v>
      </c>
      <c r="G122" s="380" t="s">
        <v>210</v>
      </c>
      <c r="H122" s="984" t="s">
        <v>501</v>
      </c>
      <c r="I122" s="985"/>
      <c r="J122" s="1068"/>
      <c r="K122" s="1068"/>
      <c r="L122" s="1068"/>
      <c r="M122" s="1186"/>
      <c r="N122" s="1160"/>
      <c r="O122" s="884"/>
      <c r="P122" s="1160"/>
      <c r="Q122" s="1160"/>
    </row>
    <row r="123" spans="1:17" ht="18" customHeight="1" x14ac:dyDescent="0.15">
      <c r="A123" s="402"/>
      <c r="B123" s="386"/>
      <c r="C123" s="126"/>
      <c r="D123" s="293"/>
      <c r="E123" s="1152"/>
      <c r="F123" s="381" t="s">
        <v>439</v>
      </c>
      <c r="G123" s="380" t="s">
        <v>210</v>
      </c>
      <c r="H123" s="984">
        <v>12</v>
      </c>
      <c r="I123" s="985"/>
      <c r="J123" s="1068"/>
      <c r="K123" s="1068"/>
      <c r="L123" s="1068"/>
      <c r="M123" s="1186"/>
      <c r="N123" s="1160"/>
      <c r="O123" s="884"/>
      <c r="P123" s="1160"/>
      <c r="Q123" s="1160"/>
    </row>
    <row r="124" spans="1:17" ht="18" customHeight="1" x14ac:dyDescent="0.15">
      <c r="A124" s="402"/>
      <c r="B124" s="386"/>
      <c r="C124" s="126"/>
      <c r="D124" s="293"/>
      <c r="E124" s="1152"/>
      <c r="F124" s="381" t="s">
        <v>440</v>
      </c>
      <c r="G124" s="380" t="s">
        <v>210</v>
      </c>
      <c r="H124" s="984">
        <v>1</v>
      </c>
      <c r="I124" s="985"/>
      <c r="J124" s="1068"/>
      <c r="K124" s="1068"/>
      <c r="L124" s="1068"/>
      <c r="M124" s="1186"/>
      <c r="N124" s="1160"/>
      <c r="O124" s="884"/>
      <c r="P124" s="1160"/>
      <c r="Q124" s="1160"/>
    </row>
    <row r="125" spans="1:17" ht="18" customHeight="1" x14ac:dyDescent="0.15">
      <c r="A125" s="402"/>
      <c r="B125" s="386"/>
      <c r="C125" s="126"/>
      <c r="D125" s="293"/>
      <c r="E125" s="1152"/>
      <c r="F125" s="381" t="s">
        <v>441</v>
      </c>
      <c r="G125" s="380" t="s">
        <v>210</v>
      </c>
      <c r="H125" s="984">
        <v>2019</v>
      </c>
      <c r="I125" s="985"/>
      <c r="J125" s="1068"/>
      <c r="K125" s="1068"/>
      <c r="L125" s="1068"/>
      <c r="M125" s="1186"/>
      <c r="N125" s="1160"/>
      <c r="O125" s="884"/>
      <c r="P125" s="1160"/>
      <c r="Q125" s="1160"/>
    </row>
    <row r="126" spans="1:17" ht="18" customHeight="1" x14ac:dyDescent="0.15">
      <c r="A126" s="402"/>
      <c r="B126" s="386"/>
      <c r="C126" s="126"/>
      <c r="D126" s="293"/>
      <c r="E126" s="1152"/>
      <c r="F126" s="381" t="s">
        <v>442</v>
      </c>
      <c r="G126" s="380" t="s">
        <v>210</v>
      </c>
      <c r="H126" s="984" t="s">
        <v>707</v>
      </c>
      <c r="I126" s="985"/>
      <c r="J126" s="1068"/>
      <c r="K126" s="1068"/>
      <c r="L126" s="1068"/>
      <c r="M126" s="1186"/>
      <c r="N126" s="1160"/>
      <c r="O126" s="884"/>
      <c r="P126" s="1160"/>
      <c r="Q126" s="1160"/>
    </row>
    <row r="127" spans="1:17" ht="18" customHeight="1" x14ac:dyDescent="0.15">
      <c r="A127" s="402"/>
      <c r="B127" s="386"/>
      <c r="C127" s="126"/>
      <c r="D127" s="293"/>
      <c r="E127" s="1152"/>
      <c r="F127" s="381" t="s">
        <v>443</v>
      </c>
      <c r="G127" s="380" t="s">
        <v>210</v>
      </c>
      <c r="H127" s="984" t="s">
        <v>502</v>
      </c>
      <c r="I127" s="985"/>
      <c r="J127" s="1068"/>
      <c r="K127" s="1068"/>
      <c r="L127" s="1068"/>
      <c r="M127" s="1186"/>
      <c r="N127" s="1160"/>
      <c r="O127" s="884"/>
      <c r="P127" s="1160"/>
      <c r="Q127" s="1160"/>
    </row>
    <row r="128" spans="1:17" ht="18" customHeight="1" x14ac:dyDescent="0.15">
      <c r="A128" s="402"/>
      <c r="B128" s="386"/>
      <c r="C128" s="126"/>
      <c r="D128" s="293"/>
      <c r="E128" s="1152"/>
      <c r="F128" s="381" t="s">
        <v>435</v>
      </c>
      <c r="G128" s="380" t="s">
        <v>210</v>
      </c>
      <c r="H128" s="984" t="s">
        <v>503</v>
      </c>
      <c r="I128" s="985"/>
      <c r="J128" s="1068"/>
      <c r="K128" s="1068"/>
      <c r="L128" s="1068"/>
      <c r="M128" s="1186"/>
      <c r="N128" s="1160"/>
      <c r="O128" s="884"/>
      <c r="P128" s="1160"/>
      <c r="Q128" s="1160"/>
    </row>
    <row r="129" spans="1:17" ht="18" customHeight="1" x14ac:dyDescent="0.15">
      <c r="A129" s="402"/>
      <c r="B129" s="386"/>
      <c r="C129" s="126"/>
      <c r="D129" s="293"/>
      <c r="E129" s="1152"/>
      <c r="F129" s="381" t="s">
        <v>444</v>
      </c>
      <c r="G129" s="380" t="s">
        <v>210</v>
      </c>
      <c r="H129" s="1147"/>
      <c r="I129" s="1148"/>
      <c r="J129" s="1068"/>
      <c r="K129" s="1068"/>
      <c r="L129" s="1068"/>
      <c r="M129" s="1186"/>
      <c r="N129" s="1160"/>
      <c r="O129" s="884"/>
      <c r="P129" s="1160"/>
      <c r="Q129" s="1160"/>
    </row>
    <row r="130" spans="1:17" ht="18" customHeight="1" x14ac:dyDescent="0.15">
      <c r="A130" s="402"/>
      <c r="B130" s="386"/>
      <c r="C130" s="126"/>
      <c r="D130" s="293"/>
      <c r="E130" s="1152"/>
      <c r="F130" s="381" t="s">
        <v>445</v>
      </c>
      <c r="G130" s="380" t="s">
        <v>210</v>
      </c>
      <c r="H130" s="1150" t="s">
        <v>708</v>
      </c>
      <c r="I130" s="1148"/>
      <c r="J130" s="1068"/>
      <c r="K130" s="1068"/>
      <c r="L130" s="1068"/>
      <c r="M130" s="1186"/>
      <c r="N130" s="1160"/>
      <c r="O130" s="884"/>
      <c r="P130" s="1160"/>
      <c r="Q130" s="1160"/>
    </row>
    <row r="131" spans="1:17" ht="18" customHeight="1" x14ac:dyDescent="0.15">
      <c r="A131" s="402"/>
      <c r="B131" s="386"/>
      <c r="C131" s="126"/>
      <c r="D131" s="293"/>
      <c r="E131" s="1152"/>
      <c r="F131" s="381" t="s">
        <v>372</v>
      </c>
      <c r="G131" s="380" t="s">
        <v>210</v>
      </c>
      <c r="H131" s="1146" t="s">
        <v>709</v>
      </c>
      <c r="I131" s="985"/>
      <c r="J131" s="1068"/>
      <c r="K131" s="1068"/>
      <c r="L131" s="1068"/>
      <c r="M131" s="1186"/>
      <c r="N131" s="1160"/>
      <c r="O131" s="884"/>
      <c r="P131" s="1160"/>
      <c r="Q131" s="1160"/>
    </row>
    <row r="132" spans="1:17" ht="17" customHeight="1" x14ac:dyDescent="0.15">
      <c r="A132" s="402"/>
      <c r="B132" s="386"/>
      <c r="C132" s="126"/>
      <c r="D132" s="293"/>
      <c r="E132" s="1152"/>
      <c r="F132" s="381" t="s">
        <v>556</v>
      </c>
      <c r="G132" s="380" t="s">
        <v>210</v>
      </c>
      <c r="H132" s="984" t="s">
        <v>510</v>
      </c>
      <c r="I132" s="985"/>
      <c r="J132" s="1068"/>
      <c r="K132" s="1068"/>
      <c r="L132" s="1068"/>
      <c r="M132" s="1186"/>
      <c r="N132" s="1160"/>
      <c r="O132" s="884"/>
      <c r="P132" s="1160"/>
      <c r="Q132" s="1160"/>
    </row>
    <row r="133" spans="1:17" ht="14" x14ac:dyDescent="0.15">
      <c r="A133" s="402"/>
      <c r="B133" s="386"/>
      <c r="C133" s="126"/>
      <c r="D133" s="293"/>
      <c r="E133" s="1152"/>
      <c r="F133" s="871" t="s">
        <v>573</v>
      </c>
      <c r="G133" s="380" t="s">
        <v>210</v>
      </c>
      <c r="H133" s="984"/>
      <c r="I133" s="985"/>
      <c r="J133" s="1068"/>
      <c r="K133" s="1068"/>
      <c r="L133" s="1068"/>
      <c r="M133" s="1186"/>
      <c r="N133" s="1160"/>
      <c r="O133" s="884"/>
      <c r="P133" s="1160"/>
      <c r="Q133" s="1160"/>
    </row>
    <row r="134" spans="1:17" ht="29.5" customHeight="1" x14ac:dyDescent="0.15">
      <c r="A134" s="402"/>
      <c r="B134" s="386"/>
      <c r="C134" s="126"/>
      <c r="D134" s="293"/>
      <c r="E134" s="1152"/>
      <c r="F134" s="381" t="s">
        <v>356</v>
      </c>
      <c r="G134" s="380" t="s">
        <v>210</v>
      </c>
      <c r="H134" s="1146" t="s">
        <v>1865</v>
      </c>
      <c r="I134" s="985"/>
      <c r="J134" s="1068"/>
      <c r="K134" s="1068"/>
      <c r="L134" s="1068"/>
      <c r="M134" s="1186"/>
      <c r="N134" s="1160"/>
      <c r="O134" s="884"/>
      <c r="P134" s="1160"/>
      <c r="Q134" s="1160"/>
    </row>
    <row r="135" spans="1:17" ht="30.75" customHeight="1" x14ac:dyDescent="0.15">
      <c r="A135" s="402"/>
      <c r="B135" s="386"/>
      <c r="C135" s="126"/>
      <c r="D135" s="293"/>
      <c r="E135" s="1152"/>
      <c r="F135" s="381" t="s">
        <v>557</v>
      </c>
      <c r="G135" s="380" t="s">
        <v>210</v>
      </c>
      <c r="H135" s="1150" t="s">
        <v>928</v>
      </c>
      <c r="I135" s="1148"/>
      <c r="J135" s="1068"/>
      <c r="K135" s="1068"/>
      <c r="L135" s="1068"/>
      <c r="M135" s="1186"/>
      <c r="N135" s="1160"/>
      <c r="O135" s="884"/>
      <c r="P135" s="1160"/>
      <c r="Q135" s="1160"/>
    </row>
    <row r="136" spans="1:17" ht="18.5" customHeight="1" x14ac:dyDescent="0.15">
      <c r="A136" s="402"/>
      <c r="B136" s="386"/>
      <c r="C136" s="126"/>
      <c r="D136" s="293"/>
      <c r="E136" s="1152"/>
      <c r="F136" s="1156" t="s">
        <v>447</v>
      </c>
      <c r="G136" s="380" t="s">
        <v>210</v>
      </c>
      <c r="H136" s="1150" t="s">
        <v>505</v>
      </c>
      <c r="I136" s="1148"/>
      <c r="J136" s="1068"/>
      <c r="K136" s="1068"/>
      <c r="L136" s="1068"/>
      <c r="M136" s="1186"/>
      <c r="N136" s="1160"/>
      <c r="O136" s="884"/>
      <c r="P136" s="1160"/>
      <c r="Q136" s="1160"/>
    </row>
    <row r="137" spans="1:17" ht="18.5" customHeight="1" x14ac:dyDescent="0.15">
      <c r="A137" s="402"/>
      <c r="B137" s="386"/>
      <c r="C137" s="126"/>
      <c r="D137" s="293"/>
      <c r="E137" s="1152"/>
      <c r="F137" s="1058"/>
      <c r="G137" s="380" t="s">
        <v>210</v>
      </c>
      <c r="H137" s="1150" t="s">
        <v>675</v>
      </c>
      <c r="I137" s="1169"/>
      <c r="J137" s="1068"/>
      <c r="K137" s="1068"/>
      <c r="L137" s="1068"/>
      <c r="M137" s="1186"/>
      <c r="N137" s="1160"/>
      <c r="O137" s="884"/>
      <c r="P137" s="1160"/>
      <c r="Q137" s="1160"/>
    </row>
    <row r="138" spans="1:17" ht="28" x14ac:dyDescent="0.15">
      <c r="A138" s="402"/>
      <c r="B138" s="386"/>
      <c r="C138" s="126"/>
      <c r="D138" s="293"/>
      <c r="E138" s="1152"/>
      <c r="F138" s="381" t="s">
        <v>448</v>
      </c>
      <c r="G138" s="380" t="s">
        <v>210</v>
      </c>
      <c r="H138" s="1149"/>
      <c r="I138" s="1148"/>
      <c r="J138" s="1068"/>
      <c r="K138" s="1068"/>
      <c r="L138" s="1068"/>
      <c r="M138" s="1186"/>
      <c r="N138" s="1160"/>
      <c r="O138" s="884"/>
      <c r="P138" s="1160"/>
      <c r="Q138" s="1160"/>
    </row>
    <row r="139" spans="1:17" ht="23" customHeight="1" x14ac:dyDescent="0.15">
      <c r="A139" s="402"/>
      <c r="B139" s="386"/>
      <c r="C139" s="126"/>
      <c r="D139" s="293"/>
      <c r="E139" s="1152"/>
      <c r="F139" s="871" t="s">
        <v>449</v>
      </c>
      <c r="G139" s="380" t="s">
        <v>210</v>
      </c>
      <c r="H139" s="984" t="s">
        <v>452</v>
      </c>
      <c r="I139" s="985"/>
      <c r="J139" s="1068"/>
      <c r="K139" s="1068"/>
      <c r="L139" s="1068"/>
      <c r="M139" s="1186"/>
      <c r="N139" s="1160"/>
      <c r="O139" s="884"/>
      <c r="P139" s="1160"/>
      <c r="Q139" s="1160"/>
    </row>
    <row r="140" spans="1:17" ht="14" x14ac:dyDescent="0.15">
      <c r="A140" s="402"/>
      <c r="B140" s="442"/>
      <c r="C140" s="126"/>
      <c r="D140" s="293"/>
      <c r="E140" s="1153"/>
      <c r="F140" s="381" t="s">
        <v>450</v>
      </c>
      <c r="G140" s="380" t="s">
        <v>210</v>
      </c>
      <c r="H140" s="984"/>
      <c r="I140" s="985"/>
      <c r="J140" s="1069"/>
      <c r="K140" s="1069"/>
      <c r="L140" s="1069"/>
      <c r="M140" s="1187"/>
      <c r="N140" s="1161"/>
      <c r="O140" s="884"/>
      <c r="P140" s="1161"/>
      <c r="Q140" s="1161"/>
    </row>
    <row r="141" spans="1:17" ht="13" x14ac:dyDescent="0.15">
      <c r="A141" s="417"/>
      <c r="B141" s="443"/>
      <c r="C141" s="129"/>
      <c r="D141" s="304"/>
      <c r="E141" s="453"/>
      <c r="F141" s="452"/>
      <c r="G141" s="452"/>
      <c r="H141" s="452"/>
      <c r="I141" s="452"/>
      <c r="J141" s="452"/>
      <c r="K141" s="452"/>
      <c r="L141" s="452"/>
      <c r="M141" s="452"/>
      <c r="N141" s="465"/>
      <c r="O141" s="885"/>
    </row>
    <row r="142" spans="1:17" ht="29.25" customHeight="1" x14ac:dyDescent="0.15">
      <c r="A142" s="402"/>
      <c r="B142" s="386"/>
      <c r="C142" s="126"/>
      <c r="D142" s="293"/>
      <c r="E142" s="1151" t="s">
        <v>508</v>
      </c>
      <c r="F142" s="381" t="s">
        <v>451</v>
      </c>
      <c r="G142" s="380" t="s">
        <v>210</v>
      </c>
      <c r="H142" s="1162" t="s">
        <v>710</v>
      </c>
      <c r="I142" s="1163"/>
      <c r="J142" s="1067">
        <v>2020</v>
      </c>
      <c r="K142" s="1067" t="s">
        <v>358</v>
      </c>
      <c r="L142" s="1067">
        <v>1</v>
      </c>
      <c r="M142" s="1166">
        <v>4.63</v>
      </c>
      <c r="N142" s="1172">
        <v>4.63</v>
      </c>
      <c r="O142" s="886"/>
      <c r="P142" s="1172">
        <v>4.76</v>
      </c>
      <c r="Q142" s="1172">
        <v>4.5</v>
      </c>
    </row>
    <row r="143" spans="1:17" ht="19.5" customHeight="1" x14ac:dyDescent="0.15">
      <c r="A143" s="402"/>
      <c r="B143" s="386"/>
      <c r="C143" s="126"/>
      <c r="D143" s="293"/>
      <c r="E143" s="1152"/>
      <c r="F143" s="381" t="s">
        <v>436</v>
      </c>
      <c r="G143" s="380" t="s">
        <v>210</v>
      </c>
      <c r="H143" s="1149" t="s">
        <v>721</v>
      </c>
      <c r="I143" s="1148"/>
      <c r="J143" s="1068"/>
      <c r="K143" s="1068"/>
      <c r="L143" s="1068"/>
      <c r="M143" s="1167"/>
      <c r="N143" s="1173"/>
      <c r="O143" s="886"/>
      <c r="P143" s="1173"/>
      <c r="Q143" s="1173"/>
    </row>
    <row r="144" spans="1:17" ht="18" customHeight="1" x14ac:dyDescent="0.15">
      <c r="A144" s="402"/>
      <c r="B144" s="386"/>
      <c r="C144" s="126"/>
      <c r="D144" s="293"/>
      <c r="E144" s="1152"/>
      <c r="F144" s="381" t="s">
        <v>438</v>
      </c>
      <c r="G144" s="380" t="s">
        <v>210</v>
      </c>
      <c r="H144" s="984" t="s">
        <v>501</v>
      </c>
      <c r="I144" s="985"/>
      <c r="J144" s="1068"/>
      <c r="K144" s="1068"/>
      <c r="L144" s="1068"/>
      <c r="M144" s="1167"/>
      <c r="N144" s="1173"/>
      <c r="O144" s="886"/>
      <c r="P144" s="1173"/>
      <c r="Q144" s="1173"/>
    </row>
    <row r="145" spans="1:17" ht="18" customHeight="1" x14ac:dyDescent="0.15">
      <c r="A145" s="402"/>
      <c r="B145" s="386"/>
      <c r="C145" s="126"/>
      <c r="D145" s="293"/>
      <c r="E145" s="1152"/>
      <c r="F145" s="381" t="s">
        <v>439</v>
      </c>
      <c r="G145" s="380" t="s">
        <v>210</v>
      </c>
      <c r="H145" s="984">
        <v>13</v>
      </c>
      <c r="I145" s="985"/>
      <c r="J145" s="1068"/>
      <c r="K145" s="1068"/>
      <c r="L145" s="1068"/>
      <c r="M145" s="1167"/>
      <c r="N145" s="1173"/>
      <c r="O145" s="886"/>
      <c r="P145" s="1173"/>
      <c r="Q145" s="1173"/>
    </row>
    <row r="146" spans="1:17" ht="18" customHeight="1" x14ac:dyDescent="0.15">
      <c r="A146" s="402"/>
      <c r="B146" s="386"/>
      <c r="C146" s="126"/>
      <c r="D146" s="293"/>
      <c r="E146" s="1152"/>
      <c r="F146" s="381" t="s">
        <v>440</v>
      </c>
      <c r="G146" s="380" t="s">
        <v>210</v>
      </c>
      <c r="H146" s="984">
        <v>2</v>
      </c>
      <c r="I146" s="985"/>
      <c r="J146" s="1068"/>
      <c r="K146" s="1068"/>
      <c r="L146" s="1068"/>
      <c r="M146" s="1167"/>
      <c r="N146" s="1173"/>
      <c r="O146" s="886"/>
      <c r="P146" s="1173"/>
      <c r="Q146" s="1173"/>
    </row>
    <row r="147" spans="1:17" ht="18" customHeight="1" x14ac:dyDescent="0.15">
      <c r="A147" s="402"/>
      <c r="B147" s="386"/>
      <c r="C147" s="126"/>
      <c r="D147" s="293"/>
      <c r="E147" s="1152"/>
      <c r="F147" s="381" t="s">
        <v>441</v>
      </c>
      <c r="G147" s="380" t="s">
        <v>210</v>
      </c>
      <c r="H147" s="984">
        <v>2020</v>
      </c>
      <c r="I147" s="985"/>
      <c r="J147" s="1068"/>
      <c r="K147" s="1068"/>
      <c r="L147" s="1068"/>
      <c r="M147" s="1167"/>
      <c r="N147" s="1173"/>
      <c r="O147" s="886"/>
      <c r="P147" s="1173"/>
      <c r="Q147" s="1173"/>
    </row>
    <row r="148" spans="1:17" ht="18" customHeight="1" x14ac:dyDescent="0.15">
      <c r="A148" s="402"/>
      <c r="B148" s="386"/>
      <c r="C148" s="126"/>
      <c r="D148" s="293"/>
      <c r="E148" s="1152"/>
      <c r="F148" s="381" t="s">
        <v>442</v>
      </c>
      <c r="G148" s="380" t="s">
        <v>210</v>
      </c>
      <c r="H148" s="984" t="s">
        <v>711</v>
      </c>
      <c r="I148" s="985"/>
      <c r="J148" s="1068"/>
      <c r="K148" s="1068"/>
      <c r="L148" s="1068"/>
      <c r="M148" s="1167"/>
      <c r="N148" s="1173"/>
      <c r="O148" s="886"/>
      <c r="P148" s="1173"/>
      <c r="Q148" s="1173"/>
    </row>
    <row r="149" spans="1:17" ht="18" customHeight="1" x14ac:dyDescent="0.15">
      <c r="A149" s="402"/>
      <c r="B149" s="386"/>
      <c r="C149" s="126"/>
      <c r="D149" s="293"/>
      <c r="E149" s="1152"/>
      <c r="F149" s="381" t="s">
        <v>443</v>
      </c>
      <c r="G149" s="380" t="s">
        <v>210</v>
      </c>
      <c r="H149" s="984" t="s">
        <v>502</v>
      </c>
      <c r="I149" s="985"/>
      <c r="J149" s="1068"/>
      <c r="K149" s="1068"/>
      <c r="L149" s="1068"/>
      <c r="M149" s="1167"/>
      <c r="N149" s="1173"/>
      <c r="O149" s="886"/>
      <c r="P149" s="1173"/>
      <c r="Q149" s="1173"/>
    </row>
    <row r="150" spans="1:17" ht="18" customHeight="1" x14ac:dyDescent="0.15">
      <c r="A150" s="402"/>
      <c r="B150" s="386"/>
      <c r="C150" s="126"/>
      <c r="D150" s="293"/>
      <c r="E150" s="1152"/>
      <c r="F150" s="381" t="s">
        <v>435</v>
      </c>
      <c r="G150" s="380" t="s">
        <v>210</v>
      </c>
      <c r="H150" s="984" t="s">
        <v>503</v>
      </c>
      <c r="I150" s="985"/>
      <c r="J150" s="1068"/>
      <c r="K150" s="1068"/>
      <c r="L150" s="1068"/>
      <c r="M150" s="1167"/>
      <c r="N150" s="1173"/>
      <c r="O150" s="886"/>
      <c r="P150" s="1173"/>
      <c r="Q150" s="1173"/>
    </row>
    <row r="151" spans="1:17" ht="18" customHeight="1" x14ac:dyDescent="0.15">
      <c r="A151" s="402"/>
      <c r="B151" s="386"/>
      <c r="C151" s="126"/>
      <c r="D151" s="293"/>
      <c r="E151" s="1152"/>
      <c r="F151" s="381" t="s">
        <v>444</v>
      </c>
      <c r="G151" s="380" t="s">
        <v>210</v>
      </c>
      <c r="H151" s="1147"/>
      <c r="I151" s="1148"/>
      <c r="J151" s="1068"/>
      <c r="K151" s="1068"/>
      <c r="L151" s="1068"/>
      <c r="M151" s="1167"/>
      <c r="N151" s="1173"/>
      <c r="O151" s="886"/>
      <c r="P151" s="1173"/>
      <c r="Q151" s="1173"/>
    </row>
    <row r="152" spans="1:17" ht="18" customHeight="1" x14ac:dyDescent="0.15">
      <c r="A152" s="402"/>
      <c r="B152" s="386"/>
      <c r="C152" s="126"/>
      <c r="D152" s="293"/>
      <c r="E152" s="1152"/>
      <c r="F152" s="381" t="s">
        <v>445</v>
      </c>
      <c r="G152" s="380" t="s">
        <v>210</v>
      </c>
      <c r="H152" s="1150" t="s">
        <v>712</v>
      </c>
      <c r="I152" s="1148"/>
      <c r="J152" s="1068"/>
      <c r="K152" s="1068"/>
      <c r="L152" s="1068"/>
      <c r="M152" s="1167"/>
      <c r="N152" s="1173"/>
      <c r="O152" s="886"/>
      <c r="P152" s="1173"/>
      <c r="Q152" s="1173"/>
    </row>
    <row r="153" spans="1:17" ht="18" customHeight="1" x14ac:dyDescent="0.15">
      <c r="A153" s="402"/>
      <c r="B153" s="386"/>
      <c r="C153" s="126"/>
      <c r="D153" s="293"/>
      <c r="E153" s="1152"/>
      <c r="F153" s="381" t="s">
        <v>372</v>
      </c>
      <c r="G153" s="380" t="s">
        <v>210</v>
      </c>
      <c r="H153" s="1150" t="s">
        <v>713</v>
      </c>
      <c r="I153" s="1148"/>
      <c r="J153" s="1068"/>
      <c r="K153" s="1068"/>
      <c r="L153" s="1068"/>
      <c r="M153" s="1167"/>
      <c r="N153" s="1173"/>
      <c r="O153" s="886"/>
      <c r="P153" s="1173"/>
      <c r="Q153" s="1173"/>
    </row>
    <row r="154" spans="1:17" ht="18" customHeight="1" x14ac:dyDescent="0.15">
      <c r="A154" s="402"/>
      <c r="B154" s="386"/>
      <c r="C154" s="126"/>
      <c r="D154" s="293"/>
      <c r="E154" s="1152"/>
      <c r="F154" s="381" t="s">
        <v>556</v>
      </c>
      <c r="G154" s="380" t="s">
        <v>210</v>
      </c>
      <c r="H154" s="1149" t="s">
        <v>510</v>
      </c>
      <c r="I154" s="1148"/>
      <c r="J154" s="1068"/>
      <c r="K154" s="1068"/>
      <c r="L154" s="1068"/>
      <c r="M154" s="1167"/>
      <c r="N154" s="1173"/>
      <c r="O154" s="886"/>
      <c r="P154" s="1173"/>
      <c r="Q154" s="1173"/>
    </row>
    <row r="155" spans="1:17" ht="17" customHeight="1" x14ac:dyDescent="0.15">
      <c r="A155" s="402"/>
      <c r="B155" s="386"/>
      <c r="C155" s="126"/>
      <c r="D155" s="293"/>
      <c r="E155" s="1152"/>
      <c r="F155" s="871" t="s">
        <v>573</v>
      </c>
      <c r="G155" s="380" t="s">
        <v>210</v>
      </c>
      <c r="H155" s="984"/>
      <c r="I155" s="985"/>
      <c r="J155" s="1068"/>
      <c r="K155" s="1068"/>
      <c r="L155" s="1068"/>
      <c r="M155" s="1167"/>
      <c r="N155" s="1173"/>
      <c r="O155" s="886"/>
      <c r="P155" s="1173"/>
      <c r="Q155" s="1173"/>
    </row>
    <row r="156" spans="1:17" ht="27" customHeight="1" x14ac:dyDescent="0.15">
      <c r="A156" s="402"/>
      <c r="B156" s="386"/>
      <c r="C156" s="126"/>
      <c r="D156" s="293"/>
      <c r="E156" s="1152"/>
      <c r="F156" s="381" t="s">
        <v>356</v>
      </c>
      <c r="G156" s="380" t="s">
        <v>210</v>
      </c>
      <c r="H156" s="1171" t="s">
        <v>1866</v>
      </c>
      <c r="I156" s="988"/>
      <c r="J156" s="1068"/>
      <c r="K156" s="1068"/>
      <c r="L156" s="1068"/>
      <c r="M156" s="1167"/>
      <c r="N156" s="1173"/>
      <c r="O156" s="886"/>
      <c r="P156" s="1173"/>
      <c r="Q156" s="1173"/>
    </row>
    <row r="157" spans="1:17" ht="34.5" customHeight="1" x14ac:dyDescent="0.15">
      <c r="A157" s="402"/>
      <c r="B157" s="386"/>
      <c r="C157" s="126"/>
      <c r="D157" s="293"/>
      <c r="E157" s="1152"/>
      <c r="F157" s="381" t="s">
        <v>557</v>
      </c>
      <c r="G157" s="380" t="s">
        <v>210</v>
      </c>
      <c r="H157" s="1150" t="s">
        <v>929</v>
      </c>
      <c r="I157" s="1148"/>
      <c r="J157" s="1068"/>
      <c r="K157" s="1068"/>
      <c r="L157" s="1068"/>
      <c r="M157" s="1167"/>
      <c r="N157" s="1173"/>
      <c r="O157" s="886"/>
      <c r="P157" s="1173"/>
      <c r="Q157" s="1173"/>
    </row>
    <row r="158" spans="1:17" ht="24.75" customHeight="1" x14ac:dyDescent="0.15">
      <c r="A158" s="402"/>
      <c r="B158" s="386"/>
      <c r="C158" s="126"/>
      <c r="D158" s="293"/>
      <c r="E158" s="1152"/>
      <c r="F158" s="1156" t="s">
        <v>447</v>
      </c>
      <c r="G158" s="380" t="s">
        <v>210</v>
      </c>
      <c r="H158" s="1150" t="s">
        <v>505</v>
      </c>
      <c r="I158" s="1148"/>
      <c r="J158" s="1068"/>
      <c r="K158" s="1068"/>
      <c r="L158" s="1068"/>
      <c r="M158" s="1167"/>
      <c r="N158" s="1173"/>
      <c r="O158" s="886"/>
      <c r="P158" s="1173"/>
      <c r="Q158" s="1173"/>
    </row>
    <row r="159" spans="1:17" ht="17" customHeight="1" x14ac:dyDescent="0.15">
      <c r="A159" s="402"/>
      <c r="B159" s="386"/>
      <c r="C159" s="126"/>
      <c r="D159" s="293"/>
      <c r="E159" s="1152"/>
      <c r="F159" s="1058"/>
      <c r="G159" s="380" t="s">
        <v>210</v>
      </c>
      <c r="H159" s="1150" t="s">
        <v>675</v>
      </c>
      <c r="I159" s="1169"/>
      <c r="J159" s="1068"/>
      <c r="K159" s="1068"/>
      <c r="L159" s="1068"/>
      <c r="M159" s="1167"/>
      <c r="N159" s="1173"/>
      <c r="O159" s="886"/>
      <c r="P159" s="1173"/>
      <c r="Q159" s="1173"/>
    </row>
    <row r="160" spans="1:17" ht="28" x14ac:dyDescent="0.15">
      <c r="A160" s="402"/>
      <c r="B160" s="386"/>
      <c r="C160" s="126"/>
      <c r="D160" s="293"/>
      <c r="E160" s="1152"/>
      <c r="F160" s="381" t="s">
        <v>448</v>
      </c>
      <c r="G160" s="380" t="s">
        <v>210</v>
      </c>
      <c r="H160" s="1149"/>
      <c r="I160" s="1148"/>
      <c r="J160" s="1068"/>
      <c r="K160" s="1068"/>
      <c r="L160" s="1068"/>
      <c r="M160" s="1167"/>
      <c r="N160" s="1173"/>
      <c r="O160" s="886"/>
      <c r="P160" s="1173"/>
      <c r="Q160" s="1173"/>
    </row>
    <row r="161" spans="1:17" ht="24.5" customHeight="1" x14ac:dyDescent="0.15">
      <c r="A161" s="402"/>
      <c r="B161" s="386"/>
      <c r="C161" s="126"/>
      <c r="D161" s="293"/>
      <c r="E161" s="1152"/>
      <c r="F161" s="871" t="s">
        <v>449</v>
      </c>
      <c r="G161" s="380" t="s">
        <v>210</v>
      </c>
      <c r="H161" s="984" t="s">
        <v>452</v>
      </c>
      <c r="I161" s="985"/>
      <c r="J161" s="1068"/>
      <c r="K161" s="1068"/>
      <c r="L161" s="1068"/>
      <c r="M161" s="1167"/>
      <c r="N161" s="1173"/>
      <c r="O161" s="886"/>
      <c r="P161" s="1173"/>
      <c r="Q161" s="1173"/>
    </row>
    <row r="162" spans="1:17" ht="14" x14ac:dyDescent="0.15">
      <c r="A162" s="402"/>
      <c r="B162" s="386"/>
      <c r="C162" s="126"/>
      <c r="D162" s="293"/>
      <c r="E162" s="1153"/>
      <c r="F162" s="381" t="s">
        <v>450</v>
      </c>
      <c r="G162" s="380" t="s">
        <v>210</v>
      </c>
      <c r="H162" s="984"/>
      <c r="I162" s="985"/>
      <c r="J162" s="1069"/>
      <c r="K162" s="1069"/>
      <c r="L162" s="1069"/>
      <c r="M162" s="1168"/>
      <c r="N162" s="1174"/>
      <c r="O162" s="886"/>
      <c r="P162" s="1174"/>
      <c r="Q162" s="1174"/>
    </row>
    <row r="163" spans="1:17" ht="13" x14ac:dyDescent="0.15">
      <c r="A163" s="402"/>
      <c r="B163" s="386"/>
      <c r="C163" s="126"/>
      <c r="D163" s="293"/>
      <c r="E163" s="451"/>
      <c r="F163" s="452"/>
      <c r="G163" s="452"/>
      <c r="H163" s="452"/>
      <c r="I163" s="452"/>
      <c r="J163" s="452"/>
      <c r="K163" s="452"/>
      <c r="L163" s="452"/>
      <c r="M163" s="452"/>
      <c r="N163" s="465"/>
      <c r="O163" s="885"/>
    </row>
    <row r="164" spans="1:17" ht="34.5" customHeight="1" x14ac:dyDescent="0.15">
      <c r="A164" s="402"/>
      <c r="B164" s="386"/>
      <c r="C164" s="126"/>
      <c r="D164" s="293"/>
      <c r="E164" s="1151" t="s">
        <v>509</v>
      </c>
      <c r="F164" s="381" t="s">
        <v>451</v>
      </c>
      <c r="G164" s="380" t="s">
        <v>210</v>
      </c>
      <c r="H164" s="1162" t="s">
        <v>714</v>
      </c>
      <c r="I164" s="1163"/>
      <c r="J164" s="1067">
        <v>2020</v>
      </c>
      <c r="K164" s="1067" t="s">
        <v>358</v>
      </c>
      <c r="L164" s="1067">
        <v>1</v>
      </c>
      <c r="M164" s="1166">
        <f>N164</f>
        <v>19.02</v>
      </c>
      <c r="N164" s="1159">
        <v>19.02</v>
      </c>
      <c r="O164" s="884"/>
      <c r="P164" s="1159">
        <v>17.7</v>
      </c>
      <c r="Q164" s="1159">
        <v>20.34</v>
      </c>
    </row>
    <row r="165" spans="1:17" ht="20.25" customHeight="1" x14ac:dyDescent="0.15">
      <c r="A165" s="402"/>
      <c r="B165" s="386"/>
      <c r="C165" s="126"/>
      <c r="D165" s="293"/>
      <c r="E165" s="1152"/>
      <c r="F165" s="381" t="s">
        <v>436</v>
      </c>
      <c r="G165" s="380" t="s">
        <v>210</v>
      </c>
      <c r="H165" s="1149" t="s">
        <v>715</v>
      </c>
      <c r="I165" s="985"/>
      <c r="J165" s="1068"/>
      <c r="K165" s="1068"/>
      <c r="L165" s="1068"/>
      <c r="M165" s="1167"/>
      <c r="N165" s="1160"/>
      <c r="O165" s="884"/>
      <c r="P165" s="1160"/>
      <c r="Q165" s="1160"/>
    </row>
    <row r="166" spans="1:17" ht="17" customHeight="1" x14ac:dyDescent="0.15">
      <c r="A166" s="402"/>
      <c r="B166" s="386"/>
      <c r="C166" s="126"/>
      <c r="D166" s="293"/>
      <c r="E166" s="1152"/>
      <c r="F166" s="381" t="s">
        <v>438</v>
      </c>
      <c r="G166" s="380" t="s">
        <v>210</v>
      </c>
      <c r="H166" s="984" t="s">
        <v>501</v>
      </c>
      <c r="I166" s="985"/>
      <c r="J166" s="1068"/>
      <c r="K166" s="1068"/>
      <c r="L166" s="1068"/>
      <c r="M166" s="1167"/>
      <c r="N166" s="1160"/>
      <c r="O166" s="884"/>
      <c r="P166" s="1160"/>
      <c r="Q166" s="1160"/>
    </row>
    <row r="167" spans="1:17" ht="17" customHeight="1" x14ac:dyDescent="0.15">
      <c r="A167" s="402"/>
      <c r="B167" s="386"/>
      <c r="C167" s="126"/>
      <c r="D167" s="293"/>
      <c r="E167" s="1152"/>
      <c r="F167" s="381" t="s">
        <v>439</v>
      </c>
      <c r="G167" s="380" t="s">
        <v>210</v>
      </c>
      <c r="H167" s="984">
        <v>13</v>
      </c>
      <c r="I167" s="985"/>
      <c r="J167" s="1068"/>
      <c r="K167" s="1068"/>
      <c r="L167" s="1068"/>
      <c r="M167" s="1167"/>
      <c r="N167" s="1160"/>
      <c r="O167" s="884"/>
      <c r="P167" s="1160"/>
      <c r="Q167" s="1160"/>
    </row>
    <row r="168" spans="1:17" ht="17" customHeight="1" x14ac:dyDescent="0.15">
      <c r="A168" s="402"/>
      <c r="B168" s="386"/>
      <c r="C168" s="126"/>
      <c r="D168" s="293"/>
      <c r="E168" s="1152"/>
      <c r="F168" s="381" t="s">
        <v>440</v>
      </c>
      <c r="G168" s="380" t="s">
        <v>210</v>
      </c>
      <c r="H168" s="984">
        <v>3</v>
      </c>
      <c r="I168" s="985"/>
      <c r="J168" s="1068"/>
      <c r="K168" s="1068"/>
      <c r="L168" s="1068"/>
      <c r="M168" s="1167"/>
      <c r="N168" s="1160"/>
      <c r="O168" s="884"/>
      <c r="P168" s="1160"/>
      <c r="Q168" s="1160"/>
    </row>
    <row r="169" spans="1:17" ht="17" customHeight="1" x14ac:dyDescent="0.15">
      <c r="A169" s="402"/>
      <c r="B169" s="386"/>
      <c r="C169" s="126"/>
      <c r="D169" s="293"/>
      <c r="E169" s="1152"/>
      <c r="F169" s="381" t="s">
        <v>441</v>
      </c>
      <c r="G169" s="380" t="s">
        <v>210</v>
      </c>
      <c r="H169" s="984">
        <v>2020</v>
      </c>
      <c r="I169" s="985"/>
      <c r="J169" s="1068"/>
      <c r="K169" s="1068"/>
      <c r="L169" s="1068"/>
      <c r="M169" s="1167"/>
      <c r="N169" s="1160"/>
      <c r="O169" s="884"/>
      <c r="P169" s="1160"/>
      <c r="Q169" s="1160"/>
    </row>
    <row r="170" spans="1:17" ht="17" customHeight="1" x14ac:dyDescent="0.15">
      <c r="A170" s="402"/>
      <c r="B170" s="386"/>
      <c r="C170" s="126"/>
      <c r="D170" s="293"/>
      <c r="E170" s="1152"/>
      <c r="F170" s="381" t="s">
        <v>442</v>
      </c>
      <c r="G170" s="380" t="s">
        <v>210</v>
      </c>
      <c r="H170" s="984" t="s">
        <v>716</v>
      </c>
      <c r="I170" s="985"/>
      <c r="J170" s="1068"/>
      <c r="K170" s="1068"/>
      <c r="L170" s="1068"/>
      <c r="M170" s="1167"/>
      <c r="N170" s="1160"/>
      <c r="O170" s="884"/>
      <c r="P170" s="1160"/>
      <c r="Q170" s="1160"/>
    </row>
    <row r="171" spans="1:17" ht="17" customHeight="1" x14ac:dyDescent="0.15">
      <c r="A171" s="402"/>
      <c r="B171" s="386"/>
      <c r="C171" s="126"/>
      <c r="D171" s="293"/>
      <c r="E171" s="1152"/>
      <c r="F171" s="381" t="s">
        <v>443</v>
      </c>
      <c r="G171" s="380" t="s">
        <v>210</v>
      </c>
      <c r="H171" s="984" t="s">
        <v>502</v>
      </c>
      <c r="I171" s="985"/>
      <c r="J171" s="1068"/>
      <c r="K171" s="1068"/>
      <c r="L171" s="1068"/>
      <c r="M171" s="1167"/>
      <c r="N171" s="1160"/>
      <c r="O171" s="884"/>
      <c r="P171" s="1160"/>
      <c r="Q171" s="1160"/>
    </row>
    <row r="172" spans="1:17" ht="17" customHeight="1" x14ac:dyDescent="0.15">
      <c r="A172" s="402"/>
      <c r="B172" s="386"/>
      <c r="C172" s="126"/>
      <c r="D172" s="293"/>
      <c r="E172" s="1152"/>
      <c r="F172" s="381" t="s">
        <v>435</v>
      </c>
      <c r="G172" s="380" t="s">
        <v>210</v>
      </c>
      <c r="H172" s="984" t="s">
        <v>503</v>
      </c>
      <c r="I172" s="985"/>
      <c r="J172" s="1068"/>
      <c r="K172" s="1068"/>
      <c r="L172" s="1068"/>
      <c r="M172" s="1167"/>
      <c r="N172" s="1160"/>
      <c r="O172" s="884"/>
      <c r="P172" s="1160"/>
      <c r="Q172" s="1160"/>
    </row>
    <row r="173" spans="1:17" ht="17" customHeight="1" x14ac:dyDescent="0.15">
      <c r="A173" s="402"/>
      <c r="B173" s="386"/>
      <c r="C173" s="126"/>
      <c r="D173" s="293"/>
      <c r="E173" s="1152"/>
      <c r="F173" s="381" t="s">
        <v>444</v>
      </c>
      <c r="G173" s="380" t="s">
        <v>210</v>
      </c>
      <c r="H173" s="1147"/>
      <c r="I173" s="1148"/>
      <c r="J173" s="1068"/>
      <c r="K173" s="1068"/>
      <c r="L173" s="1068"/>
      <c r="M173" s="1167"/>
      <c r="N173" s="1160"/>
      <c r="O173" s="884"/>
      <c r="P173" s="1160"/>
      <c r="Q173" s="1160"/>
    </row>
    <row r="174" spans="1:17" ht="16.5" customHeight="1" x14ac:dyDescent="0.15">
      <c r="A174" s="402"/>
      <c r="B174" s="386"/>
      <c r="C174" s="126"/>
      <c r="D174" s="293"/>
      <c r="E174" s="1152"/>
      <c r="F174" s="445" t="s">
        <v>445</v>
      </c>
      <c r="G174" s="444" t="s">
        <v>210</v>
      </c>
      <c r="H174" s="1150" t="s">
        <v>717</v>
      </c>
      <c r="I174" s="1148"/>
      <c r="J174" s="1068"/>
      <c r="K174" s="1068"/>
      <c r="L174" s="1068"/>
      <c r="M174" s="1167"/>
      <c r="N174" s="1160"/>
      <c r="O174" s="884"/>
      <c r="P174" s="1160"/>
      <c r="Q174" s="1160"/>
    </row>
    <row r="175" spans="1:17" ht="16.5" customHeight="1" x14ac:dyDescent="0.15">
      <c r="A175" s="402"/>
      <c r="B175" s="386"/>
      <c r="C175" s="126"/>
      <c r="D175" s="293"/>
      <c r="E175" s="1152"/>
      <c r="F175" s="445" t="s">
        <v>372</v>
      </c>
      <c r="G175" s="444" t="s">
        <v>210</v>
      </c>
      <c r="H175" s="1150" t="s">
        <v>718</v>
      </c>
      <c r="I175" s="1148"/>
      <c r="J175" s="1068"/>
      <c r="K175" s="1068"/>
      <c r="L175" s="1068"/>
      <c r="M175" s="1167"/>
      <c r="N175" s="1160"/>
      <c r="O175" s="884"/>
      <c r="P175" s="1160"/>
      <c r="Q175" s="1160"/>
    </row>
    <row r="176" spans="1:17" ht="17" customHeight="1" x14ac:dyDescent="0.15">
      <c r="A176" s="402"/>
      <c r="B176" s="386"/>
      <c r="C176" s="126"/>
      <c r="D176" s="293"/>
      <c r="E176" s="1152"/>
      <c r="F176" s="381" t="s">
        <v>560</v>
      </c>
      <c r="G176" s="380" t="s">
        <v>210</v>
      </c>
      <c r="H176" s="1001" t="s">
        <v>510</v>
      </c>
      <c r="I176" s="1002"/>
      <c r="J176" s="1068"/>
      <c r="K176" s="1068"/>
      <c r="L176" s="1068"/>
      <c r="M176" s="1167"/>
      <c r="N176" s="1160"/>
      <c r="O176" s="884"/>
      <c r="P176" s="1160"/>
      <c r="Q176" s="1160"/>
    </row>
    <row r="177" spans="1:17" ht="14" x14ac:dyDescent="0.15">
      <c r="A177" s="402"/>
      <c r="B177" s="386"/>
      <c r="C177" s="126"/>
      <c r="D177" s="293"/>
      <c r="E177" s="1152"/>
      <c r="F177" s="871" t="s">
        <v>574</v>
      </c>
      <c r="G177" s="380" t="s">
        <v>210</v>
      </c>
      <c r="H177" s="984"/>
      <c r="I177" s="985"/>
      <c r="J177" s="1068"/>
      <c r="K177" s="1068"/>
      <c r="L177" s="1068"/>
      <c r="M177" s="1167"/>
      <c r="N177" s="1160"/>
      <c r="O177" s="884"/>
      <c r="P177" s="1160"/>
      <c r="Q177" s="1160"/>
    </row>
    <row r="178" spans="1:17" ht="29.25" customHeight="1" x14ac:dyDescent="0.15">
      <c r="A178" s="402"/>
      <c r="B178" s="386"/>
      <c r="C178" s="126"/>
      <c r="D178" s="293"/>
      <c r="E178" s="1152"/>
      <c r="F178" s="381" t="s">
        <v>356</v>
      </c>
      <c r="G178" s="380" t="s">
        <v>210</v>
      </c>
      <c r="H178" s="1171" t="s">
        <v>1867</v>
      </c>
      <c r="I178" s="988"/>
      <c r="J178" s="1068"/>
      <c r="K178" s="1068"/>
      <c r="L178" s="1068"/>
      <c r="M178" s="1167"/>
      <c r="N178" s="1160"/>
      <c r="O178" s="884"/>
      <c r="P178" s="1160"/>
      <c r="Q178" s="1160"/>
    </row>
    <row r="179" spans="1:17" ht="28" x14ac:dyDescent="0.15">
      <c r="A179" s="402"/>
      <c r="B179" s="386"/>
      <c r="C179" s="126"/>
      <c r="D179" s="293"/>
      <c r="E179" s="1152"/>
      <c r="F179" s="381" t="s">
        <v>561</v>
      </c>
      <c r="G179" s="380" t="s">
        <v>210</v>
      </c>
      <c r="H179" s="1150" t="s">
        <v>930</v>
      </c>
      <c r="I179" s="1148"/>
      <c r="J179" s="1068"/>
      <c r="K179" s="1068"/>
      <c r="L179" s="1068"/>
      <c r="M179" s="1167"/>
      <c r="N179" s="1160"/>
      <c r="O179" s="884"/>
      <c r="P179" s="1160"/>
      <c r="Q179" s="1160"/>
    </row>
    <row r="180" spans="1:17" ht="17" customHeight="1" x14ac:dyDescent="0.15">
      <c r="A180" s="402"/>
      <c r="B180" s="386"/>
      <c r="C180" s="126"/>
      <c r="D180" s="293"/>
      <c r="E180" s="1152"/>
      <c r="F180" s="1156" t="s">
        <v>447</v>
      </c>
      <c r="G180" s="380" t="s">
        <v>210</v>
      </c>
      <c r="H180" s="1150" t="s">
        <v>505</v>
      </c>
      <c r="I180" s="1148"/>
      <c r="J180" s="1068"/>
      <c r="K180" s="1068"/>
      <c r="L180" s="1068"/>
      <c r="M180" s="1167"/>
      <c r="N180" s="1160"/>
      <c r="O180" s="884"/>
      <c r="P180" s="1160"/>
      <c r="Q180" s="1160"/>
    </row>
    <row r="181" spans="1:17" ht="17" customHeight="1" x14ac:dyDescent="0.15">
      <c r="A181" s="402"/>
      <c r="B181" s="386"/>
      <c r="C181" s="126"/>
      <c r="D181" s="293"/>
      <c r="E181" s="1152"/>
      <c r="F181" s="1058"/>
      <c r="G181" s="380" t="s">
        <v>210</v>
      </c>
      <c r="H181" s="1150" t="s">
        <v>675</v>
      </c>
      <c r="I181" s="1169"/>
      <c r="J181" s="1068"/>
      <c r="K181" s="1068"/>
      <c r="L181" s="1068"/>
      <c r="M181" s="1167"/>
      <c r="N181" s="1160"/>
      <c r="O181" s="884"/>
      <c r="P181" s="1160"/>
      <c r="Q181" s="1160"/>
    </row>
    <row r="182" spans="1:17" ht="28" x14ac:dyDescent="0.15">
      <c r="A182" s="402"/>
      <c r="B182" s="386"/>
      <c r="C182" s="126"/>
      <c r="D182" s="293"/>
      <c r="E182" s="1152"/>
      <c r="F182" s="917" t="s">
        <v>448</v>
      </c>
      <c r="G182" s="918" t="s">
        <v>210</v>
      </c>
      <c r="H182" s="1146" t="s">
        <v>1905</v>
      </c>
      <c r="I182" s="985"/>
      <c r="J182" s="1068"/>
      <c r="K182" s="1068"/>
      <c r="L182" s="1068"/>
      <c r="M182" s="1167"/>
      <c r="N182" s="1160"/>
      <c r="O182" s="884"/>
      <c r="P182" s="1160"/>
      <c r="Q182" s="1160"/>
    </row>
    <row r="183" spans="1:17" ht="24" customHeight="1" x14ac:dyDescent="0.15">
      <c r="A183" s="402"/>
      <c r="B183" s="386"/>
      <c r="C183" s="126"/>
      <c r="D183" s="293"/>
      <c r="E183" s="1152"/>
      <c r="F183" s="871" t="s">
        <v>449</v>
      </c>
      <c r="G183" s="380" t="s">
        <v>210</v>
      </c>
      <c r="H183" s="984" t="s">
        <v>1695</v>
      </c>
      <c r="I183" s="985"/>
      <c r="J183" s="1068"/>
      <c r="K183" s="1068"/>
      <c r="L183" s="1068"/>
      <c r="M183" s="1167"/>
      <c r="N183" s="1160"/>
      <c r="O183" s="884"/>
      <c r="P183" s="1160"/>
      <c r="Q183" s="1160"/>
    </row>
    <row r="184" spans="1:17" ht="14" x14ac:dyDescent="0.15">
      <c r="A184" s="402"/>
      <c r="B184" s="386"/>
      <c r="C184" s="126"/>
      <c r="D184" s="293"/>
      <c r="E184" s="1153"/>
      <c r="F184" s="381" t="s">
        <v>450</v>
      </c>
      <c r="G184" s="380" t="s">
        <v>210</v>
      </c>
      <c r="H184" s="984"/>
      <c r="I184" s="985"/>
      <c r="J184" s="1069"/>
      <c r="K184" s="1069"/>
      <c r="L184" s="1069"/>
      <c r="M184" s="1168"/>
      <c r="N184" s="1161"/>
      <c r="O184" s="884"/>
      <c r="P184" s="1161"/>
      <c r="Q184" s="1161"/>
    </row>
    <row r="185" spans="1:17" ht="13" x14ac:dyDescent="0.15">
      <c r="A185" s="402"/>
      <c r="B185" s="861"/>
      <c r="C185" s="126"/>
      <c r="D185" s="293"/>
      <c r="E185" s="451"/>
      <c r="F185" s="452"/>
      <c r="G185" s="452"/>
      <c r="H185" s="452"/>
      <c r="I185" s="452"/>
      <c r="J185" s="452"/>
      <c r="K185" s="452"/>
      <c r="L185" s="452"/>
      <c r="M185" s="452"/>
      <c r="N185" s="465"/>
      <c r="O185" s="885"/>
    </row>
    <row r="186" spans="1:17" ht="43.5" customHeight="1" x14ac:dyDescent="0.15">
      <c r="A186" s="402"/>
      <c r="B186" s="861"/>
      <c r="C186" s="126"/>
      <c r="D186" s="293"/>
      <c r="E186" s="1151" t="s">
        <v>511</v>
      </c>
      <c r="F186" s="866" t="s">
        <v>451</v>
      </c>
      <c r="G186" s="865" t="s">
        <v>210</v>
      </c>
      <c r="H186" s="1001" t="s">
        <v>1696</v>
      </c>
      <c r="I186" s="1002"/>
      <c r="J186" s="1067">
        <v>2021</v>
      </c>
      <c r="K186" s="1067" t="s">
        <v>358</v>
      </c>
      <c r="L186" s="1067">
        <v>1</v>
      </c>
      <c r="M186" s="1166">
        <v>4.8</v>
      </c>
      <c r="N186" s="1159">
        <v>4.8</v>
      </c>
      <c r="O186" s="884"/>
      <c r="P186" s="1159">
        <v>4.8</v>
      </c>
      <c r="Q186" s="1159">
        <v>4.8</v>
      </c>
    </row>
    <row r="187" spans="1:17" ht="20.25" customHeight="1" x14ac:dyDescent="0.15">
      <c r="A187" s="402"/>
      <c r="B187" s="861"/>
      <c r="C187" s="126"/>
      <c r="D187" s="293"/>
      <c r="E187" s="1152"/>
      <c r="F187" s="866" t="s">
        <v>436</v>
      </c>
      <c r="G187" s="865" t="s">
        <v>210</v>
      </c>
      <c r="H187" s="984" t="s">
        <v>1707</v>
      </c>
      <c r="I187" s="985"/>
      <c r="J187" s="1068"/>
      <c r="K187" s="1068"/>
      <c r="L187" s="1068"/>
      <c r="M187" s="1167"/>
      <c r="N187" s="1160"/>
      <c r="O187" s="884"/>
      <c r="P187" s="1160"/>
      <c r="Q187" s="1160"/>
    </row>
    <row r="188" spans="1:17" ht="17" customHeight="1" x14ac:dyDescent="0.15">
      <c r="A188" s="402"/>
      <c r="B188" s="861"/>
      <c r="C188" s="126"/>
      <c r="D188" s="293"/>
      <c r="E188" s="1152"/>
      <c r="F188" s="866" t="s">
        <v>438</v>
      </c>
      <c r="G188" s="865" t="s">
        <v>210</v>
      </c>
      <c r="H188" s="984" t="s">
        <v>1702</v>
      </c>
      <c r="I188" s="985"/>
      <c r="J188" s="1068"/>
      <c r="K188" s="1068"/>
      <c r="L188" s="1068"/>
      <c r="M188" s="1167"/>
      <c r="N188" s="1160"/>
      <c r="O188" s="884"/>
      <c r="P188" s="1160"/>
      <c r="Q188" s="1160"/>
    </row>
    <row r="189" spans="1:17" ht="17" customHeight="1" x14ac:dyDescent="0.15">
      <c r="A189" s="402"/>
      <c r="B189" s="861"/>
      <c r="C189" s="126"/>
      <c r="D189" s="293"/>
      <c r="E189" s="1152"/>
      <c r="F189" s="866" t="s">
        <v>439</v>
      </c>
      <c r="G189" s="865" t="s">
        <v>210</v>
      </c>
      <c r="H189" s="984">
        <v>38</v>
      </c>
      <c r="I189" s="985"/>
      <c r="J189" s="1068"/>
      <c r="K189" s="1068"/>
      <c r="L189" s="1068"/>
      <c r="M189" s="1167"/>
      <c r="N189" s="1160"/>
      <c r="O189" s="884"/>
      <c r="P189" s="1160"/>
      <c r="Q189" s="1160"/>
    </row>
    <row r="190" spans="1:17" ht="17" customHeight="1" x14ac:dyDescent="0.15">
      <c r="A190" s="402"/>
      <c r="B190" s="861"/>
      <c r="C190" s="126"/>
      <c r="D190" s="293"/>
      <c r="E190" s="1152"/>
      <c r="F190" s="866" t="s">
        <v>440</v>
      </c>
      <c r="G190" s="865" t="s">
        <v>210</v>
      </c>
      <c r="H190" s="984">
        <v>2</v>
      </c>
      <c r="I190" s="985"/>
      <c r="J190" s="1068"/>
      <c r="K190" s="1068"/>
      <c r="L190" s="1068"/>
      <c r="M190" s="1167"/>
      <c r="N190" s="1160"/>
      <c r="O190" s="884"/>
      <c r="P190" s="1160"/>
      <c r="Q190" s="1160"/>
    </row>
    <row r="191" spans="1:17" ht="17" customHeight="1" x14ac:dyDescent="0.15">
      <c r="A191" s="402"/>
      <c r="B191" s="861"/>
      <c r="C191" s="126"/>
      <c r="D191" s="293"/>
      <c r="E191" s="1152"/>
      <c r="F191" s="866" t="s">
        <v>441</v>
      </c>
      <c r="G191" s="865" t="s">
        <v>210</v>
      </c>
      <c r="H191" s="984">
        <v>2021</v>
      </c>
      <c r="I191" s="985"/>
      <c r="J191" s="1068"/>
      <c r="K191" s="1068"/>
      <c r="L191" s="1068"/>
      <c r="M191" s="1167"/>
      <c r="N191" s="1160"/>
      <c r="O191" s="884"/>
      <c r="P191" s="1160"/>
      <c r="Q191" s="1160"/>
    </row>
    <row r="192" spans="1:17" ht="17" customHeight="1" x14ac:dyDescent="0.15">
      <c r="A192" s="402"/>
      <c r="B192" s="861"/>
      <c r="C192" s="126"/>
      <c r="D192" s="293"/>
      <c r="E192" s="1152"/>
      <c r="F192" s="866" t="s">
        <v>442</v>
      </c>
      <c r="G192" s="865" t="s">
        <v>210</v>
      </c>
      <c r="H192" s="984" t="s">
        <v>1703</v>
      </c>
      <c r="I192" s="985"/>
      <c r="J192" s="1068"/>
      <c r="K192" s="1068"/>
      <c r="L192" s="1068"/>
      <c r="M192" s="1167"/>
      <c r="N192" s="1160"/>
      <c r="O192" s="884"/>
      <c r="P192" s="1160"/>
      <c r="Q192" s="1160"/>
    </row>
    <row r="193" spans="1:18" ht="17" customHeight="1" x14ac:dyDescent="0.15">
      <c r="A193" s="402"/>
      <c r="B193" s="861"/>
      <c r="C193" s="126"/>
      <c r="D193" s="293"/>
      <c r="E193" s="1152"/>
      <c r="F193" s="866" t="s">
        <v>443</v>
      </c>
      <c r="G193" s="865" t="s">
        <v>210</v>
      </c>
      <c r="H193" s="984" t="s">
        <v>1697</v>
      </c>
      <c r="I193" s="985"/>
      <c r="J193" s="1068"/>
      <c r="K193" s="1068"/>
      <c r="L193" s="1068"/>
      <c r="M193" s="1167"/>
      <c r="N193" s="1160"/>
      <c r="O193" s="884"/>
      <c r="P193" s="1160"/>
      <c r="Q193" s="1160"/>
    </row>
    <row r="194" spans="1:18" ht="17" customHeight="1" x14ac:dyDescent="0.15">
      <c r="A194" s="402"/>
      <c r="B194" s="861"/>
      <c r="C194" s="126"/>
      <c r="D194" s="293"/>
      <c r="E194" s="1152"/>
      <c r="F194" s="866" t="s">
        <v>435</v>
      </c>
      <c r="G194" s="865" t="s">
        <v>210</v>
      </c>
      <c r="H194" s="984" t="s">
        <v>1706</v>
      </c>
      <c r="I194" s="985"/>
      <c r="J194" s="1068"/>
      <c r="K194" s="1068"/>
      <c r="L194" s="1068"/>
      <c r="M194" s="1167"/>
      <c r="N194" s="1160"/>
      <c r="O194" s="884"/>
      <c r="P194" s="1160"/>
      <c r="Q194" s="1160"/>
    </row>
    <row r="195" spans="1:18" ht="17" customHeight="1" x14ac:dyDescent="0.15">
      <c r="A195" s="402"/>
      <c r="B195" s="861"/>
      <c r="C195" s="126"/>
      <c r="D195" s="293"/>
      <c r="E195" s="1152"/>
      <c r="F195" s="866" t="s">
        <v>444</v>
      </c>
      <c r="G195" s="865" t="s">
        <v>210</v>
      </c>
      <c r="H195" s="1164"/>
      <c r="I195" s="985"/>
      <c r="J195" s="1068"/>
      <c r="K195" s="1068"/>
      <c r="L195" s="1068"/>
      <c r="M195" s="1167"/>
      <c r="N195" s="1160"/>
      <c r="O195" s="884"/>
      <c r="P195" s="1160"/>
      <c r="Q195" s="1160"/>
    </row>
    <row r="196" spans="1:18" ht="16.5" customHeight="1" x14ac:dyDescent="0.15">
      <c r="A196" s="402"/>
      <c r="B196" s="861"/>
      <c r="C196" s="126"/>
      <c r="D196" s="293"/>
      <c r="E196" s="1152"/>
      <c r="F196" s="862" t="s">
        <v>445</v>
      </c>
      <c r="G196" s="863" t="s">
        <v>210</v>
      </c>
      <c r="H196" s="1146" t="s">
        <v>1698</v>
      </c>
      <c r="I196" s="985"/>
      <c r="J196" s="1068"/>
      <c r="K196" s="1068"/>
      <c r="L196" s="1068"/>
      <c r="M196" s="1167"/>
      <c r="N196" s="1160"/>
      <c r="O196" s="884"/>
      <c r="P196" s="1160"/>
      <c r="Q196" s="1160"/>
      <c r="R196" s="1309"/>
    </row>
    <row r="197" spans="1:18" ht="16.5" customHeight="1" x14ac:dyDescent="0.15">
      <c r="A197" s="402"/>
      <c r="B197" s="861"/>
      <c r="C197" s="126"/>
      <c r="D197" s="293"/>
      <c r="E197" s="1152"/>
      <c r="F197" s="862" t="s">
        <v>372</v>
      </c>
      <c r="G197" s="863" t="s">
        <v>210</v>
      </c>
      <c r="H197" s="1146" t="s">
        <v>1700</v>
      </c>
      <c r="I197" s="985"/>
      <c r="J197" s="1068"/>
      <c r="K197" s="1068"/>
      <c r="L197" s="1068"/>
      <c r="M197" s="1167"/>
      <c r="N197" s="1160"/>
      <c r="O197" s="884"/>
      <c r="P197" s="1160"/>
      <c r="Q197" s="1160"/>
    </row>
    <row r="198" spans="1:18" ht="17" customHeight="1" x14ac:dyDescent="0.15">
      <c r="A198" s="402"/>
      <c r="B198" s="861"/>
      <c r="C198" s="126"/>
      <c r="D198" s="293"/>
      <c r="E198" s="1152"/>
      <c r="F198" s="858" t="s">
        <v>560</v>
      </c>
      <c r="G198" s="859" t="s">
        <v>210</v>
      </c>
      <c r="H198" s="1001" t="s">
        <v>1701</v>
      </c>
      <c r="I198" s="1002"/>
      <c r="J198" s="1068"/>
      <c r="K198" s="1068"/>
      <c r="L198" s="1068"/>
      <c r="M198" s="1167"/>
      <c r="N198" s="1160"/>
      <c r="O198" s="884"/>
      <c r="P198" s="1160"/>
      <c r="Q198" s="1160"/>
    </row>
    <row r="199" spans="1:18" ht="14" x14ac:dyDescent="0.15">
      <c r="A199" s="402"/>
      <c r="B199" s="861"/>
      <c r="C199" s="126"/>
      <c r="D199" s="293"/>
      <c r="E199" s="1152"/>
      <c r="F199" s="871" t="s">
        <v>574</v>
      </c>
      <c r="G199" s="859" t="s">
        <v>210</v>
      </c>
      <c r="H199" s="984"/>
      <c r="I199" s="985"/>
      <c r="J199" s="1068"/>
      <c r="K199" s="1068"/>
      <c r="L199" s="1068"/>
      <c r="M199" s="1167"/>
      <c r="N199" s="1160"/>
      <c r="O199" s="884"/>
      <c r="P199" s="1160"/>
      <c r="Q199" s="1160"/>
    </row>
    <row r="200" spans="1:18" ht="29.25" customHeight="1" x14ac:dyDescent="0.15">
      <c r="A200" s="402"/>
      <c r="B200" s="861"/>
      <c r="C200" s="126"/>
      <c r="D200" s="293"/>
      <c r="E200" s="1152"/>
      <c r="F200" s="858" t="s">
        <v>356</v>
      </c>
      <c r="G200" s="859" t="s">
        <v>210</v>
      </c>
      <c r="H200" s="1171" t="s">
        <v>1868</v>
      </c>
      <c r="I200" s="988"/>
      <c r="J200" s="1068"/>
      <c r="K200" s="1068"/>
      <c r="L200" s="1068"/>
      <c r="M200" s="1167"/>
      <c r="N200" s="1160"/>
      <c r="O200" s="884"/>
      <c r="P200" s="1160"/>
      <c r="Q200" s="1160"/>
    </row>
    <row r="201" spans="1:18" ht="28" x14ac:dyDescent="0.15">
      <c r="A201" s="402"/>
      <c r="B201" s="861"/>
      <c r="C201" s="126"/>
      <c r="D201" s="293"/>
      <c r="E201" s="1152"/>
      <c r="F201" s="858" t="s">
        <v>561</v>
      </c>
      <c r="G201" s="859" t="s">
        <v>210</v>
      </c>
      <c r="H201" s="1146" t="s">
        <v>1732</v>
      </c>
      <c r="I201" s="985"/>
      <c r="J201" s="1068"/>
      <c r="K201" s="1068"/>
      <c r="L201" s="1068"/>
      <c r="M201" s="1167"/>
      <c r="N201" s="1160"/>
      <c r="O201" s="884"/>
      <c r="P201" s="1160"/>
      <c r="Q201" s="1160"/>
    </row>
    <row r="202" spans="1:18" ht="27" customHeight="1" x14ac:dyDescent="0.15">
      <c r="A202" s="402"/>
      <c r="B202" s="861"/>
      <c r="C202" s="126"/>
      <c r="D202" s="293"/>
      <c r="E202" s="1152"/>
      <c r="F202" s="860" t="s">
        <v>447</v>
      </c>
      <c r="G202" s="859" t="s">
        <v>210</v>
      </c>
      <c r="H202" s="1146" t="s">
        <v>1699</v>
      </c>
      <c r="I202" s="985"/>
      <c r="J202" s="1068"/>
      <c r="K202" s="1068"/>
      <c r="L202" s="1068"/>
      <c r="M202" s="1167"/>
      <c r="N202" s="1160"/>
      <c r="O202" s="884"/>
      <c r="P202" s="1160"/>
      <c r="Q202" s="1160"/>
    </row>
    <row r="203" spans="1:18" ht="28" x14ac:dyDescent="0.15">
      <c r="A203" s="402"/>
      <c r="B203" s="861"/>
      <c r="C203" s="126"/>
      <c r="D203" s="293"/>
      <c r="E203" s="1152"/>
      <c r="F203" s="858" t="s">
        <v>448</v>
      </c>
      <c r="G203" s="859" t="s">
        <v>210</v>
      </c>
      <c r="H203" s="984"/>
      <c r="I203" s="985"/>
      <c r="J203" s="1068"/>
      <c r="K203" s="1068"/>
      <c r="L203" s="1068"/>
      <c r="M203" s="1167"/>
      <c r="N203" s="1160"/>
      <c r="O203" s="884"/>
      <c r="P203" s="1160"/>
      <c r="Q203" s="1160"/>
    </row>
    <row r="204" spans="1:18" ht="23" customHeight="1" x14ac:dyDescent="0.15">
      <c r="A204" s="402"/>
      <c r="B204" s="861"/>
      <c r="C204" s="126"/>
      <c r="D204" s="293"/>
      <c r="E204" s="1152"/>
      <c r="F204" s="871" t="s">
        <v>449</v>
      </c>
      <c r="G204" s="859" t="s">
        <v>210</v>
      </c>
      <c r="H204" s="984" t="s">
        <v>452</v>
      </c>
      <c r="I204" s="985"/>
      <c r="J204" s="1068"/>
      <c r="K204" s="1068"/>
      <c r="L204" s="1068"/>
      <c r="M204" s="1167"/>
      <c r="N204" s="1160"/>
      <c r="O204" s="884"/>
      <c r="P204" s="1160"/>
      <c r="Q204" s="1160"/>
    </row>
    <row r="205" spans="1:18" ht="14" x14ac:dyDescent="0.15">
      <c r="A205" s="402"/>
      <c r="B205" s="861"/>
      <c r="C205" s="126"/>
      <c r="D205" s="293"/>
      <c r="E205" s="1153"/>
      <c r="F205" s="858" t="s">
        <v>450</v>
      </c>
      <c r="G205" s="859" t="s">
        <v>210</v>
      </c>
      <c r="H205" s="984"/>
      <c r="I205" s="985"/>
      <c r="J205" s="1069"/>
      <c r="K205" s="1069"/>
      <c r="L205" s="1069"/>
      <c r="M205" s="1168"/>
      <c r="N205" s="1161"/>
      <c r="O205" s="884"/>
      <c r="P205" s="1161"/>
      <c r="Q205" s="1161"/>
    </row>
    <row r="206" spans="1:18" ht="13" x14ac:dyDescent="0.15">
      <c r="A206" s="402"/>
      <c r="B206" s="868"/>
      <c r="C206" s="126"/>
      <c r="D206" s="293"/>
      <c r="E206" s="451"/>
      <c r="F206" s="452"/>
      <c r="G206" s="452"/>
      <c r="H206" s="452"/>
      <c r="I206" s="452"/>
      <c r="J206" s="452"/>
      <c r="K206" s="452"/>
      <c r="L206" s="452"/>
      <c r="M206" s="452"/>
      <c r="N206" s="465"/>
      <c r="O206" s="885"/>
    </row>
    <row r="207" spans="1:18" ht="33" customHeight="1" x14ac:dyDescent="0.15">
      <c r="A207" s="402"/>
      <c r="B207" s="868"/>
      <c r="C207" s="126"/>
      <c r="D207" s="293"/>
      <c r="E207" s="1151" t="s">
        <v>513</v>
      </c>
      <c r="F207" s="872" t="s">
        <v>451</v>
      </c>
      <c r="G207" s="873" t="s">
        <v>210</v>
      </c>
      <c r="H207" s="1144" t="s">
        <v>1708</v>
      </c>
      <c r="I207" s="1165"/>
      <c r="J207" s="1067">
        <v>2021</v>
      </c>
      <c r="K207" s="1067" t="s">
        <v>358</v>
      </c>
      <c r="L207" s="1067">
        <v>1</v>
      </c>
      <c r="M207" s="1166">
        <f>N207</f>
        <v>1.49</v>
      </c>
      <c r="N207" s="1159">
        <v>1.49</v>
      </c>
      <c r="O207" s="884"/>
      <c r="P207" s="1159">
        <v>1.5</v>
      </c>
      <c r="Q207" s="1159">
        <v>1.48</v>
      </c>
    </row>
    <row r="208" spans="1:18" ht="30" customHeight="1" x14ac:dyDescent="0.15">
      <c r="A208" s="402"/>
      <c r="B208" s="868"/>
      <c r="C208" s="126"/>
      <c r="D208" s="293"/>
      <c r="E208" s="1152"/>
      <c r="F208" s="866" t="s">
        <v>436</v>
      </c>
      <c r="G208" s="865" t="s">
        <v>210</v>
      </c>
      <c r="H208" s="984" t="s">
        <v>1731</v>
      </c>
      <c r="I208" s="985"/>
      <c r="J208" s="1068"/>
      <c r="K208" s="1068"/>
      <c r="L208" s="1068"/>
      <c r="M208" s="1167"/>
      <c r="N208" s="1160"/>
      <c r="O208" s="884"/>
      <c r="P208" s="1160"/>
      <c r="Q208" s="1160"/>
    </row>
    <row r="209" spans="1:17" ht="19.25" customHeight="1" x14ac:dyDescent="0.15">
      <c r="A209" s="402"/>
      <c r="B209" s="868"/>
      <c r="C209" s="126"/>
      <c r="D209" s="293"/>
      <c r="E209" s="1152"/>
      <c r="F209" s="866" t="s">
        <v>438</v>
      </c>
      <c r="G209" s="865" t="s">
        <v>210</v>
      </c>
      <c r="H209" s="984" t="s">
        <v>1709</v>
      </c>
      <c r="I209" s="985"/>
      <c r="J209" s="1068"/>
      <c r="K209" s="1068"/>
      <c r="L209" s="1068"/>
      <c r="M209" s="1167"/>
      <c r="N209" s="1160"/>
      <c r="O209" s="884"/>
      <c r="P209" s="1160"/>
      <c r="Q209" s="1160"/>
    </row>
    <row r="210" spans="1:17" ht="19.25" customHeight="1" x14ac:dyDescent="0.15">
      <c r="A210" s="402"/>
      <c r="B210" s="868"/>
      <c r="C210" s="126"/>
      <c r="D210" s="293"/>
      <c r="E210" s="1152"/>
      <c r="F210" s="866" t="s">
        <v>439</v>
      </c>
      <c r="G210" s="865" t="s">
        <v>210</v>
      </c>
      <c r="H210" s="984">
        <v>1940</v>
      </c>
      <c r="I210" s="985"/>
      <c r="J210" s="1068"/>
      <c r="K210" s="1068"/>
      <c r="L210" s="1068"/>
      <c r="M210" s="1167"/>
      <c r="N210" s="1160"/>
      <c r="O210" s="884"/>
      <c r="P210" s="1160"/>
      <c r="Q210" s="1160"/>
    </row>
    <row r="211" spans="1:17" ht="19.25" customHeight="1" x14ac:dyDescent="0.15">
      <c r="A211" s="402"/>
      <c r="B211" s="868"/>
      <c r="C211" s="126"/>
      <c r="D211" s="293"/>
      <c r="E211" s="1152"/>
      <c r="F211" s="866" t="s">
        <v>440</v>
      </c>
      <c r="G211" s="865" t="s">
        <v>210</v>
      </c>
      <c r="H211" s="984"/>
      <c r="I211" s="985"/>
      <c r="J211" s="1068"/>
      <c r="K211" s="1068"/>
      <c r="L211" s="1068"/>
      <c r="M211" s="1167"/>
      <c r="N211" s="1160"/>
      <c r="O211" s="884"/>
      <c r="P211" s="1160"/>
      <c r="Q211" s="1160"/>
    </row>
    <row r="212" spans="1:17" ht="19.25" customHeight="1" x14ac:dyDescent="0.15">
      <c r="A212" s="402"/>
      <c r="B212" s="868"/>
      <c r="C212" s="126"/>
      <c r="D212" s="293"/>
      <c r="E212" s="1152"/>
      <c r="F212" s="866" t="s">
        <v>441</v>
      </c>
      <c r="G212" s="865" t="s">
        <v>210</v>
      </c>
      <c r="H212" s="984">
        <v>2021</v>
      </c>
      <c r="I212" s="985"/>
      <c r="J212" s="1068"/>
      <c r="K212" s="1068"/>
      <c r="L212" s="1068"/>
      <c r="M212" s="1167"/>
      <c r="N212" s="1160"/>
      <c r="O212" s="884"/>
      <c r="P212" s="1160"/>
      <c r="Q212" s="1160"/>
    </row>
    <row r="213" spans="1:17" ht="19.25" customHeight="1" x14ac:dyDescent="0.15">
      <c r="A213" s="402"/>
      <c r="B213" s="868"/>
      <c r="C213" s="126"/>
      <c r="D213" s="293"/>
      <c r="E213" s="1152"/>
      <c r="F213" s="866" t="s">
        <v>442</v>
      </c>
      <c r="G213" s="865" t="s">
        <v>210</v>
      </c>
      <c r="H213" s="1175" t="s">
        <v>1711</v>
      </c>
      <c r="I213" s="985"/>
      <c r="J213" s="1068"/>
      <c r="K213" s="1068"/>
      <c r="L213" s="1068"/>
      <c r="M213" s="1167"/>
      <c r="N213" s="1160"/>
      <c r="O213" s="884"/>
      <c r="P213" s="1160"/>
      <c r="Q213" s="1160"/>
    </row>
    <row r="214" spans="1:17" ht="19.25" customHeight="1" x14ac:dyDescent="0.15">
      <c r="A214" s="402"/>
      <c r="B214" s="868"/>
      <c r="C214" s="126"/>
      <c r="D214" s="293"/>
      <c r="E214" s="1152"/>
      <c r="F214" s="866" t="s">
        <v>443</v>
      </c>
      <c r="G214" s="865" t="s">
        <v>210</v>
      </c>
      <c r="H214" s="984" t="s">
        <v>1712</v>
      </c>
      <c r="I214" s="985"/>
      <c r="J214" s="1068"/>
      <c r="K214" s="1068"/>
      <c r="L214" s="1068"/>
      <c r="M214" s="1167"/>
      <c r="N214" s="1160"/>
      <c r="O214" s="884"/>
      <c r="P214" s="1160"/>
      <c r="Q214" s="1160"/>
    </row>
    <row r="215" spans="1:17" ht="19.25" customHeight="1" x14ac:dyDescent="0.15">
      <c r="A215" s="402"/>
      <c r="B215" s="868"/>
      <c r="C215" s="126"/>
      <c r="D215" s="293"/>
      <c r="E215" s="1152"/>
      <c r="F215" s="866" t="s">
        <v>435</v>
      </c>
      <c r="G215" s="865" t="s">
        <v>210</v>
      </c>
      <c r="H215" s="984" t="s">
        <v>1713</v>
      </c>
      <c r="I215" s="985"/>
      <c r="J215" s="1068"/>
      <c r="K215" s="1068"/>
      <c r="L215" s="1068"/>
      <c r="M215" s="1167"/>
      <c r="N215" s="1160"/>
      <c r="O215" s="884"/>
      <c r="P215" s="1160"/>
      <c r="Q215" s="1160"/>
    </row>
    <row r="216" spans="1:17" ht="19.25" customHeight="1" x14ac:dyDescent="0.15">
      <c r="A216" s="402"/>
      <c r="B216" s="868"/>
      <c r="C216" s="126"/>
      <c r="D216" s="293"/>
      <c r="E216" s="1152"/>
      <c r="F216" s="866" t="s">
        <v>444</v>
      </c>
      <c r="G216" s="865" t="s">
        <v>210</v>
      </c>
      <c r="H216" s="1146" t="s">
        <v>1736</v>
      </c>
      <c r="I216" s="985"/>
      <c r="J216" s="1068"/>
      <c r="K216" s="1068"/>
      <c r="L216" s="1068"/>
      <c r="M216" s="1167"/>
      <c r="N216" s="1160"/>
      <c r="O216" s="884"/>
      <c r="P216" s="1160"/>
      <c r="Q216" s="1160"/>
    </row>
    <row r="217" spans="1:17" ht="19.25" customHeight="1" x14ac:dyDescent="0.15">
      <c r="A217" s="402"/>
      <c r="B217" s="868"/>
      <c r="C217" s="126"/>
      <c r="D217" s="293"/>
      <c r="E217" s="1152"/>
      <c r="F217" s="869" t="s">
        <v>445</v>
      </c>
      <c r="G217" s="870" t="s">
        <v>210</v>
      </c>
      <c r="H217" s="1146" t="s">
        <v>1714</v>
      </c>
      <c r="I217" s="985"/>
      <c r="J217" s="1068"/>
      <c r="K217" s="1068"/>
      <c r="L217" s="1068"/>
      <c r="M217" s="1167"/>
      <c r="N217" s="1160"/>
      <c r="O217" s="884"/>
      <c r="P217" s="1160"/>
      <c r="Q217" s="1160"/>
    </row>
    <row r="218" spans="1:17" ht="19.25" customHeight="1" x14ac:dyDescent="0.15">
      <c r="A218" s="402"/>
      <c r="B218" s="868"/>
      <c r="C218" s="126"/>
      <c r="D218" s="293"/>
      <c r="E218" s="1152"/>
      <c r="F218" s="869" t="s">
        <v>372</v>
      </c>
      <c r="G218" s="870" t="s">
        <v>210</v>
      </c>
      <c r="H218" s="1146" t="s">
        <v>1715</v>
      </c>
      <c r="I218" s="985"/>
      <c r="J218" s="1068"/>
      <c r="K218" s="1068"/>
      <c r="L218" s="1068"/>
      <c r="M218" s="1167"/>
      <c r="N218" s="1160"/>
      <c r="O218" s="884"/>
      <c r="P218" s="1160"/>
      <c r="Q218" s="1160"/>
    </row>
    <row r="219" spans="1:17" ht="17" customHeight="1" x14ac:dyDescent="0.15">
      <c r="A219" s="402"/>
      <c r="B219" s="868"/>
      <c r="C219" s="126"/>
      <c r="D219" s="293"/>
      <c r="E219" s="1152"/>
      <c r="F219" s="866" t="s">
        <v>560</v>
      </c>
      <c r="G219" s="865" t="s">
        <v>210</v>
      </c>
      <c r="H219" s="1001" t="s">
        <v>1716</v>
      </c>
      <c r="I219" s="1002"/>
      <c r="J219" s="1068"/>
      <c r="K219" s="1068"/>
      <c r="L219" s="1068"/>
      <c r="M219" s="1167"/>
      <c r="N219" s="1160"/>
      <c r="O219" s="884"/>
      <c r="P219" s="1160"/>
      <c r="Q219" s="1160"/>
    </row>
    <row r="220" spans="1:17" ht="14" x14ac:dyDescent="0.15">
      <c r="A220" s="402"/>
      <c r="B220" s="868"/>
      <c r="C220" s="126"/>
      <c r="D220" s="293"/>
      <c r="E220" s="1152"/>
      <c r="F220" s="871" t="s">
        <v>574</v>
      </c>
      <c r="G220" s="865" t="s">
        <v>210</v>
      </c>
      <c r="H220" s="984"/>
      <c r="I220" s="985"/>
      <c r="J220" s="1068"/>
      <c r="K220" s="1068"/>
      <c r="L220" s="1068"/>
      <c r="M220" s="1167"/>
      <c r="N220" s="1160"/>
      <c r="O220" s="884"/>
      <c r="P220" s="1160"/>
      <c r="Q220" s="1160"/>
    </row>
    <row r="221" spans="1:17" ht="29.25" customHeight="1" x14ac:dyDescent="0.15">
      <c r="A221" s="402"/>
      <c r="B221" s="868"/>
      <c r="C221" s="126"/>
      <c r="D221" s="293"/>
      <c r="E221" s="1152"/>
      <c r="F221" s="866" t="s">
        <v>356</v>
      </c>
      <c r="G221" s="865" t="s">
        <v>210</v>
      </c>
      <c r="H221" s="1171" t="s">
        <v>1869</v>
      </c>
      <c r="I221" s="988"/>
      <c r="J221" s="1068"/>
      <c r="K221" s="1068"/>
      <c r="L221" s="1068"/>
      <c r="M221" s="1167"/>
      <c r="N221" s="1160"/>
      <c r="O221" s="884"/>
      <c r="P221" s="1160"/>
      <c r="Q221" s="1160"/>
    </row>
    <row r="222" spans="1:17" ht="28" x14ac:dyDescent="0.15">
      <c r="A222" s="402"/>
      <c r="B222" s="868"/>
      <c r="C222" s="126"/>
      <c r="D222" s="293"/>
      <c r="E222" s="1152"/>
      <c r="F222" s="866" t="s">
        <v>561</v>
      </c>
      <c r="G222" s="865" t="s">
        <v>210</v>
      </c>
      <c r="H222" s="1146" t="s">
        <v>1733</v>
      </c>
      <c r="I222" s="985"/>
      <c r="J222" s="1068"/>
      <c r="K222" s="1068"/>
      <c r="L222" s="1068"/>
      <c r="M222" s="1167"/>
      <c r="N222" s="1160"/>
      <c r="O222" s="884"/>
      <c r="P222" s="1160"/>
      <c r="Q222" s="1160"/>
    </row>
    <row r="223" spans="1:17" ht="20.25" customHeight="1" x14ac:dyDescent="0.15">
      <c r="A223" s="402"/>
      <c r="B223" s="868"/>
      <c r="C223" s="126"/>
      <c r="D223" s="293"/>
      <c r="E223" s="1152"/>
      <c r="F223" s="867" t="s">
        <v>447</v>
      </c>
      <c r="G223" s="865" t="s">
        <v>210</v>
      </c>
      <c r="H223" s="1146" t="s">
        <v>1710</v>
      </c>
      <c r="I223" s="985"/>
      <c r="J223" s="1068"/>
      <c r="K223" s="1068"/>
      <c r="L223" s="1068"/>
      <c r="M223" s="1167"/>
      <c r="N223" s="1160"/>
      <c r="O223" s="884"/>
      <c r="P223" s="1160"/>
      <c r="Q223" s="1160"/>
    </row>
    <row r="224" spans="1:17" ht="28" x14ac:dyDescent="0.15">
      <c r="A224" s="402"/>
      <c r="B224" s="868"/>
      <c r="C224" s="126"/>
      <c r="D224" s="293"/>
      <c r="E224" s="1152"/>
      <c r="F224" s="866" t="s">
        <v>448</v>
      </c>
      <c r="G224" s="865" t="s">
        <v>210</v>
      </c>
      <c r="H224" s="984"/>
      <c r="I224" s="985"/>
      <c r="J224" s="1068"/>
      <c r="K224" s="1068"/>
      <c r="L224" s="1068"/>
      <c r="M224" s="1167"/>
      <c r="N224" s="1160"/>
      <c r="O224" s="884"/>
      <c r="P224" s="1160"/>
      <c r="Q224" s="1160"/>
    </row>
    <row r="225" spans="1:17" ht="22.25" customHeight="1" x14ac:dyDescent="0.15">
      <c r="A225" s="402"/>
      <c r="B225" s="868"/>
      <c r="C225" s="126"/>
      <c r="D225" s="293"/>
      <c r="E225" s="1152"/>
      <c r="F225" s="871" t="s">
        <v>449</v>
      </c>
      <c r="G225" s="865" t="s">
        <v>210</v>
      </c>
      <c r="H225" s="984" t="s">
        <v>452</v>
      </c>
      <c r="I225" s="985"/>
      <c r="J225" s="1068"/>
      <c r="K225" s="1068"/>
      <c r="L225" s="1068"/>
      <c r="M225" s="1167"/>
      <c r="N225" s="1160"/>
      <c r="O225" s="884"/>
      <c r="P225" s="1160"/>
      <c r="Q225" s="1160"/>
    </row>
    <row r="226" spans="1:17" ht="14" x14ac:dyDescent="0.15">
      <c r="A226" s="402"/>
      <c r="B226" s="868"/>
      <c r="C226" s="126"/>
      <c r="D226" s="293"/>
      <c r="E226" s="1153"/>
      <c r="F226" s="866" t="s">
        <v>450</v>
      </c>
      <c r="G226" s="865" t="s">
        <v>210</v>
      </c>
      <c r="H226" s="984"/>
      <c r="I226" s="985"/>
      <c r="J226" s="1069"/>
      <c r="K226" s="1069"/>
      <c r="L226" s="1069"/>
      <c r="M226" s="1168"/>
      <c r="N226" s="1161"/>
      <c r="O226" s="884"/>
      <c r="P226" s="1161"/>
      <c r="Q226" s="1161"/>
    </row>
    <row r="227" spans="1:17" s="275" customFormat="1" ht="35.25" customHeight="1" x14ac:dyDescent="0.2">
      <c r="A227" s="414"/>
      <c r="B227" s="280"/>
      <c r="C227" s="294"/>
      <c r="D227" s="295"/>
      <c r="E227" s="278" t="s">
        <v>135</v>
      </c>
      <c r="F227" s="1170" t="s">
        <v>360</v>
      </c>
      <c r="G227" s="1170"/>
      <c r="H227" s="1170"/>
      <c r="I227" s="1170"/>
      <c r="J227" s="292"/>
      <c r="K227" s="277"/>
      <c r="L227" s="278"/>
      <c r="M227" s="301"/>
      <c r="N227" s="464">
        <f>SUM(N228:N360)</f>
        <v>38.194999999999993</v>
      </c>
      <c r="O227" s="883"/>
    </row>
    <row r="228" spans="1:17" ht="33" customHeight="1" x14ac:dyDescent="0.15">
      <c r="A228" s="402"/>
      <c r="B228" s="386"/>
      <c r="C228" s="126"/>
      <c r="D228" s="293"/>
      <c r="E228" s="1151" t="s">
        <v>283</v>
      </c>
      <c r="F228" s="381" t="s">
        <v>451</v>
      </c>
      <c r="G228" s="380" t="s">
        <v>210</v>
      </c>
      <c r="H228" s="1162" t="s">
        <v>722</v>
      </c>
      <c r="I228" s="1163"/>
      <c r="J228" s="1067">
        <v>2014</v>
      </c>
      <c r="K228" s="1067" t="s">
        <v>358</v>
      </c>
      <c r="L228" s="1067">
        <v>1</v>
      </c>
      <c r="M228" s="1166">
        <f>N228</f>
        <v>1.98</v>
      </c>
      <c r="N228" s="1159">
        <v>1.98</v>
      </c>
      <c r="O228" s="884"/>
      <c r="P228" s="1159">
        <f>(40%*20)/4</f>
        <v>2</v>
      </c>
      <c r="Q228" s="1159">
        <v>1.96</v>
      </c>
    </row>
    <row r="229" spans="1:17" ht="30" customHeight="1" x14ac:dyDescent="0.15">
      <c r="A229" s="402"/>
      <c r="B229" s="386"/>
      <c r="C229" s="126"/>
      <c r="D229" s="293"/>
      <c r="E229" s="1152"/>
      <c r="F229" s="381" t="s">
        <v>436</v>
      </c>
      <c r="G229" s="380" t="s">
        <v>210</v>
      </c>
      <c r="H229" s="984" t="s">
        <v>723</v>
      </c>
      <c r="I229" s="985"/>
      <c r="J229" s="1068"/>
      <c r="K229" s="1068"/>
      <c r="L229" s="1068"/>
      <c r="M229" s="1167"/>
      <c r="N229" s="1160"/>
      <c r="O229" s="884"/>
      <c r="P229" s="1160"/>
      <c r="Q229" s="1160"/>
    </row>
    <row r="230" spans="1:17" ht="19.25" customHeight="1" x14ac:dyDescent="0.15">
      <c r="A230" s="402"/>
      <c r="B230" s="386"/>
      <c r="C230" s="126"/>
      <c r="D230" s="293"/>
      <c r="E230" s="1152"/>
      <c r="F230" s="381" t="s">
        <v>438</v>
      </c>
      <c r="G230" s="380" t="s">
        <v>210</v>
      </c>
      <c r="H230" s="984" t="s">
        <v>724</v>
      </c>
      <c r="I230" s="985"/>
      <c r="J230" s="1068"/>
      <c r="K230" s="1068"/>
      <c r="L230" s="1068"/>
      <c r="M230" s="1167"/>
      <c r="N230" s="1160"/>
      <c r="O230" s="884"/>
      <c r="P230" s="1160"/>
      <c r="Q230" s="1160"/>
    </row>
    <row r="231" spans="1:17" ht="19.25" customHeight="1" x14ac:dyDescent="0.15">
      <c r="A231" s="402"/>
      <c r="B231" s="386"/>
      <c r="C231" s="126"/>
      <c r="D231" s="293"/>
      <c r="E231" s="1152"/>
      <c r="F231" s="381" t="s">
        <v>439</v>
      </c>
      <c r="G231" s="380" t="s">
        <v>210</v>
      </c>
      <c r="H231" s="984">
        <v>3</v>
      </c>
      <c r="I231" s="985"/>
      <c r="J231" s="1068"/>
      <c r="K231" s="1068"/>
      <c r="L231" s="1068"/>
      <c r="M231" s="1167"/>
      <c r="N231" s="1160"/>
      <c r="O231" s="884"/>
      <c r="P231" s="1160"/>
      <c r="Q231" s="1160"/>
    </row>
    <row r="232" spans="1:17" ht="19.25" customHeight="1" x14ac:dyDescent="0.15">
      <c r="A232" s="402"/>
      <c r="B232" s="386"/>
      <c r="C232" s="126"/>
      <c r="D232" s="293"/>
      <c r="E232" s="1152"/>
      <c r="F232" s="381" t="s">
        <v>440</v>
      </c>
      <c r="G232" s="380" t="s">
        <v>210</v>
      </c>
      <c r="H232" s="984">
        <v>2</v>
      </c>
      <c r="I232" s="985"/>
      <c r="J232" s="1068"/>
      <c r="K232" s="1068"/>
      <c r="L232" s="1068"/>
      <c r="M232" s="1167"/>
      <c r="N232" s="1160"/>
      <c r="O232" s="884"/>
      <c r="P232" s="1160"/>
      <c r="Q232" s="1160"/>
    </row>
    <row r="233" spans="1:17" ht="19.25" customHeight="1" x14ac:dyDescent="0.15">
      <c r="A233" s="402"/>
      <c r="B233" s="386"/>
      <c r="C233" s="126"/>
      <c r="D233" s="293"/>
      <c r="E233" s="1152"/>
      <c r="F233" s="381" t="s">
        <v>441</v>
      </c>
      <c r="G233" s="380" t="s">
        <v>210</v>
      </c>
      <c r="H233" s="984">
        <v>2014</v>
      </c>
      <c r="I233" s="985"/>
      <c r="J233" s="1068"/>
      <c r="K233" s="1068"/>
      <c r="L233" s="1068"/>
      <c r="M233" s="1167"/>
      <c r="N233" s="1160"/>
      <c r="O233" s="884"/>
      <c r="P233" s="1160"/>
      <c r="Q233" s="1160"/>
    </row>
    <row r="234" spans="1:17" ht="19.25" customHeight="1" x14ac:dyDescent="0.15">
      <c r="A234" s="402"/>
      <c r="B234" s="386"/>
      <c r="C234" s="126"/>
      <c r="D234" s="293"/>
      <c r="E234" s="1152"/>
      <c r="F234" s="381" t="s">
        <v>442</v>
      </c>
      <c r="G234" s="380" t="s">
        <v>210</v>
      </c>
      <c r="H234" s="1145" t="s">
        <v>725</v>
      </c>
      <c r="I234" s="985"/>
      <c r="J234" s="1068"/>
      <c r="K234" s="1068"/>
      <c r="L234" s="1068"/>
      <c r="M234" s="1167"/>
      <c r="N234" s="1160"/>
      <c r="O234" s="884"/>
      <c r="P234" s="1160"/>
      <c r="Q234" s="1160"/>
    </row>
    <row r="235" spans="1:17" ht="19.25" customHeight="1" x14ac:dyDescent="0.15">
      <c r="A235" s="402"/>
      <c r="B235" s="386"/>
      <c r="C235" s="126"/>
      <c r="D235" s="293"/>
      <c r="E235" s="1152"/>
      <c r="F235" s="381" t="s">
        <v>443</v>
      </c>
      <c r="G235" s="380" t="s">
        <v>210</v>
      </c>
      <c r="H235" s="984" t="s">
        <v>726</v>
      </c>
      <c r="I235" s="985"/>
      <c r="J235" s="1068"/>
      <c r="K235" s="1068"/>
      <c r="L235" s="1068"/>
      <c r="M235" s="1167"/>
      <c r="N235" s="1160"/>
      <c r="O235" s="884"/>
      <c r="P235" s="1160"/>
      <c r="Q235" s="1160"/>
    </row>
    <row r="236" spans="1:17" ht="19.25" customHeight="1" x14ac:dyDescent="0.15">
      <c r="A236" s="402"/>
      <c r="B236" s="386"/>
      <c r="C236" s="126"/>
      <c r="D236" s="293"/>
      <c r="E236" s="1152"/>
      <c r="F236" s="381" t="s">
        <v>435</v>
      </c>
      <c r="G236" s="380" t="s">
        <v>210</v>
      </c>
      <c r="H236" s="984" t="s">
        <v>727</v>
      </c>
      <c r="I236" s="985"/>
      <c r="J236" s="1068"/>
      <c r="K236" s="1068"/>
      <c r="L236" s="1068"/>
      <c r="M236" s="1167"/>
      <c r="N236" s="1160"/>
      <c r="O236" s="884"/>
      <c r="P236" s="1160"/>
      <c r="Q236" s="1160"/>
    </row>
    <row r="237" spans="1:17" ht="19.25" customHeight="1" x14ac:dyDescent="0.15">
      <c r="A237" s="402"/>
      <c r="B237" s="386"/>
      <c r="C237" s="126"/>
      <c r="D237" s="293"/>
      <c r="E237" s="1152"/>
      <c r="F237" s="381" t="s">
        <v>444</v>
      </c>
      <c r="G237" s="380" t="s">
        <v>210</v>
      </c>
      <c r="H237" s="984"/>
      <c r="I237" s="985"/>
      <c r="J237" s="1068"/>
      <c r="K237" s="1068"/>
      <c r="L237" s="1068"/>
      <c r="M237" s="1167"/>
      <c r="N237" s="1160"/>
      <c r="O237" s="884"/>
      <c r="P237" s="1160"/>
      <c r="Q237" s="1160"/>
    </row>
    <row r="238" spans="1:17" ht="19.25" customHeight="1" x14ac:dyDescent="0.15">
      <c r="A238" s="402"/>
      <c r="B238" s="386"/>
      <c r="C238" s="126"/>
      <c r="D238" s="293"/>
      <c r="E238" s="1152"/>
      <c r="F238" s="381" t="s">
        <v>445</v>
      </c>
      <c r="G238" s="380" t="s">
        <v>210</v>
      </c>
      <c r="H238" s="1146" t="s">
        <v>729</v>
      </c>
      <c r="I238" s="985"/>
      <c r="J238" s="1068"/>
      <c r="K238" s="1068"/>
      <c r="L238" s="1068"/>
      <c r="M238" s="1167"/>
      <c r="N238" s="1160"/>
      <c r="O238" s="884"/>
      <c r="P238" s="1160"/>
      <c r="Q238" s="1160"/>
    </row>
    <row r="239" spans="1:17" ht="29.25" customHeight="1" x14ac:dyDescent="0.15">
      <c r="A239" s="402"/>
      <c r="B239" s="386"/>
      <c r="C239" s="126"/>
      <c r="D239" s="293"/>
      <c r="E239" s="1152"/>
      <c r="F239" s="381" t="s">
        <v>372</v>
      </c>
      <c r="G239" s="380" t="s">
        <v>210</v>
      </c>
      <c r="H239" s="1146" t="s">
        <v>728</v>
      </c>
      <c r="I239" s="985"/>
      <c r="J239" s="1068"/>
      <c r="K239" s="1068"/>
      <c r="L239" s="1068"/>
      <c r="M239" s="1167"/>
      <c r="N239" s="1160"/>
      <c r="O239" s="884"/>
      <c r="P239" s="1160"/>
      <c r="Q239" s="1160"/>
    </row>
    <row r="240" spans="1:17" ht="27" customHeight="1" x14ac:dyDescent="0.15">
      <c r="A240" s="402"/>
      <c r="B240" s="386"/>
      <c r="C240" s="126"/>
      <c r="D240" s="293"/>
      <c r="E240" s="1152"/>
      <c r="F240" s="381" t="s">
        <v>356</v>
      </c>
      <c r="G240" s="380" t="s">
        <v>210</v>
      </c>
      <c r="H240" s="1146" t="s">
        <v>1870</v>
      </c>
      <c r="I240" s="985"/>
      <c r="J240" s="1068"/>
      <c r="K240" s="1068"/>
      <c r="L240" s="1068"/>
      <c r="M240" s="1167"/>
      <c r="N240" s="1160"/>
      <c r="O240" s="884"/>
      <c r="P240" s="1160"/>
      <c r="Q240" s="1160"/>
    </row>
    <row r="241" spans="1:17" ht="29" customHeight="1" x14ac:dyDescent="0.15">
      <c r="A241" s="402"/>
      <c r="B241" s="386"/>
      <c r="C241" s="126"/>
      <c r="D241" s="293"/>
      <c r="E241" s="1152"/>
      <c r="F241" s="381" t="s">
        <v>561</v>
      </c>
      <c r="G241" s="380" t="s">
        <v>210</v>
      </c>
      <c r="H241" s="1146" t="s">
        <v>931</v>
      </c>
      <c r="I241" s="985"/>
      <c r="J241" s="1068"/>
      <c r="K241" s="1068"/>
      <c r="L241" s="1068"/>
      <c r="M241" s="1167"/>
      <c r="N241" s="1160"/>
      <c r="O241" s="884"/>
      <c r="P241" s="1160"/>
      <c r="Q241" s="1160"/>
    </row>
    <row r="242" spans="1:17" ht="17" customHeight="1" x14ac:dyDescent="0.15">
      <c r="A242" s="402"/>
      <c r="B242" s="386"/>
      <c r="C242" s="126"/>
      <c r="D242" s="293"/>
      <c r="E242" s="1152"/>
      <c r="F242" s="381" t="s">
        <v>447</v>
      </c>
      <c r="G242" s="380" t="s">
        <v>210</v>
      </c>
      <c r="H242" s="1147"/>
      <c r="I242" s="1148"/>
      <c r="J242" s="1068"/>
      <c r="K242" s="1068"/>
      <c r="L242" s="1068"/>
      <c r="M242" s="1167"/>
      <c r="N242" s="1160"/>
      <c r="O242" s="884"/>
      <c r="P242" s="1160"/>
      <c r="Q242" s="1160"/>
    </row>
    <row r="243" spans="1:17" ht="28" x14ac:dyDescent="0.15">
      <c r="A243" s="402"/>
      <c r="B243" s="386"/>
      <c r="C243" s="126"/>
      <c r="D243" s="293"/>
      <c r="E243" s="1152"/>
      <c r="F243" s="381" t="s">
        <v>448</v>
      </c>
      <c r="G243" s="380" t="s">
        <v>210</v>
      </c>
      <c r="H243" s="1149"/>
      <c r="I243" s="1148"/>
      <c r="J243" s="1068"/>
      <c r="K243" s="1068"/>
      <c r="L243" s="1068"/>
      <c r="M243" s="1167"/>
      <c r="N243" s="1160"/>
      <c r="O243" s="884"/>
      <c r="P243" s="1160"/>
      <c r="Q243" s="1160"/>
    </row>
    <row r="244" spans="1:17" ht="22.25" customHeight="1" x14ac:dyDescent="0.15">
      <c r="A244" s="402"/>
      <c r="B244" s="386"/>
      <c r="C244" s="126"/>
      <c r="D244" s="293"/>
      <c r="E244" s="1152"/>
      <c r="F244" s="871" t="s">
        <v>449</v>
      </c>
      <c r="G244" s="380" t="s">
        <v>210</v>
      </c>
      <c r="H244" s="984" t="s">
        <v>452</v>
      </c>
      <c r="I244" s="985"/>
      <c r="J244" s="1068"/>
      <c r="K244" s="1068"/>
      <c r="L244" s="1068"/>
      <c r="M244" s="1167"/>
      <c r="N244" s="1160"/>
      <c r="O244" s="884"/>
      <c r="P244" s="1160"/>
      <c r="Q244" s="1160"/>
    </row>
    <row r="245" spans="1:17" ht="19.25" customHeight="1" x14ac:dyDescent="0.15">
      <c r="A245" s="402"/>
      <c r="B245" s="442"/>
      <c r="C245" s="126"/>
      <c r="D245" s="293"/>
      <c r="E245" s="1153"/>
      <c r="F245" s="381" t="s">
        <v>450</v>
      </c>
      <c r="G245" s="380" t="s">
        <v>210</v>
      </c>
      <c r="H245" s="984"/>
      <c r="I245" s="985"/>
      <c r="J245" s="1069"/>
      <c r="K245" s="1069"/>
      <c r="L245" s="1069"/>
      <c r="M245" s="1168"/>
      <c r="N245" s="1161"/>
      <c r="O245" s="884"/>
      <c r="P245" s="1161"/>
      <c r="Q245" s="1161"/>
    </row>
    <row r="246" spans="1:17" ht="15" customHeight="1" x14ac:dyDescent="0.15">
      <c r="A246" s="402"/>
      <c r="B246" s="875"/>
      <c r="C246" s="126"/>
      <c r="D246" s="293"/>
      <c r="E246" s="453"/>
      <c r="F246" s="452"/>
      <c r="G246" s="452"/>
      <c r="H246" s="452"/>
      <c r="I246" s="452"/>
      <c r="J246" s="452"/>
      <c r="K246" s="452"/>
      <c r="L246" s="452"/>
      <c r="M246" s="452"/>
      <c r="N246" s="465"/>
      <c r="O246" s="885"/>
    </row>
    <row r="247" spans="1:17" ht="36" customHeight="1" x14ac:dyDescent="0.15">
      <c r="A247" s="402"/>
      <c r="B247" s="875"/>
      <c r="C247" s="126"/>
      <c r="D247" s="293"/>
      <c r="E247" s="1151" t="s">
        <v>284</v>
      </c>
      <c r="F247" s="381" t="s">
        <v>451</v>
      </c>
      <c r="G247" s="380" t="s">
        <v>210</v>
      </c>
      <c r="H247" s="1162" t="s">
        <v>730</v>
      </c>
      <c r="I247" s="1163"/>
      <c r="J247" s="1067">
        <v>2017</v>
      </c>
      <c r="K247" s="1067" t="s">
        <v>358</v>
      </c>
      <c r="L247" s="1067">
        <v>1</v>
      </c>
      <c r="M247" s="1166">
        <f>N247</f>
        <v>5.92</v>
      </c>
      <c r="N247" s="1159">
        <v>5.92</v>
      </c>
      <c r="O247" s="884"/>
      <c r="P247" s="1159">
        <v>4</v>
      </c>
      <c r="Q247" s="1159">
        <v>7.84</v>
      </c>
    </row>
    <row r="248" spans="1:17" ht="18.75" customHeight="1" x14ac:dyDescent="0.15">
      <c r="A248" s="402"/>
      <c r="B248" s="386"/>
      <c r="C248" s="126"/>
      <c r="D248" s="293"/>
      <c r="E248" s="1152"/>
      <c r="F248" s="381" t="s">
        <v>436</v>
      </c>
      <c r="G248" s="380" t="s">
        <v>210</v>
      </c>
      <c r="H248" s="984" t="s">
        <v>731</v>
      </c>
      <c r="I248" s="985"/>
      <c r="J248" s="1068"/>
      <c r="K248" s="1068"/>
      <c r="L248" s="1068"/>
      <c r="M248" s="1167"/>
      <c r="N248" s="1160"/>
      <c r="O248" s="884"/>
      <c r="P248" s="1160"/>
      <c r="Q248" s="1160"/>
    </row>
    <row r="249" spans="1:17" ht="19.5" customHeight="1" x14ac:dyDescent="0.15">
      <c r="A249" s="402"/>
      <c r="B249" s="386"/>
      <c r="C249" s="126"/>
      <c r="D249" s="293"/>
      <c r="E249" s="1152"/>
      <c r="F249" s="381" t="s">
        <v>438</v>
      </c>
      <c r="G249" s="380" t="s">
        <v>210</v>
      </c>
      <c r="H249" s="984" t="s">
        <v>732</v>
      </c>
      <c r="I249" s="985"/>
      <c r="J249" s="1068"/>
      <c r="K249" s="1068"/>
      <c r="L249" s="1068"/>
      <c r="M249" s="1167"/>
      <c r="N249" s="1160"/>
      <c r="O249" s="884"/>
      <c r="P249" s="1160"/>
      <c r="Q249" s="1160"/>
    </row>
    <row r="250" spans="1:17" ht="19.5" customHeight="1" x14ac:dyDescent="0.15">
      <c r="A250" s="402"/>
      <c r="B250" s="386"/>
      <c r="C250" s="126"/>
      <c r="D250" s="293"/>
      <c r="E250" s="1152"/>
      <c r="F250" s="381" t="s">
        <v>439</v>
      </c>
      <c r="G250" s="380" t="s">
        <v>210</v>
      </c>
      <c r="H250" s="984">
        <v>6</v>
      </c>
      <c r="I250" s="985"/>
      <c r="J250" s="1068"/>
      <c r="K250" s="1068"/>
      <c r="L250" s="1068"/>
      <c r="M250" s="1167"/>
      <c r="N250" s="1160"/>
      <c r="O250" s="884"/>
      <c r="P250" s="1160"/>
      <c r="Q250" s="1160"/>
    </row>
    <row r="251" spans="1:17" ht="19.5" customHeight="1" x14ac:dyDescent="0.15">
      <c r="A251" s="402"/>
      <c r="B251" s="386"/>
      <c r="C251" s="126"/>
      <c r="D251" s="293"/>
      <c r="E251" s="1152"/>
      <c r="F251" s="381" t="s">
        <v>440</v>
      </c>
      <c r="G251" s="380" t="s">
        <v>210</v>
      </c>
      <c r="H251" s="984"/>
      <c r="I251" s="985"/>
      <c r="J251" s="1068"/>
      <c r="K251" s="1068"/>
      <c r="L251" s="1068"/>
      <c r="M251" s="1167"/>
      <c r="N251" s="1160"/>
      <c r="O251" s="884"/>
      <c r="P251" s="1160"/>
      <c r="Q251" s="1160"/>
    </row>
    <row r="252" spans="1:17" ht="19.5" customHeight="1" x14ac:dyDescent="0.15">
      <c r="A252" s="402"/>
      <c r="B252" s="386"/>
      <c r="C252" s="126"/>
      <c r="D252" s="293"/>
      <c r="E252" s="1152"/>
      <c r="F252" s="381" t="s">
        <v>441</v>
      </c>
      <c r="G252" s="380" t="s">
        <v>210</v>
      </c>
      <c r="H252" s="984">
        <v>2017</v>
      </c>
      <c r="I252" s="985"/>
      <c r="J252" s="1068"/>
      <c r="K252" s="1068"/>
      <c r="L252" s="1068"/>
      <c r="M252" s="1167"/>
      <c r="N252" s="1160"/>
      <c r="O252" s="884"/>
      <c r="P252" s="1160"/>
      <c r="Q252" s="1160"/>
    </row>
    <row r="253" spans="1:17" ht="19.5" customHeight="1" x14ac:dyDescent="0.15">
      <c r="A253" s="402"/>
      <c r="B253" s="386"/>
      <c r="C253" s="126"/>
      <c r="D253" s="293"/>
      <c r="E253" s="1152"/>
      <c r="F253" s="381" t="s">
        <v>442</v>
      </c>
      <c r="G253" s="380" t="s">
        <v>210</v>
      </c>
      <c r="H253" s="1145" t="s">
        <v>733</v>
      </c>
      <c r="I253" s="985"/>
      <c r="J253" s="1068"/>
      <c r="K253" s="1068"/>
      <c r="L253" s="1068"/>
      <c r="M253" s="1167"/>
      <c r="N253" s="1160"/>
      <c r="O253" s="884"/>
      <c r="P253" s="1160"/>
      <c r="Q253" s="1160"/>
    </row>
    <row r="254" spans="1:17" ht="19.5" customHeight="1" x14ac:dyDescent="0.15">
      <c r="A254" s="402"/>
      <c r="B254" s="386"/>
      <c r="C254" s="126"/>
      <c r="D254" s="293"/>
      <c r="E254" s="1152"/>
      <c r="F254" s="381" t="s">
        <v>443</v>
      </c>
      <c r="G254" s="380" t="s">
        <v>210</v>
      </c>
      <c r="H254" s="984" t="s">
        <v>734</v>
      </c>
      <c r="I254" s="985"/>
      <c r="J254" s="1068"/>
      <c r="K254" s="1068"/>
      <c r="L254" s="1068"/>
      <c r="M254" s="1167"/>
      <c r="N254" s="1160"/>
      <c r="O254" s="884"/>
      <c r="P254" s="1160"/>
      <c r="Q254" s="1160"/>
    </row>
    <row r="255" spans="1:17" ht="19.5" customHeight="1" x14ac:dyDescent="0.15">
      <c r="A255" s="402"/>
      <c r="B255" s="386"/>
      <c r="C255" s="126"/>
      <c r="D255" s="293"/>
      <c r="E255" s="1152"/>
      <c r="F255" s="381" t="s">
        <v>435</v>
      </c>
      <c r="G255" s="380" t="s">
        <v>210</v>
      </c>
      <c r="H255" s="984" t="s">
        <v>732</v>
      </c>
      <c r="I255" s="985"/>
      <c r="J255" s="1068"/>
      <c r="K255" s="1068"/>
      <c r="L255" s="1068"/>
      <c r="M255" s="1167"/>
      <c r="N255" s="1160"/>
      <c r="O255" s="884"/>
      <c r="P255" s="1160"/>
      <c r="Q255" s="1160"/>
    </row>
    <row r="256" spans="1:17" ht="19.25" customHeight="1" x14ac:dyDescent="0.15">
      <c r="A256" s="402"/>
      <c r="B256" s="386"/>
      <c r="C256" s="126"/>
      <c r="D256" s="293"/>
      <c r="E256" s="1152"/>
      <c r="F256" s="381" t="s">
        <v>444</v>
      </c>
      <c r="G256" s="380" t="s">
        <v>210</v>
      </c>
      <c r="H256" s="1164"/>
      <c r="I256" s="985"/>
      <c r="J256" s="1068"/>
      <c r="K256" s="1068"/>
      <c r="L256" s="1068"/>
      <c r="M256" s="1167"/>
      <c r="N256" s="1160"/>
      <c r="O256" s="884"/>
      <c r="P256" s="1160"/>
      <c r="Q256" s="1160"/>
    </row>
    <row r="257" spans="1:17" ht="23.5" customHeight="1" x14ac:dyDescent="0.15">
      <c r="A257" s="402"/>
      <c r="B257" s="386"/>
      <c r="C257" s="126"/>
      <c r="D257" s="293"/>
      <c r="E257" s="1152"/>
      <c r="F257" s="381" t="s">
        <v>445</v>
      </c>
      <c r="G257" s="380" t="s">
        <v>210</v>
      </c>
      <c r="H257" s="1146" t="s">
        <v>736</v>
      </c>
      <c r="I257" s="985"/>
      <c r="J257" s="1068"/>
      <c r="K257" s="1068"/>
      <c r="L257" s="1068"/>
      <c r="M257" s="1167"/>
      <c r="N257" s="1160"/>
      <c r="O257" s="884"/>
      <c r="P257" s="1160"/>
      <c r="Q257" s="1160"/>
    </row>
    <row r="258" spans="1:17" ht="21.75" customHeight="1" x14ac:dyDescent="0.15">
      <c r="A258" s="402"/>
      <c r="B258" s="386"/>
      <c r="C258" s="126"/>
      <c r="D258" s="293"/>
      <c r="E258" s="1152"/>
      <c r="F258" s="381" t="s">
        <v>372</v>
      </c>
      <c r="G258" s="380" t="s">
        <v>210</v>
      </c>
      <c r="H258" s="1146" t="s">
        <v>735</v>
      </c>
      <c r="I258" s="985"/>
      <c r="J258" s="1068"/>
      <c r="K258" s="1068"/>
      <c r="L258" s="1068"/>
      <c r="M258" s="1167"/>
      <c r="N258" s="1160"/>
      <c r="O258" s="884"/>
      <c r="P258" s="1160"/>
      <c r="Q258" s="1160"/>
    </row>
    <row r="259" spans="1:17" ht="27" customHeight="1" x14ac:dyDescent="0.15">
      <c r="A259" s="402"/>
      <c r="B259" s="386"/>
      <c r="C259" s="126"/>
      <c r="D259" s="293"/>
      <c r="E259" s="1152"/>
      <c r="F259" s="381" t="s">
        <v>356</v>
      </c>
      <c r="G259" s="380" t="s">
        <v>210</v>
      </c>
      <c r="H259" s="1146" t="s">
        <v>1871</v>
      </c>
      <c r="I259" s="985"/>
      <c r="J259" s="1068"/>
      <c r="K259" s="1068"/>
      <c r="L259" s="1068"/>
      <c r="M259" s="1167"/>
      <c r="N259" s="1160"/>
      <c r="O259" s="884"/>
      <c r="P259" s="1160"/>
      <c r="Q259" s="1160"/>
    </row>
    <row r="260" spans="1:17" ht="32.25" customHeight="1" x14ac:dyDescent="0.15">
      <c r="A260" s="402"/>
      <c r="B260" s="386"/>
      <c r="C260" s="126"/>
      <c r="D260" s="293"/>
      <c r="E260" s="1152"/>
      <c r="F260" s="381" t="s">
        <v>561</v>
      </c>
      <c r="G260" s="380" t="s">
        <v>210</v>
      </c>
      <c r="H260" s="1146" t="s">
        <v>932</v>
      </c>
      <c r="I260" s="985"/>
      <c r="J260" s="1068"/>
      <c r="K260" s="1068"/>
      <c r="L260" s="1068"/>
      <c r="M260" s="1167"/>
      <c r="N260" s="1160"/>
      <c r="O260" s="884"/>
      <c r="P260" s="1160"/>
      <c r="Q260" s="1160"/>
    </row>
    <row r="261" spans="1:17" ht="21" customHeight="1" x14ac:dyDescent="0.15">
      <c r="A261" s="402"/>
      <c r="B261" s="386"/>
      <c r="C261" s="126"/>
      <c r="D261" s="293"/>
      <c r="E261" s="1152"/>
      <c r="F261" s="389" t="s">
        <v>447</v>
      </c>
      <c r="G261" s="388" t="s">
        <v>210</v>
      </c>
      <c r="H261" s="1147"/>
      <c r="I261" s="1169"/>
      <c r="J261" s="1068"/>
      <c r="K261" s="1068"/>
      <c r="L261" s="1068"/>
      <c r="M261" s="1167"/>
      <c r="N261" s="1160"/>
      <c r="O261" s="884"/>
      <c r="P261" s="1160"/>
      <c r="Q261" s="1160"/>
    </row>
    <row r="262" spans="1:17" ht="28" x14ac:dyDescent="0.15">
      <c r="A262" s="402"/>
      <c r="B262" s="386"/>
      <c r="C262" s="126"/>
      <c r="D262" s="293"/>
      <c r="E262" s="1152"/>
      <c r="F262" s="381" t="s">
        <v>448</v>
      </c>
      <c r="G262" s="380" t="s">
        <v>210</v>
      </c>
      <c r="H262" s="1147"/>
      <c r="I262" s="1148"/>
      <c r="J262" s="1068"/>
      <c r="K262" s="1068"/>
      <c r="L262" s="1068"/>
      <c r="M262" s="1167"/>
      <c r="N262" s="1160"/>
      <c r="O262" s="884"/>
      <c r="P262" s="1160"/>
      <c r="Q262" s="1160"/>
    </row>
    <row r="263" spans="1:17" ht="24" customHeight="1" x14ac:dyDescent="0.15">
      <c r="A263" s="402"/>
      <c r="B263" s="386"/>
      <c r="C263" s="126"/>
      <c r="D263" s="293"/>
      <c r="E263" s="1152"/>
      <c r="F263" s="871" t="s">
        <v>449</v>
      </c>
      <c r="G263" s="380" t="s">
        <v>210</v>
      </c>
      <c r="H263" s="1149" t="s">
        <v>452</v>
      </c>
      <c r="I263" s="1148"/>
      <c r="J263" s="1068"/>
      <c r="K263" s="1068"/>
      <c r="L263" s="1068"/>
      <c r="M263" s="1167"/>
      <c r="N263" s="1160"/>
      <c r="O263" s="884"/>
      <c r="P263" s="1160"/>
      <c r="Q263" s="1160"/>
    </row>
    <row r="264" spans="1:17" ht="19.25" customHeight="1" x14ac:dyDescent="0.15">
      <c r="A264" s="402"/>
      <c r="B264" s="386"/>
      <c r="C264" s="126"/>
      <c r="D264" s="293"/>
      <c r="E264" s="1153"/>
      <c r="F264" s="381" t="s">
        <v>450</v>
      </c>
      <c r="G264" s="380" t="s">
        <v>210</v>
      </c>
      <c r="H264" s="984"/>
      <c r="I264" s="985"/>
      <c r="J264" s="1069"/>
      <c r="K264" s="1069"/>
      <c r="L264" s="1069"/>
      <c r="M264" s="1168"/>
      <c r="N264" s="1161"/>
      <c r="O264" s="884"/>
      <c r="P264" s="1161"/>
      <c r="Q264" s="1161"/>
    </row>
    <row r="265" spans="1:17" ht="15" customHeight="1" x14ac:dyDescent="0.15">
      <c r="A265" s="402"/>
      <c r="B265" s="386"/>
      <c r="C265" s="126"/>
      <c r="D265" s="293"/>
      <c r="E265" s="451"/>
      <c r="F265" s="452"/>
      <c r="G265" s="452"/>
      <c r="H265" s="452"/>
      <c r="I265" s="452"/>
      <c r="J265" s="452"/>
      <c r="K265" s="452"/>
      <c r="L265" s="452"/>
      <c r="M265" s="452"/>
      <c r="N265" s="465"/>
      <c r="O265" s="885"/>
    </row>
    <row r="266" spans="1:17" ht="40.5" customHeight="1" x14ac:dyDescent="0.15">
      <c r="A266" s="402"/>
      <c r="B266" s="386"/>
      <c r="C266" s="126"/>
      <c r="D266" s="293"/>
      <c r="E266" s="1151" t="s">
        <v>285</v>
      </c>
      <c r="F266" s="381" t="s">
        <v>451</v>
      </c>
      <c r="G266" s="380" t="s">
        <v>210</v>
      </c>
      <c r="H266" s="1162" t="s">
        <v>737</v>
      </c>
      <c r="I266" s="1163"/>
      <c r="J266" s="1067"/>
      <c r="K266" s="1067" t="s">
        <v>358</v>
      </c>
      <c r="L266" s="1067">
        <v>1</v>
      </c>
      <c r="M266" s="1166">
        <f>N266</f>
        <v>7.88</v>
      </c>
      <c r="N266" s="1159">
        <v>7.88</v>
      </c>
      <c r="O266" s="884"/>
      <c r="P266" s="1159">
        <f>(40%*20)</f>
        <v>8</v>
      </c>
      <c r="Q266" s="1159">
        <v>7.76</v>
      </c>
    </row>
    <row r="267" spans="1:17" ht="22.5" customHeight="1" x14ac:dyDescent="0.15">
      <c r="A267" s="402"/>
      <c r="B267" s="386"/>
      <c r="C267" s="126"/>
      <c r="D267" s="293"/>
      <c r="E267" s="1152"/>
      <c r="F267" s="381" t="s">
        <v>436</v>
      </c>
      <c r="G267" s="380" t="s">
        <v>210</v>
      </c>
      <c r="H267" s="984" t="s">
        <v>738</v>
      </c>
      <c r="I267" s="985"/>
      <c r="J267" s="1068"/>
      <c r="K267" s="1068"/>
      <c r="L267" s="1068"/>
      <c r="M267" s="1167"/>
      <c r="N267" s="1160"/>
      <c r="O267" s="884"/>
      <c r="P267" s="1160"/>
      <c r="Q267" s="1160"/>
    </row>
    <row r="268" spans="1:17" ht="18.75" customHeight="1" x14ac:dyDescent="0.15">
      <c r="A268" s="402"/>
      <c r="B268" s="386"/>
      <c r="C268" s="126"/>
      <c r="D268" s="293"/>
      <c r="E268" s="1152"/>
      <c r="F268" s="381" t="s">
        <v>438</v>
      </c>
      <c r="G268" s="380" t="s">
        <v>210</v>
      </c>
      <c r="H268" s="984" t="s">
        <v>739</v>
      </c>
      <c r="I268" s="985"/>
      <c r="J268" s="1068"/>
      <c r="K268" s="1068"/>
      <c r="L268" s="1068"/>
      <c r="M268" s="1167"/>
      <c r="N268" s="1160"/>
      <c r="O268" s="884"/>
      <c r="P268" s="1160"/>
      <c r="Q268" s="1160"/>
    </row>
    <row r="269" spans="1:17" ht="18.75" customHeight="1" x14ac:dyDescent="0.15">
      <c r="A269" s="402"/>
      <c r="B269" s="386"/>
      <c r="C269" s="126"/>
      <c r="D269" s="293"/>
      <c r="E269" s="1152"/>
      <c r="F269" s="381" t="s">
        <v>439</v>
      </c>
      <c r="G269" s="380" t="s">
        <v>210</v>
      </c>
      <c r="H269" s="984">
        <v>5</v>
      </c>
      <c r="I269" s="985"/>
      <c r="J269" s="1068"/>
      <c r="K269" s="1068"/>
      <c r="L269" s="1068"/>
      <c r="M269" s="1167"/>
      <c r="N269" s="1160"/>
      <c r="O269" s="884"/>
      <c r="P269" s="1160"/>
      <c r="Q269" s="1160"/>
    </row>
    <row r="270" spans="1:17" ht="18.75" customHeight="1" x14ac:dyDescent="0.15">
      <c r="A270" s="402"/>
      <c r="B270" s="386"/>
      <c r="C270" s="126"/>
      <c r="D270" s="293"/>
      <c r="E270" s="1152"/>
      <c r="F270" s="381" t="s">
        <v>440</v>
      </c>
      <c r="G270" s="380" t="s">
        <v>210</v>
      </c>
      <c r="H270" s="984">
        <v>10</v>
      </c>
      <c r="I270" s="985"/>
      <c r="J270" s="1068"/>
      <c r="K270" s="1068"/>
      <c r="L270" s="1068"/>
      <c r="M270" s="1167"/>
      <c r="N270" s="1160"/>
      <c r="O270" s="884"/>
      <c r="P270" s="1160"/>
      <c r="Q270" s="1160"/>
    </row>
    <row r="271" spans="1:17" ht="18.75" customHeight="1" x14ac:dyDescent="0.15">
      <c r="A271" s="402"/>
      <c r="B271" s="386"/>
      <c r="C271" s="126"/>
      <c r="D271" s="293"/>
      <c r="E271" s="1152"/>
      <c r="F271" s="381" t="s">
        <v>441</v>
      </c>
      <c r="G271" s="380" t="s">
        <v>210</v>
      </c>
      <c r="H271" s="984">
        <v>2017</v>
      </c>
      <c r="I271" s="985"/>
      <c r="J271" s="1068"/>
      <c r="K271" s="1068"/>
      <c r="L271" s="1068"/>
      <c r="M271" s="1167"/>
      <c r="N271" s="1160"/>
      <c r="O271" s="884"/>
      <c r="P271" s="1160"/>
      <c r="Q271" s="1160"/>
    </row>
    <row r="272" spans="1:17" ht="18.75" customHeight="1" x14ac:dyDescent="0.15">
      <c r="A272" s="402"/>
      <c r="B272" s="386"/>
      <c r="C272" s="126"/>
      <c r="D272" s="293"/>
      <c r="E272" s="1152"/>
      <c r="F272" s="381" t="s">
        <v>442</v>
      </c>
      <c r="G272" s="380" t="s">
        <v>210</v>
      </c>
      <c r="H272" s="1145" t="s">
        <v>740</v>
      </c>
      <c r="I272" s="985"/>
      <c r="J272" s="1068"/>
      <c r="K272" s="1068"/>
      <c r="L272" s="1068"/>
      <c r="M272" s="1167"/>
      <c r="N272" s="1160"/>
      <c r="O272" s="884"/>
      <c r="P272" s="1160"/>
      <c r="Q272" s="1160"/>
    </row>
    <row r="273" spans="1:17" ht="18.75" customHeight="1" x14ac:dyDescent="0.15">
      <c r="A273" s="402"/>
      <c r="B273" s="386"/>
      <c r="C273" s="126"/>
      <c r="D273" s="293"/>
      <c r="E273" s="1152"/>
      <c r="F273" s="381" t="s">
        <v>443</v>
      </c>
      <c r="G273" s="380" t="s">
        <v>210</v>
      </c>
      <c r="H273" s="984" t="s">
        <v>742</v>
      </c>
      <c r="I273" s="985"/>
      <c r="J273" s="1068"/>
      <c r="K273" s="1068"/>
      <c r="L273" s="1068"/>
      <c r="M273" s="1167"/>
      <c r="N273" s="1160"/>
      <c r="O273" s="884"/>
      <c r="P273" s="1160"/>
      <c r="Q273" s="1160"/>
    </row>
    <row r="274" spans="1:17" ht="18.75" customHeight="1" x14ac:dyDescent="0.15">
      <c r="A274" s="402"/>
      <c r="B274" s="386"/>
      <c r="C274" s="126"/>
      <c r="D274" s="293"/>
      <c r="E274" s="1152"/>
      <c r="F274" s="381" t="s">
        <v>435</v>
      </c>
      <c r="G274" s="380" t="s">
        <v>210</v>
      </c>
      <c r="H274" s="984" t="s">
        <v>739</v>
      </c>
      <c r="I274" s="985"/>
      <c r="J274" s="1068"/>
      <c r="K274" s="1068"/>
      <c r="L274" s="1068"/>
      <c r="M274" s="1167"/>
      <c r="N274" s="1160"/>
      <c r="O274" s="884"/>
      <c r="P274" s="1160"/>
      <c r="Q274" s="1160"/>
    </row>
    <row r="275" spans="1:17" ht="18.75" customHeight="1" x14ac:dyDescent="0.15">
      <c r="A275" s="402"/>
      <c r="B275" s="386"/>
      <c r="C275" s="126"/>
      <c r="D275" s="293"/>
      <c r="E275" s="1152"/>
      <c r="F275" s="381" t="s">
        <v>444</v>
      </c>
      <c r="G275" s="380" t="s">
        <v>210</v>
      </c>
      <c r="H275" s="1150" t="s">
        <v>743</v>
      </c>
      <c r="I275" s="1148"/>
      <c r="J275" s="1068"/>
      <c r="K275" s="1068"/>
      <c r="L275" s="1068"/>
      <c r="M275" s="1167"/>
      <c r="N275" s="1160"/>
      <c r="O275" s="884"/>
      <c r="P275" s="1160"/>
      <c r="Q275" s="1160"/>
    </row>
    <row r="276" spans="1:17" ht="30.75" customHeight="1" x14ac:dyDescent="0.15">
      <c r="A276" s="402"/>
      <c r="B276" s="386"/>
      <c r="C276" s="126"/>
      <c r="D276" s="293"/>
      <c r="E276" s="1152"/>
      <c r="F276" s="381" t="s">
        <v>445</v>
      </c>
      <c r="G276" s="380" t="s">
        <v>210</v>
      </c>
      <c r="H276" s="1150" t="s">
        <v>744</v>
      </c>
      <c r="I276" s="1148"/>
      <c r="J276" s="1068"/>
      <c r="K276" s="1068"/>
      <c r="L276" s="1068"/>
      <c r="M276" s="1167"/>
      <c r="N276" s="1160"/>
      <c r="O276" s="884"/>
      <c r="P276" s="1160"/>
      <c r="Q276" s="1160"/>
    </row>
    <row r="277" spans="1:17" ht="18.75" customHeight="1" x14ac:dyDescent="0.15">
      <c r="A277" s="402"/>
      <c r="B277" s="386"/>
      <c r="C277" s="126"/>
      <c r="D277" s="293"/>
      <c r="E277" s="1152"/>
      <c r="F277" s="381" t="s">
        <v>372</v>
      </c>
      <c r="G277" s="380" t="s">
        <v>210</v>
      </c>
      <c r="H277" s="1150" t="s">
        <v>741</v>
      </c>
      <c r="I277" s="1148"/>
      <c r="J277" s="1068"/>
      <c r="K277" s="1068"/>
      <c r="L277" s="1068"/>
      <c r="M277" s="1167"/>
      <c r="N277" s="1160"/>
      <c r="O277" s="884"/>
      <c r="P277" s="1160"/>
      <c r="Q277" s="1160"/>
    </row>
    <row r="278" spans="1:17" ht="32" customHeight="1" x14ac:dyDescent="0.15">
      <c r="A278" s="402"/>
      <c r="B278" s="386"/>
      <c r="C278" s="126"/>
      <c r="D278" s="293"/>
      <c r="E278" s="1152"/>
      <c r="F278" s="381" t="s">
        <v>356</v>
      </c>
      <c r="G278" s="380" t="s">
        <v>210</v>
      </c>
      <c r="H278" s="1146" t="s">
        <v>1872</v>
      </c>
      <c r="I278" s="985"/>
      <c r="J278" s="1068"/>
      <c r="K278" s="1068"/>
      <c r="L278" s="1068"/>
      <c r="M278" s="1167"/>
      <c r="N278" s="1160"/>
      <c r="O278" s="884"/>
      <c r="P278" s="1160"/>
      <c r="Q278" s="1160"/>
    </row>
    <row r="279" spans="1:17" ht="32.25" customHeight="1" x14ac:dyDescent="0.15">
      <c r="A279" s="402"/>
      <c r="B279" s="386"/>
      <c r="C279" s="126"/>
      <c r="D279" s="293"/>
      <c r="E279" s="1152"/>
      <c r="F279" s="381" t="s">
        <v>446</v>
      </c>
      <c r="G279" s="380" t="s">
        <v>210</v>
      </c>
      <c r="H279" s="1146" t="s">
        <v>933</v>
      </c>
      <c r="I279" s="985"/>
      <c r="J279" s="1068"/>
      <c r="K279" s="1068"/>
      <c r="L279" s="1068"/>
      <c r="M279" s="1167"/>
      <c r="N279" s="1160"/>
      <c r="O279" s="884"/>
      <c r="P279" s="1160"/>
      <c r="Q279" s="1160"/>
    </row>
    <row r="280" spans="1:17" ht="21" customHeight="1" x14ac:dyDescent="0.15">
      <c r="A280" s="402"/>
      <c r="B280" s="386"/>
      <c r="C280" s="126"/>
      <c r="D280" s="293"/>
      <c r="E280" s="1152"/>
      <c r="F280" s="448" t="s">
        <v>447</v>
      </c>
      <c r="G280" s="450" t="s">
        <v>210</v>
      </c>
      <c r="H280" s="1164"/>
      <c r="I280" s="985"/>
      <c r="J280" s="1068"/>
      <c r="K280" s="1068"/>
      <c r="L280" s="1068"/>
      <c r="M280" s="1167"/>
      <c r="N280" s="1160"/>
      <c r="O280" s="884"/>
      <c r="P280" s="1160"/>
      <c r="Q280" s="1160"/>
    </row>
    <row r="281" spans="1:17" ht="28" x14ac:dyDescent="0.15">
      <c r="A281" s="402"/>
      <c r="B281" s="386"/>
      <c r="C281" s="126"/>
      <c r="D281" s="293"/>
      <c r="E281" s="1152"/>
      <c r="F281" s="381" t="s">
        <v>448</v>
      </c>
      <c r="G281" s="380" t="s">
        <v>210</v>
      </c>
      <c r="H281" s="1149"/>
      <c r="I281" s="1148"/>
      <c r="J281" s="1068"/>
      <c r="K281" s="1068"/>
      <c r="L281" s="1068"/>
      <c r="M281" s="1167"/>
      <c r="N281" s="1160"/>
      <c r="O281" s="884"/>
      <c r="P281" s="1160"/>
      <c r="Q281" s="1160"/>
    </row>
    <row r="282" spans="1:17" ht="23" customHeight="1" x14ac:dyDescent="0.15">
      <c r="A282" s="402"/>
      <c r="B282" s="386"/>
      <c r="C282" s="126"/>
      <c r="D282" s="293"/>
      <c r="E282" s="1152"/>
      <c r="F282" s="871" t="s">
        <v>449</v>
      </c>
      <c r="G282" s="380" t="s">
        <v>210</v>
      </c>
      <c r="H282" s="984" t="s">
        <v>452</v>
      </c>
      <c r="I282" s="985"/>
      <c r="J282" s="1068"/>
      <c r="K282" s="1068"/>
      <c r="L282" s="1068"/>
      <c r="M282" s="1167"/>
      <c r="N282" s="1160"/>
      <c r="O282" s="884"/>
      <c r="P282" s="1160"/>
      <c r="Q282" s="1160"/>
    </row>
    <row r="283" spans="1:17" ht="30" customHeight="1" x14ac:dyDescent="0.15">
      <c r="A283" s="402"/>
      <c r="B283" s="386"/>
      <c r="C283" s="126"/>
      <c r="D283" s="293"/>
      <c r="E283" s="1153"/>
      <c r="F283" s="381" t="s">
        <v>450</v>
      </c>
      <c r="G283" s="380" t="s">
        <v>210</v>
      </c>
      <c r="H283" s="984"/>
      <c r="I283" s="985"/>
      <c r="J283" s="1069"/>
      <c r="K283" s="1069"/>
      <c r="L283" s="1069"/>
      <c r="M283" s="1168"/>
      <c r="N283" s="1161"/>
      <c r="O283" s="884"/>
      <c r="P283" s="1161"/>
      <c r="Q283" s="1161"/>
    </row>
    <row r="284" spans="1:17" ht="13" x14ac:dyDescent="0.15">
      <c r="A284" s="402"/>
      <c r="B284" s="386"/>
      <c r="C284" s="126"/>
      <c r="D284" s="293"/>
      <c r="E284" s="451"/>
      <c r="F284" s="452"/>
      <c r="G284" s="452"/>
      <c r="H284" s="452"/>
      <c r="I284" s="452"/>
      <c r="J284" s="452"/>
      <c r="K284" s="452"/>
      <c r="L284" s="452"/>
      <c r="M284" s="452"/>
      <c r="N284" s="465"/>
      <c r="O284" s="885"/>
    </row>
    <row r="285" spans="1:17" ht="36" customHeight="1" x14ac:dyDescent="0.15">
      <c r="A285" s="402"/>
      <c r="B285" s="386"/>
      <c r="C285" s="126"/>
      <c r="D285" s="293"/>
      <c r="E285" s="1151" t="s">
        <v>506</v>
      </c>
      <c r="F285" s="381" t="s">
        <v>451</v>
      </c>
      <c r="G285" s="380" t="s">
        <v>210</v>
      </c>
      <c r="H285" s="1162" t="s">
        <v>745</v>
      </c>
      <c r="I285" s="1163"/>
      <c r="J285" s="1067">
        <v>2018</v>
      </c>
      <c r="K285" s="1067" t="s">
        <v>358</v>
      </c>
      <c r="L285" s="1067">
        <v>1</v>
      </c>
      <c r="M285" s="1166">
        <f>N285</f>
        <v>3.96</v>
      </c>
      <c r="N285" s="1159">
        <v>3.96</v>
      </c>
      <c r="O285" s="884"/>
      <c r="P285" s="1159">
        <f>(40%*20)/2</f>
        <v>4</v>
      </c>
      <c r="Q285" s="1159">
        <v>3.92</v>
      </c>
    </row>
    <row r="286" spans="1:17" ht="24" customHeight="1" x14ac:dyDescent="0.15">
      <c r="A286" s="402"/>
      <c r="B286" s="386"/>
      <c r="C286" s="126"/>
      <c r="D286" s="293"/>
      <c r="E286" s="1152"/>
      <c r="F286" s="381" t="s">
        <v>436</v>
      </c>
      <c r="G286" s="380" t="s">
        <v>210</v>
      </c>
      <c r="H286" s="984" t="s">
        <v>746</v>
      </c>
      <c r="I286" s="985"/>
      <c r="J286" s="1068"/>
      <c r="K286" s="1068"/>
      <c r="L286" s="1068"/>
      <c r="M286" s="1167"/>
      <c r="N286" s="1160"/>
      <c r="O286" s="884"/>
      <c r="P286" s="1160"/>
      <c r="Q286" s="1160"/>
    </row>
    <row r="287" spans="1:17" ht="19.5" customHeight="1" x14ac:dyDescent="0.15">
      <c r="A287" s="402"/>
      <c r="B287" s="386"/>
      <c r="C287" s="126"/>
      <c r="D287" s="293"/>
      <c r="E287" s="1152"/>
      <c r="F287" s="381" t="s">
        <v>438</v>
      </c>
      <c r="G287" s="380" t="s">
        <v>210</v>
      </c>
      <c r="H287" s="984" t="s">
        <v>747</v>
      </c>
      <c r="I287" s="985"/>
      <c r="J287" s="1068"/>
      <c r="K287" s="1068"/>
      <c r="L287" s="1068"/>
      <c r="M287" s="1167"/>
      <c r="N287" s="1160"/>
      <c r="O287" s="884"/>
      <c r="P287" s="1160"/>
      <c r="Q287" s="1160"/>
    </row>
    <row r="288" spans="1:17" ht="19.5" customHeight="1" x14ac:dyDescent="0.15">
      <c r="A288" s="402"/>
      <c r="B288" s="386"/>
      <c r="C288" s="126"/>
      <c r="D288" s="293"/>
      <c r="E288" s="1152"/>
      <c r="F288" s="381" t="s">
        <v>439</v>
      </c>
      <c r="G288" s="380" t="s">
        <v>210</v>
      </c>
      <c r="H288" s="984">
        <v>5</v>
      </c>
      <c r="I288" s="985"/>
      <c r="J288" s="1068"/>
      <c r="K288" s="1068"/>
      <c r="L288" s="1068"/>
      <c r="M288" s="1167"/>
      <c r="N288" s="1160"/>
      <c r="O288" s="884"/>
      <c r="P288" s="1160"/>
      <c r="Q288" s="1160"/>
    </row>
    <row r="289" spans="1:17" ht="19.5" customHeight="1" x14ac:dyDescent="0.15">
      <c r="A289" s="402"/>
      <c r="B289" s="386"/>
      <c r="C289" s="126"/>
      <c r="D289" s="293"/>
      <c r="E289" s="1152"/>
      <c r="F289" s="381" t="s">
        <v>440</v>
      </c>
      <c r="G289" s="380" t="s">
        <v>210</v>
      </c>
      <c r="H289" s="984">
        <v>4</v>
      </c>
      <c r="I289" s="985"/>
      <c r="J289" s="1068"/>
      <c r="K289" s="1068"/>
      <c r="L289" s="1068"/>
      <c r="M289" s="1167"/>
      <c r="N289" s="1160"/>
      <c r="O289" s="884"/>
      <c r="P289" s="1160"/>
      <c r="Q289" s="1160"/>
    </row>
    <row r="290" spans="1:17" ht="19.5" customHeight="1" x14ac:dyDescent="0.15">
      <c r="A290" s="402"/>
      <c r="B290" s="386"/>
      <c r="C290" s="126"/>
      <c r="D290" s="293"/>
      <c r="E290" s="1152"/>
      <c r="F290" s="381" t="s">
        <v>441</v>
      </c>
      <c r="G290" s="380" t="s">
        <v>210</v>
      </c>
      <c r="H290" s="984">
        <v>2018</v>
      </c>
      <c r="I290" s="985"/>
      <c r="J290" s="1068"/>
      <c r="K290" s="1068"/>
      <c r="L290" s="1068"/>
      <c r="M290" s="1167"/>
      <c r="N290" s="1160"/>
      <c r="O290" s="884"/>
      <c r="P290" s="1160"/>
      <c r="Q290" s="1160"/>
    </row>
    <row r="291" spans="1:17" ht="19.5" customHeight="1" x14ac:dyDescent="0.15">
      <c r="A291" s="402"/>
      <c r="B291" s="386"/>
      <c r="C291" s="126"/>
      <c r="D291" s="293"/>
      <c r="E291" s="1152"/>
      <c r="F291" s="381" t="s">
        <v>442</v>
      </c>
      <c r="G291" s="380" t="s">
        <v>210</v>
      </c>
      <c r="H291" s="1145" t="s">
        <v>754</v>
      </c>
      <c r="I291" s="985"/>
      <c r="J291" s="1068"/>
      <c r="K291" s="1068"/>
      <c r="L291" s="1068"/>
      <c r="M291" s="1167"/>
      <c r="N291" s="1160"/>
      <c r="O291" s="884"/>
      <c r="P291" s="1160"/>
      <c r="Q291" s="1160"/>
    </row>
    <row r="292" spans="1:17" ht="19.5" customHeight="1" x14ac:dyDescent="0.15">
      <c r="A292" s="402"/>
      <c r="B292" s="386"/>
      <c r="C292" s="126"/>
      <c r="D292" s="293"/>
      <c r="E292" s="1152"/>
      <c r="F292" s="381" t="s">
        <v>443</v>
      </c>
      <c r="G292" s="380" t="s">
        <v>210</v>
      </c>
      <c r="H292" s="984" t="s">
        <v>748</v>
      </c>
      <c r="I292" s="985"/>
      <c r="J292" s="1068"/>
      <c r="K292" s="1068"/>
      <c r="L292" s="1068"/>
      <c r="M292" s="1167"/>
      <c r="N292" s="1160"/>
      <c r="O292" s="884"/>
      <c r="P292" s="1160"/>
      <c r="Q292" s="1160"/>
    </row>
    <row r="293" spans="1:17" ht="19.5" customHeight="1" x14ac:dyDescent="0.15">
      <c r="A293" s="402"/>
      <c r="B293" s="386"/>
      <c r="C293" s="126"/>
      <c r="D293" s="293"/>
      <c r="E293" s="1152"/>
      <c r="F293" s="381" t="s">
        <v>435</v>
      </c>
      <c r="G293" s="380" t="s">
        <v>210</v>
      </c>
      <c r="H293" s="984" t="s">
        <v>755</v>
      </c>
      <c r="I293" s="985"/>
      <c r="J293" s="1068"/>
      <c r="K293" s="1068"/>
      <c r="L293" s="1068"/>
      <c r="M293" s="1167"/>
      <c r="N293" s="1160"/>
      <c r="O293" s="884"/>
      <c r="P293" s="1160"/>
      <c r="Q293" s="1160"/>
    </row>
    <row r="294" spans="1:17" ht="19.5" customHeight="1" x14ac:dyDescent="0.15">
      <c r="A294" s="402"/>
      <c r="B294" s="386"/>
      <c r="C294" s="126"/>
      <c r="D294" s="293"/>
      <c r="E294" s="1152"/>
      <c r="F294" s="381" t="s">
        <v>444</v>
      </c>
      <c r="G294" s="380" t="s">
        <v>210</v>
      </c>
      <c r="H294" s="1146" t="s">
        <v>749</v>
      </c>
      <c r="I294" s="985"/>
      <c r="J294" s="1068"/>
      <c r="K294" s="1068"/>
      <c r="L294" s="1068"/>
      <c r="M294" s="1167"/>
      <c r="N294" s="1160"/>
      <c r="O294" s="884"/>
      <c r="P294" s="1160"/>
      <c r="Q294" s="1160"/>
    </row>
    <row r="295" spans="1:17" ht="23.25" customHeight="1" x14ac:dyDescent="0.15">
      <c r="A295" s="402"/>
      <c r="B295" s="386"/>
      <c r="C295" s="126"/>
      <c r="D295" s="293"/>
      <c r="E295" s="1152"/>
      <c r="F295" s="381" t="s">
        <v>445</v>
      </c>
      <c r="G295" s="380" t="s">
        <v>210</v>
      </c>
      <c r="H295" s="1146" t="s">
        <v>750</v>
      </c>
      <c r="I295" s="985"/>
      <c r="J295" s="1068"/>
      <c r="K295" s="1068"/>
      <c r="L295" s="1068"/>
      <c r="M295" s="1167"/>
      <c r="N295" s="1160"/>
      <c r="O295" s="884"/>
      <c r="P295" s="1160"/>
      <c r="Q295" s="1160"/>
    </row>
    <row r="296" spans="1:17" ht="24.75" customHeight="1" x14ac:dyDescent="0.15">
      <c r="A296" s="402"/>
      <c r="B296" s="386"/>
      <c r="C296" s="126"/>
      <c r="D296" s="293"/>
      <c r="E296" s="1152"/>
      <c r="F296" s="381" t="s">
        <v>372</v>
      </c>
      <c r="G296" s="380" t="s">
        <v>210</v>
      </c>
      <c r="H296" s="1146" t="s">
        <v>751</v>
      </c>
      <c r="I296" s="985"/>
      <c r="J296" s="1068"/>
      <c r="K296" s="1068"/>
      <c r="L296" s="1068"/>
      <c r="M296" s="1167"/>
      <c r="N296" s="1160"/>
      <c r="O296" s="884"/>
      <c r="P296" s="1160"/>
      <c r="Q296" s="1160"/>
    </row>
    <row r="297" spans="1:17" ht="29.5" customHeight="1" x14ac:dyDescent="0.15">
      <c r="A297" s="402"/>
      <c r="B297" s="386"/>
      <c r="C297" s="126"/>
      <c r="D297" s="293"/>
      <c r="E297" s="1152"/>
      <c r="F297" s="381" t="s">
        <v>356</v>
      </c>
      <c r="G297" s="380" t="s">
        <v>210</v>
      </c>
      <c r="H297" s="1146" t="s">
        <v>1873</v>
      </c>
      <c r="I297" s="985"/>
      <c r="J297" s="1068"/>
      <c r="K297" s="1068"/>
      <c r="L297" s="1068"/>
      <c r="M297" s="1167"/>
      <c r="N297" s="1160"/>
      <c r="O297" s="884"/>
      <c r="P297" s="1160"/>
      <c r="Q297" s="1160"/>
    </row>
    <row r="298" spans="1:17" ht="32.25" customHeight="1" x14ac:dyDescent="0.15">
      <c r="A298" s="402"/>
      <c r="B298" s="386"/>
      <c r="C298" s="126"/>
      <c r="D298" s="293"/>
      <c r="E298" s="1152"/>
      <c r="F298" s="381" t="s">
        <v>561</v>
      </c>
      <c r="G298" s="380" t="s">
        <v>210</v>
      </c>
      <c r="H298" s="1146" t="s">
        <v>934</v>
      </c>
      <c r="I298" s="985"/>
      <c r="J298" s="1068"/>
      <c r="K298" s="1068"/>
      <c r="L298" s="1068"/>
      <c r="M298" s="1167"/>
      <c r="N298" s="1160"/>
      <c r="O298" s="884"/>
      <c r="P298" s="1160"/>
      <c r="Q298" s="1160"/>
    </row>
    <row r="299" spans="1:17" ht="15.5" customHeight="1" x14ac:dyDescent="0.15">
      <c r="A299" s="402"/>
      <c r="B299" s="386"/>
      <c r="C299" s="126"/>
      <c r="D299" s="293"/>
      <c r="E299" s="1152"/>
      <c r="F299" s="1156" t="s">
        <v>447</v>
      </c>
      <c r="G299" s="1158" t="s">
        <v>210</v>
      </c>
      <c r="H299" s="1146" t="s">
        <v>753</v>
      </c>
      <c r="I299" s="985"/>
      <c r="J299" s="1068"/>
      <c r="K299" s="1068"/>
      <c r="L299" s="1068"/>
      <c r="M299" s="1167"/>
      <c r="N299" s="1160"/>
      <c r="O299" s="884"/>
      <c r="P299" s="1160"/>
      <c r="Q299" s="1160"/>
    </row>
    <row r="300" spans="1:17" ht="15.5" customHeight="1" x14ac:dyDescent="0.15">
      <c r="A300" s="402"/>
      <c r="B300" s="386"/>
      <c r="C300" s="126"/>
      <c r="D300" s="293"/>
      <c r="E300" s="1152"/>
      <c r="F300" s="1157"/>
      <c r="G300" s="1059"/>
      <c r="H300" s="1146" t="s">
        <v>752</v>
      </c>
      <c r="I300" s="1189"/>
      <c r="J300" s="1068"/>
      <c r="K300" s="1068"/>
      <c r="L300" s="1068"/>
      <c r="M300" s="1167"/>
      <c r="N300" s="1160"/>
      <c r="O300" s="884"/>
      <c r="P300" s="1160"/>
      <c r="Q300" s="1160"/>
    </row>
    <row r="301" spans="1:17" ht="28" x14ac:dyDescent="0.15">
      <c r="A301" s="402"/>
      <c r="B301" s="386"/>
      <c r="C301" s="126"/>
      <c r="D301" s="293"/>
      <c r="E301" s="1152"/>
      <c r="F301" s="381" t="s">
        <v>448</v>
      </c>
      <c r="G301" s="380" t="s">
        <v>210</v>
      </c>
      <c r="H301" s="984"/>
      <c r="I301" s="985"/>
      <c r="J301" s="1068"/>
      <c r="K301" s="1068"/>
      <c r="L301" s="1068"/>
      <c r="M301" s="1167"/>
      <c r="N301" s="1160"/>
      <c r="O301" s="884"/>
      <c r="P301" s="1160"/>
      <c r="Q301" s="1160"/>
    </row>
    <row r="302" spans="1:17" ht="24" customHeight="1" x14ac:dyDescent="0.15">
      <c r="A302" s="402"/>
      <c r="B302" s="386"/>
      <c r="C302" s="126"/>
      <c r="D302" s="293"/>
      <c r="E302" s="1152"/>
      <c r="F302" s="871" t="s">
        <v>449</v>
      </c>
      <c r="G302" s="380" t="s">
        <v>210</v>
      </c>
      <c r="H302" s="984" t="s">
        <v>452</v>
      </c>
      <c r="I302" s="985"/>
      <c r="J302" s="1068"/>
      <c r="K302" s="1068"/>
      <c r="L302" s="1068"/>
      <c r="M302" s="1167"/>
      <c r="N302" s="1160"/>
      <c r="O302" s="884"/>
      <c r="P302" s="1160"/>
      <c r="Q302" s="1160"/>
    </row>
    <row r="303" spans="1:17" ht="30" customHeight="1" x14ac:dyDescent="0.15">
      <c r="A303" s="402"/>
      <c r="B303" s="875"/>
      <c r="C303" s="126"/>
      <c r="D303" s="293"/>
      <c r="E303" s="1153"/>
      <c r="F303" s="381" t="s">
        <v>450</v>
      </c>
      <c r="G303" s="380" t="s">
        <v>210</v>
      </c>
      <c r="H303" s="984" t="s">
        <v>572</v>
      </c>
      <c r="I303" s="985"/>
      <c r="J303" s="1069"/>
      <c r="K303" s="1069"/>
      <c r="L303" s="1069"/>
      <c r="M303" s="1168"/>
      <c r="N303" s="1161"/>
      <c r="O303" s="884"/>
      <c r="P303" s="1161"/>
      <c r="Q303" s="1161"/>
    </row>
    <row r="304" spans="1:17" ht="13" x14ac:dyDescent="0.15">
      <c r="A304" s="402"/>
      <c r="B304" s="875"/>
      <c r="C304" s="126"/>
      <c r="D304" s="293"/>
      <c r="E304" s="453"/>
      <c r="F304" s="452"/>
      <c r="G304" s="452"/>
      <c r="H304" s="452"/>
      <c r="I304" s="452"/>
      <c r="J304" s="452"/>
      <c r="K304" s="452"/>
      <c r="L304" s="452"/>
      <c r="M304" s="452"/>
      <c r="N304" s="465"/>
      <c r="O304" s="885"/>
    </row>
    <row r="305" spans="1:17" ht="34.5" customHeight="1" x14ac:dyDescent="0.15">
      <c r="A305" s="402"/>
      <c r="B305" s="386"/>
      <c r="C305" s="126"/>
      <c r="D305" s="293"/>
      <c r="E305" s="1151" t="s">
        <v>507</v>
      </c>
      <c r="F305" s="381" t="s">
        <v>451</v>
      </c>
      <c r="G305" s="380" t="s">
        <v>210</v>
      </c>
      <c r="H305" s="1162" t="s">
        <v>756</v>
      </c>
      <c r="I305" s="1163"/>
      <c r="J305" s="1067">
        <v>2020</v>
      </c>
      <c r="K305" s="1067" t="s">
        <v>358</v>
      </c>
      <c r="L305" s="1067">
        <v>1</v>
      </c>
      <c r="M305" s="1166">
        <f>N305</f>
        <v>11.94</v>
      </c>
      <c r="N305" s="1159">
        <v>11.94</v>
      </c>
      <c r="O305" s="884"/>
      <c r="P305" s="1159">
        <f>60%*20</f>
        <v>12</v>
      </c>
      <c r="Q305" s="1159">
        <v>11.88</v>
      </c>
    </row>
    <row r="306" spans="1:17" ht="28.5" customHeight="1" x14ac:dyDescent="0.15">
      <c r="A306" s="402"/>
      <c r="B306" s="386"/>
      <c r="C306" s="126"/>
      <c r="D306" s="293"/>
      <c r="E306" s="1152"/>
      <c r="F306" s="381" t="s">
        <v>436</v>
      </c>
      <c r="G306" s="380" t="s">
        <v>210</v>
      </c>
      <c r="H306" s="1149" t="s">
        <v>757</v>
      </c>
      <c r="I306" s="985"/>
      <c r="J306" s="1068"/>
      <c r="K306" s="1068"/>
      <c r="L306" s="1068"/>
      <c r="M306" s="1167"/>
      <c r="N306" s="1160"/>
      <c r="O306" s="884"/>
      <c r="P306" s="1160"/>
      <c r="Q306" s="1160"/>
    </row>
    <row r="307" spans="1:17" ht="24" customHeight="1" x14ac:dyDescent="0.15">
      <c r="A307" s="402"/>
      <c r="B307" s="386"/>
      <c r="C307" s="126"/>
      <c r="D307" s="293"/>
      <c r="E307" s="1152"/>
      <c r="F307" s="381" t="s">
        <v>438</v>
      </c>
      <c r="G307" s="380" t="s">
        <v>210</v>
      </c>
      <c r="H307" s="984" t="s">
        <v>758</v>
      </c>
      <c r="I307" s="985"/>
      <c r="J307" s="1068"/>
      <c r="K307" s="1068"/>
      <c r="L307" s="1068"/>
      <c r="M307" s="1167"/>
      <c r="N307" s="1160"/>
      <c r="O307" s="884"/>
      <c r="P307" s="1160"/>
      <c r="Q307" s="1160"/>
    </row>
    <row r="308" spans="1:17" ht="20.25" customHeight="1" x14ac:dyDescent="0.15">
      <c r="A308" s="402"/>
      <c r="B308" s="386"/>
      <c r="C308" s="126"/>
      <c r="D308" s="293"/>
      <c r="E308" s="1152"/>
      <c r="F308" s="381" t="s">
        <v>439</v>
      </c>
      <c r="G308" s="380" t="s">
        <v>210</v>
      </c>
      <c r="H308" s="984">
        <v>8</v>
      </c>
      <c r="I308" s="985"/>
      <c r="J308" s="1068"/>
      <c r="K308" s="1068"/>
      <c r="L308" s="1068"/>
      <c r="M308" s="1167"/>
      <c r="N308" s="1160"/>
      <c r="O308" s="884"/>
      <c r="P308" s="1160"/>
      <c r="Q308" s="1160"/>
    </row>
    <row r="309" spans="1:17" ht="20.25" customHeight="1" x14ac:dyDescent="0.15">
      <c r="A309" s="402"/>
      <c r="B309" s="386"/>
      <c r="C309" s="126"/>
      <c r="D309" s="293"/>
      <c r="E309" s="1152"/>
      <c r="F309" s="381" t="s">
        <v>440</v>
      </c>
      <c r="G309" s="380" t="s">
        <v>210</v>
      </c>
      <c r="H309" s="984">
        <v>4</v>
      </c>
      <c r="I309" s="985"/>
      <c r="J309" s="1068"/>
      <c r="K309" s="1068"/>
      <c r="L309" s="1068"/>
      <c r="M309" s="1167"/>
      <c r="N309" s="1160"/>
      <c r="O309" s="884"/>
      <c r="P309" s="1160"/>
      <c r="Q309" s="1160"/>
    </row>
    <row r="310" spans="1:17" ht="20.25" customHeight="1" x14ac:dyDescent="0.15">
      <c r="A310" s="402"/>
      <c r="B310" s="386"/>
      <c r="C310" s="126"/>
      <c r="D310" s="293"/>
      <c r="E310" s="1152"/>
      <c r="F310" s="381" t="s">
        <v>441</v>
      </c>
      <c r="G310" s="380" t="s">
        <v>210</v>
      </c>
      <c r="H310" s="984">
        <v>2020</v>
      </c>
      <c r="I310" s="985"/>
      <c r="J310" s="1068"/>
      <c r="K310" s="1068"/>
      <c r="L310" s="1068"/>
      <c r="M310" s="1167"/>
      <c r="N310" s="1160"/>
      <c r="O310" s="884"/>
      <c r="P310" s="1160"/>
      <c r="Q310" s="1160"/>
    </row>
    <row r="311" spans="1:17" ht="20.25" customHeight="1" x14ac:dyDescent="0.15">
      <c r="A311" s="402"/>
      <c r="B311" s="386"/>
      <c r="C311" s="126"/>
      <c r="D311" s="293"/>
      <c r="E311" s="1152"/>
      <c r="F311" s="381" t="s">
        <v>442</v>
      </c>
      <c r="G311" s="380" t="s">
        <v>210</v>
      </c>
      <c r="H311" s="1145" t="s">
        <v>760</v>
      </c>
      <c r="I311" s="985"/>
      <c r="J311" s="1068"/>
      <c r="K311" s="1068"/>
      <c r="L311" s="1068"/>
      <c r="M311" s="1167"/>
      <c r="N311" s="1160"/>
      <c r="O311" s="884"/>
      <c r="P311" s="1160"/>
      <c r="Q311" s="1160"/>
    </row>
    <row r="312" spans="1:17" ht="20.25" customHeight="1" x14ac:dyDescent="0.15">
      <c r="A312" s="402"/>
      <c r="B312" s="386"/>
      <c r="C312" s="126"/>
      <c r="D312" s="293"/>
      <c r="E312" s="1152"/>
      <c r="F312" s="381" t="s">
        <v>443</v>
      </c>
      <c r="G312" s="380" t="s">
        <v>210</v>
      </c>
      <c r="H312" s="984" t="s">
        <v>518</v>
      </c>
      <c r="I312" s="985"/>
      <c r="J312" s="1068"/>
      <c r="K312" s="1068"/>
      <c r="L312" s="1068"/>
      <c r="M312" s="1167"/>
      <c r="N312" s="1160"/>
      <c r="O312" s="884"/>
      <c r="P312" s="1160"/>
      <c r="Q312" s="1160"/>
    </row>
    <row r="313" spans="1:17" ht="20.25" customHeight="1" x14ac:dyDescent="0.15">
      <c r="A313" s="402"/>
      <c r="B313" s="386"/>
      <c r="C313" s="126"/>
      <c r="D313" s="293"/>
      <c r="E313" s="1152"/>
      <c r="F313" s="381" t="s">
        <v>435</v>
      </c>
      <c r="G313" s="380" t="s">
        <v>210</v>
      </c>
      <c r="H313" s="984" t="s">
        <v>519</v>
      </c>
      <c r="I313" s="985"/>
      <c r="J313" s="1068"/>
      <c r="K313" s="1068"/>
      <c r="L313" s="1068"/>
      <c r="M313" s="1167"/>
      <c r="N313" s="1160"/>
      <c r="O313" s="884"/>
      <c r="P313" s="1160"/>
      <c r="Q313" s="1160"/>
    </row>
    <row r="314" spans="1:17" ht="20.25" customHeight="1" x14ac:dyDescent="0.15">
      <c r="A314" s="402"/>
      <c r="B314" s="386"/>
      <c r="C314" s="126"/>
      <c r="D314" s="293"/>
      <c r="E314" s="1152"/>
      <c r="F314" s="381" t="s">
        <v>444</v>
      </c>
      <c r="G314" s="380" t="s">
        <v>210</v>
      </c>
      <c r="H314" s="1146" t="s">
        <v>762</v>
      </c>
      <c r="I314" s="985"/>
      <c r="J314" s="1068"/>
      <c r="K314" s="1068"/>
      <c r="L314" s="1068"/>
      <c r="M314" s="1167"/>
      <c r="N314" s="1160"/>
      <c r="O314" s="884"/>
      <c r="P314" s="1160"/>
      <c r="Q314" s="1160"/>
    </row>
    <row r="315" spans="1:17" ht="20.25" customHeight="1" x14ac:dyDescent="0.15">
      <c r="A315" s="402"/>
      <c r="B315" s="386"/>
      <c r="C315" s="126"/>
      <c r="D315" s="293"/>
      <c r="E315" s="1152"/>
      <c r="F315" s="381" t="s">
        <v>445</v>
      </c>
      <c r="G315" s="380" t="s">
        <v>210</v>
      </c>
      <c r="H315" s="1146" t="s">
        <v>761</v>
      </c>
      <c r="I315" s="985"/>
      <c r="J315" s="1068"/>
      <c r="K315" s="1068"/>
      <c r="L315" s="1068"/>
      <c r="M315" s="1167"/>
      <c r="N315" s="1160"/>
      <c r="O315" s="884"/>
      <c r="P315" s="1160"/>
      <c r="Q315" s="1160"/>
    </row>
    <row r="316" spans="1:17" ht="20.25" customHeight="1" x14ac:dyDescent="0.15">
      <c r="A316" s="402"/>
      <c r="B316" s="386"/>
      <c r="C316" s="126"/>
      <c r="D316" s="293"/>
      <c r="E316" s="1152"/>
      <c r="F316" s="381" t="s">
        <v>372</v>
      </c>
      <c r="G316" s="380" t="s">
        <v>210</v>
      </c>
      <c r="H316" s="1146" t="s">
        <v>759</v>
      </c>
      <c r="I316" s="985"/>
      <c r="J316" s="1068"/>
      <c r="K316" s="1068"/>
      <c r="L316" s="1068"/>
      <c r="M316" s="1167"/>
      <c r="N316" s="1160"/>
      <c r="O316" s="884"/>
      <c r="P316" s="1160"/>
      <c r="Q316" s="1160"/>
    </row>
    <row r="317" spans="1:17" ht="30" customHeight="1" x14ac:dyDescent="0.15">
      <c r="A317" s="402"/>
      <c r="B317" s="386"/>
      <c r="C317" s="126"/>
      <c r="D317" s="293"/>
      <c r="E317" s="1152"/>
      <c r="F317" s="381" t="s">
        <v>356</v>
      </c>
      <c r="G317" s="380" t="s">
        <v>210</v>
      </c>
      <c r="H317" s="1146" t="s">
        <v>1874</v>
      </c>
      <c r="I317" s="985"/>
      <c r="J317" s="1068"/>
      <c r="K317" s="1068"/>
      <c r="L317" s="1068"/>
      <c r="M317" s="1167"/>
      <c r="N317" s="1160"/>
      <c r="O317" s="884"/>
      <c r="P317" s="1160"/>
      <c r="Q317" s="1160"/>
    </row>
    <row r="318" spans="1:17" ht="32.25" customHeight="1" x14ac:dyDescent="0.15">
      <c r="A318" s="402"/>
      <c r="B318" s="386"/>
      <c r="C318" s="126"/>
      <c r="D318" s="293"/>
      <c r="E318" s="1152"/>
      <c r="F318" s="381" t="s">
        <v>561</v>
      </c>
      <c r="G318" s="380" t="s">
        <v>210</v>
      </c>
      <c r="H318" s="1150" t="s">
        <v>935</v>
      </c>
      <c r="I318" s="1148"/>
      <c r="J318" s="1068"/>
      <c r="K318" s="1068"/>
      <c r="L318" s="1068"/>
      <c r="M318" s="1167"/>
      <c r="N318" s="1160"/>
      <c r="O318" s="884"/>
      <c r="P318" s="1160"/>
      <c r="Q318" s="1160"/>
    </row>
    <row r="319" spans="1:17" ht="21" customHeight="1" x14ac:dyDescent="0.15">
      <c r="A319" s="402"/>
      <c r="B319" s="386"/>
      <c r="C319" s="126"/>
      <c r="D319" s="293"/>
      <c r="E319" s="1152"/>
      <c r="F319" s="869" t="s">
        <v>447</v>
      </c>
      <c r="G319" s="870" t="s">
        <v>210</v>
      </c>
      <c r="H319" s="1150" t="s">
        <v>520</v>
      </c>
      <c r="I319" s="1148"/>
      <c r="J319" s="1068"/>
      <c r="K319" s="1068"/>
      <c r="L319" s="1068"/>
      <c r="M319" s="1167"/>
      <c r="N319" s="1160"/>
      <c r="O319" s="884"/>
      <c r="P319" s="1160"/>
      <c r="Q319" s="1160"/>
    </row>
    <row r="320" spans="1:17" ht="28" x14ac:dyDescent="0.15">
      <c r="A320" s="402"/>
      <c r="B320" s="386"/>
      <c r="C320" s="126"/>
      <c r="D320" s="293"/>
      <c r="E320" s="1152"/>
      <c r="F320" s="381" t="s">
        <v>448</v>
      </c>
      <c r="G320" s="380" t="s">
        <v>210</v>
      </c>
      <c r="H320" s="1149"/>
      <c r="I320" s="1148"/>
      <c r="J320" s="1068"/>
      <c r="K320" s="1068"/>
      <c r="L320" s="1068"/>
      <c r="M320" s="1167"/>
      <c r="N320" s="1160"/>
      <c r="O320" s="884"/>
      <c r="P320" s="1160"/>
      <c r="Q320" s="1160"/>
    </row>
    <row r="321" spans="1:17" ht="23" customHeight="1" x14ac:dyDescent="0.15">
      <c r="A321" s="402"/>
      <c r="B321" s="386"/>
      <c r="C321" s="126"/>
      <c r="D321" s="293"/>
      <c r="E321" s="1152"/>
      <c r="F321" s="871" t="s">
        <v>449</v>
      </c>
      <c r="G321" s="380" t="s">
        <v>210</v>
      </c>
      <c r="H321" s="984" t="s">
        <v>452</v>
      </c>
      <c r="I321" s="985"/>
      <c r="J321" s="1068"/>
      <c r="K321" s="1068"/>
      <c r="L321" s="1068"/>
      <c r="M321" s="1167"/>
      <c r="N321" s="1160"/>
      <c r="O321" s="884"/>
      <c r="P321" s="1160"/>
      <c r="Q321" s="1160"/>
    </row>
    <row r="322" spans="1:17" ht="25.5" customHeight="1" x14ac:dyDescent="0.15">
      <c r="A322" s="402"/>
      <c r="B322" s="386"/>
      <c r="C322" s="126"/>
      <c r="D322" s="293"/>
      <c r="E322" s="1153"/>
      <c r="F322" s="381" t="s">
        <v>450</v>
      </c>
      <c r="G322" s="380" t="s">
        <v>210</v>
      </c>
      <c r="H322" s="984" t="s">
        <v>572</v>
      </c>
      <c r="I322" s="985"/>
      <c r="J322" s="1069"/>
      <c r="K322" s="1069"/>
      <c r="L322" s="1069"/>
      <c r="M322" s="1168"/>
      <c r="N322" s="1161"/>
      <c r="O322" s="884"/>
      <c r="P322" s="1161"/>
      <c r="Q322" s="1161"/>
    </row>
    <row r="323" spans="1:17" ht="13" x14ac:dyDescent="0.15">
      <c r="A323" s="402"/>
      <c r="B323" s="868"/>
      <c r="C323" s="126"/>
      <c r="D323" s="293"/>
      <c r="E323" s="453"/>
      <c r="F323" s="452"/>
      <c r="G323" s="452"/>
      <c r="H323" s="452"/>
      <c r="I323" s="452"/>
      <c r="J323" s="452"/>
      <c r="K323" s="452"/>
      <c r="L323" s="452"/>
      <c r="M323" s="452"/>
      <c r="N323" s="465"/>
      <c r="O323" s="885"/>
    </row>
    <row r="324" spans="1:17" ht="34.5" customHeight="1" x14ac:dyDescent="0.15">
      <c r="A324" s="402"/>
      <c r="B324" s="868"/>
      <c r="C324" s="126"/>
      <c r="D324" s="293"/>
      <c r="E324" s="1151" t="s">
        <v>508</v>
      </c>
      <c r="F324" s="872" t="s">
        <v>451</v>
      </c>
      <c r="G324" s="873" t="s">
        <v>210</v>
      </c>
      <c r="H324" s="1154" t="s">
        <v>1717</v>
      </c>
      <c r="I324" s="1155"/>
      <c r="J324" s="1067">
        <v>2021</v>
      </c>
      <c r="K324" s="1067" t="s">
        <v>358</v>
      </c>
      <c r="L324" s="1067">
        <v>1</v>
      </c>
      <c r="M324" s="1166">
        <f>N324</f>
        <v>3.3</v>
      </c>
      <c r="N324" s="1159">
        <v>3.3</v>
      </c>
      <c r="O324" s="884"/>
      <c r="P324" s="1159">
        <v>2.67</v>
      </c>
      <c r="Q324" s="1159">
        <v>3.92</v>
      </c>
    </row>
    <row r="325" spans="1:17" ht="28.5" customHeight="1" x14ac:dyDescent="0.15">
      <c r="A325" s="402"/>
      <c r="B325" s="868"/>
      <c r="C325" s="126"/>
      <c r="D325" s="293"/>
      <c r="E325" s="1152"/>
      <c r="F325" s="866" t="s">
        <v>436</v>
      </c>
      <c r="G325" s="865" t="s">
        <v>210</v>
      </c>
      <c r="H325" s="984" t="s">
        <v>1727</v>
      </c>
      <c r="I325" s="985"/>
      <c r="J325" s="1068"/>
      <c r="K325" s="1068"/>
      <c r="L325" s="1068"/>
      <c r="M325" s="1167"/>
      <c r="N325" s="1160"/>
      <c r="O325" s="884"/>
      <c r="P325" s="1160"/>
      <c r="Q325" s="1160"/>
    </row>
    <row r="326" spans="1:17" ht="24" customHeight="1" x14ac:dyDescent="0.15">
      <c r="A326" s="402"/>
      <c r="B326" s="868"/>
      <c r="C326" s="126"/>
      <c r="D326" s="293"/>
      <c r="E326" s="1152"/>
      <c r="F326" s="866" t="s">
        <v>438</v>
      </c>
      <c r="G326" s="865" t="s">
        <v>210</v>
      </c>
      <c r="H326" s="984" t="s">
        <v>1718</v>
      </c>
      <c r="I326" s="985"/>
      <c r="J326" s="1068"/>
      <c r="K326" s="1068"/>
      <c r="L326" s="1068"/>
      <c r="M326" s="1167"/>
      <c r="N326" s="1160"/>
      <c r="O326" s="884"/>
      <c r="P326" s="1160"/>
      <c r="Q326" s="1160"/>
    </row>
    <row r="327" spans="1:17" ht="20.25" customHeight="1" x14ac:dyDescent="0.15">
      <c r="A327" s="402"/>
      <c r="B327" s="868"/>
      <c r="C327" s="126"/>
      <c r="D327" s="293"/>
      <c r="E327" s="1152"/>
      <c r="F327" s="866" t="s">
        <v>439</v>
      </c>
      <c r="G327" s="865" t="s">
        <v>210</v>
      </c>
      <c r="H327" s="984">
        <v>28</v>
      </c>
      <c r="I327" s="985"/>
      <c r="J327" s="1068"/>
      <c r="K327" s="1068"/>
      <c r="L327" s="1068"/>
      <c r="M327" s="1167"/>
      <c r="N327" s="1160"/>
      <c r="O327" s="884"/>
      <c r="P327" s="1160"/>
      <c r="Q327" s="1160"/>
    </row>
    <row r="328" spans="1:17" ht="20.25" customHeight="1" x14ac:dyDescent="0.15">
      <c r="A328" s="402"/>
      <c r="B328" s="868"/>
      <c r="C328" s="126"/>
      <c r="D328" s="293"/>
      <c r="E328" s="1152"/>
      <c r="F328" s="866" t="s">
        <v>440</v>
      </c>
      <c r="G328" s="865" t="s">
        <v>210</v>
      </c>
      <c r="H328" s="984">
        <v>2</v>
      </c>
      <c r="I328" s="985"/>
      <c r="J328" s="1068"/>
      <c r="K328" s="1068"/>
      <c r="L328" s="1068"/>
      <c r="M328" s="1167"/>
      <c r="N328" s="1160"/>
      <c r="O328" s="884"/>
      <c r="P328" s="1160"/>
      <c r="Q328" s="1160"/>
    </row>
    <row r="329" spans="1:17" ht="20.25" customHeight="1" x14ac:dyDescent="0.15">
      <c r="A329" s="402"/>
      <c r="B329" s="868"/>
      <c r="C329" s="126"/>
      <c r="D329" s="293"/>
      <c r="E329" s="1152"/>
      <c r="F329" s="866" t="s">
        <v>441</v>
      </c>
      <c r="G329" s="865" t="s">
        <v>210</v>
      </c>
      <c r="H329" s="984">
        <v>2021</v>
      </c>
      <c r="I329" s="985"/>
      <c r="J329" s="1068"/>
      <c r="K329" s="1068"/>
      <c r="L329" s="1068"/>
      <c r="M329" s="1167"/>
      <c r="N329" s="1160"/>
      <c r="O329" s="884"/>
      <c r="P329" s="1160"/>
      <c r="Q329" s="1160"/>
    </row>
    <row r="330" spans="1:17" ht="20.25" customHeight="1" x14ac:dyDescent="0.15">
      <c r="A330" s="402"/>
      <c r="B330" s="868"/>
      <c r="C330" s="126"/>
      <c r="D330" s="293"/>
      <c r="E330" s="1152"/>
      <c r="F330" s="866" t="s">
        <v>442</v>
      </c>
      <c r="G330" s="865" t="s">
        <v>210</v>
      </c>
      <c r="H330" s="1145" t="s">
        <v>1719</v>
      </c>
      <c r="I330" s="985"/>
      <c r="J330" s="1068"/>
      <c r="K330" s="1068"/>
      <c r="L330" s="1068"/>
      <c r="M330" s="1167"/>
      <c r="N330" s="1160"/>
      <c r="O330" s="884"/>
      <c r="P330" s="1160"/>
      <c r="Q330" s="1160"/>
    </row>
    <row r="331" spans="1:17" ht="20.25" customHeight="1" x14ac:dyDescent="0.15">
      <c r="A331" s="402"/>
      <c r="B331" s="868"/>
      <c r="C331" s="126"/>
      <c r="D331" s="293"/>
      <c r="E331" s="1152"/>
      <c r="F331" s="866" t="s">
        <v>443</v>
      </c>
      <c r="G331" s="865" t="s">
        <v>210</v>
      </c>
      <c r="H331" s="984" t="s">
        <v>1720</v>
      </c>
      <c r="I331" s="985"/>
      <c r="J331" s="1068"/>
      <c r="K331" s="1068"/>
      <c r="L331" s="1068"/>
      <c r="M331" s="1167"/>
      <c r="N331" s="1160"/>
      <c r="O331" s="884"/>
      <c r="P331" s="1160"/>
      <c r="Q331" s="1160"/>
    </row>
    <row r="332" spans="1:17" ht="28.5" customHeight="1" x14ac:dyDescent="0.15">
      <c r="A332" s="402"/>
      <c r="B332" s="868"/>
      <c r="C332" s="126"/>
      <c r="D332" s="293"/>
      <c r="E332" s="1152"/>
      <c r="F332" s="866" t="s">
        <v>435</v>
      </c>
      <c r="G332" s="865" t="s">
        <v>210</v>
      </c>
      <c r="H332" s="984" t="s">
        <v>1743</v>
      </c>
      <c r="I332" s="985"/>
      <c r="J332" s="1068"/>
      <c r="K332" s="1068"/>
      <c r="L332" s="1068"/>
      <c r="M332" s="1167"/>
      <c r="N332" s="1160"/>
      <c r="O332" s="884"/>
      <c r="P332" s="1160"/>
      <c r="Q332" s="1160"/>
    </row>
    <row r="333" spans="1:17" ht="20.25" customHeight="1" x14ac:dyDescent="0.15">
      <c r="A333" s="402"/>
      <c r="B333" s="868"/>
      <c r="C333" s="126"/>
      <c r="D333" s="293"/>
      <c r="E333" s="1152"/>
      <c r="F333" s="866" t="s">
        <v>444</v>
      </c>
      <c r="G333" s="865" t="s">
        <v>210</v>
      </c>
      <c r="H333" s="1190" t="s">
        <v>1723</v>
      </c>
      <c r="I333" s="985"/>
      <c r="J333" s="1068"/>
      <c r="K333" s="1068"/>
      <c r="L333" s="1068"/>
      <c r="M333" s="1167"/>
      <c r="N333" s="1160"/>
      <c r="O333" s="884"/>
      <c r="P333" s="1160"/>
      <c r="Q333" s="1160"/>
    </row>
    <row r="334" spans="1:17" ht="20.25" customHeight="1" x14ac:dyDescent="0.15">
      <c r="A334" s="402"/>
      <c r="B334" s="868"/>
      <c r="C334" s="126"/>
      <c r="D334" s="293"/>
      <c r="E334" s="1152"/>
      <c r="F334" s="866" t="s">
        <v>445</v>
      </c>
      <c r="G334" s="865" t="s">
        <v>210</v>
      </c>
      <c r="H334" s="1190" t="s">
        <v>1721</v>
      </c>
      <c r="I334" s="985"/>
      <c r="J334" s="1068"/>
      <c r="K334" s="1068"/>
      <c r="L334" s="1068"/>
      <c r="M334" s="1167"/>
      <c r="N334" s="1160"/>
      <c r="O334" s="884"/>
      <c r="P334" s="1160"/>
      <c r="Q334" s="1160"/>
    </row>
    <row r="335" spans="1:17" ht="20.25" customHeight="1" x14ac:dyDescent="0.15">
      <c r="A335" s="402"/>
      <c r="B335" s="868"/>
      <c r="C335" s="126"/>
      <c r="D335" s="293"/>
      <c r="E335" s="1152"/>
      <c r="F335" s="866" t="s">
        <v>372</v>
      </c>
      <c r="G335" s="865" t="s">
        <v>210</v>
      </c>
      <c r="H335" s="1146" t="s">
        <v>1722</v>
      </c>
      <c r="I335" s="985"/>
      <c r="J335" s="1068"/>
      <c r="K335" s="1068"/>
      <c r="L335" s="1068"/>
      <c r="M335" s="1167"/>
      <c r="N335" s="1160"/>
      <c r="O335" s="884"/>
      <c r="P335" s="1160"/>
      <c r="Q335" s="1160"/>
    </row>
    <row r="336" spans="1:17" ht="30" customHeight="1" x14ac:dyDescent="0.15">
      <c r="A336" s="402"/>
      <c r="B336" s="868"/>
      <c r="C336" s="126"/>
      <c r="D336" s="293"/>
      <c r="E336" s="1152"/>
      <c r="F336" s="917" t="s">
        <v>356</v>
      </c>
      <c r="G336" s="918" t="s">
        <v>210</v>
      </c>
      <c r="H336" s="1146" t="s">
        <v>1875</v>
      </c>
      <c r="I336" s="985"/>
      <c r="J336" s="1068"/>
      <c r="K336" s="1068"/>
      <c r="L336" s="1068"/>
      <c r="M336" s="1167"/>
      <c r="N336" s="1160"/>
      <c r="O336" s="884"/>
      <c r="P336" s="1160"/>
      <c r="Q336" s="1160"/>
    </row>
    <row r="337" spans="1:17" ht="32.25" customHeight="1" x14ac:dyDescent="0.15">
      <c r="A337" s="402"/>
      <c r="B337" s="868"/>
      <c r="C337" s="126"/>
      <c r="D337" s="293"/>
      <c r="E337" s="1152"/>
      <c r="F337" s="866" t="s">
        <v>561</v>
      </c>
      <c r="G337" s="865" t="s">
        <v>210</v>
      </c>
      <c r="H337" s="1146" t="s">
        <v>1734</v>
      </c>
      <c r="I337" s="985"/>
      <c r="J337" s="1068"/>
      <c r="K337" s="1068"/>
      <c r="L337" s="1068"/>
      <c r="M337" s="1167"/>
      <c r="N337" s="1160"/>
      <c r="O337" s="884"/>
      <c r="P337" s="1160"/>
      <c r="Q337" s="1160"/>
    </row>
    <row r="338" spans="1:17" ht="21" customHeight="1" x14ac:dyDescent="0.15">
      <c r="A338" s="402"/>
      <c r="B338" s="868"/>
      <c r="C338" s="126"/>
      <c r="D338" s="293"/>
      <c r="E338" s="1152"/>
      <c r="F338" s="869" t="s">
        <v>447</v>
      </c>
      <c r="G338" s="870" t="s">
        <v>210</v>
      </c>
      <c r="H338" s="1146" t="s">
        <v>1724</v>
      </c>
      <c r="I338" s="985"/>
      <c r="J338" s="1068"/>
      <c r="K338" s="1068"/>
      <c r="L338" s="1068"/>
      <c r="M338" s="1167"/>
      <c r="N338" s="1160"/>
      <c r="O338" s="884"/>
      <c r="P338" s="1160"/>
      <c r="Q338" s="1160"/>
    </row>
    <row r="339" spans="1:17" ht="28" x14ac:dyDescent="0.15">
      <c r="A339" s="402"/>
      <c r="B339" s="868"/>
      <c r="C339" s="126"/>
      <c r="D339" s="293"/>
      <c r="E339" s="1152"/>
      <c r="F339" s="866" t="s">
        <v>448</v>
      </c>
      <c r="G339" s="865" t="s">
        <v>210</v>
      </c>
      <c r="H339" s="984"/>
      <c r="I339" s="985"/>
      <c r="J339" s="1068"/>
      <c r="K339" s="1068"/>
      <c r="L339" s="1068"/>
      <c r="M339" s="1167"/>
      <c r="N339" s="1160"/>
      <c r="O339" s="884"/>
      <c r="P339" s="1160"/>
      <c r="Q339" s="1160"/>
    </row>
    <row r="340" spans="1:17" ht="24" customHeight="1" x14ac:dyDescent="0.15">
      <c r="A340" s="402"/>
      <c r="B340" s="868"/>
      <c r="C340" s="126"/>
      <c r="D340" s="293"/>
      <c r="E340" s="1152"/>
      <c r="F340" s="871" t="s">
        <v>449</v>
      </c>
      <c r="G340" s="865" t="s">
        <v>210</v>
      </c>
      <c r="H340" s="984" t="s">
        <v>452</v>
      </c>
      <c r="I340" s="985"/>
      <c r="J340" s="1068"/>
      <c r="K340" s="1068"/>
      <c r="L340" s="1068"/>
      <c r="M340" s="1167"/>
      <c r="N340" s="1160"/>
      <c r="O340" s="884"/>
      <c r="P340" s="1160"/>
      <c r="Q340" s="1160"/>
    </row>
    <row r="341" spans="1:17" ht="24" customHeight="1" x14ac:dyDescent="0.15">
      <c r="A341" s="402"/>
      <c r="B341" s="868"/>
      <c r="C341" s="126"/>
      <c r="D341" s="293"/>
      <c r="E341" s="1153"/>
      <c r="F341" s="866" t="s">
        <v>450</v>
      </c>
      <c r="G341" s="865" t="s">
        <v>210</v>
      </c>
      <c r="H341" s="984" t="s">
        <v>572</v>
      </c>
      <c r="I341" s="985"/>
      <c r="J341" s="1069"/>
      <c r="K341" s="1069"/>
      <c r="L341" s="1069"/>
      <c r="M341" s="1168"/>
      <c r="N341" s="1161"/>
      <c r="O341" s="884"/>
      <c r="P341" s="1161"/>
      <c r="Q341" s="1161"/>
    </row>
    <row r="342" spans="1:17" ht="13" x14ac:dyDescent="0.15">
      <c r="A342" s="402"/>
      <c r="B342" s="868"/>
      <c r="C342" s="126"/>
      <c r="D342" s="293"/>
      <c r="E342" s="453"/>
      <c r="F342" s="452"/>
      <c r="G342" s="452"/>
      <c r="H342" s="452"/>
      <c r="I342" s="452"/>
      <c r="J342" s="452"/>
      <c r="K342" s="452"/>
      <c r="L342" s="452"/>
      <c r="M342" s="452"/>
      <c r="N342" s="465"/>
      <c r="O342" s="885"/>
    </row>
    <row r="343" spans="1:17" ht="34.5" customHeight="1" x14ac:dyDescent="0.15">
      <c r="A343" s="402"/>
      <c r="B343" s="868"/>
      <c r="C343" s="126"/>
      <c r="D343" s="293"/>
      <c r="E343" s="1151" t="s">
        <v>509</v>
      </c>
      <c r="F343" s="872" t="s">
        <v>451</v>
      </c>
      <c r="G343" s="873" t="s">
        <v>210</v>
      </c>
      <c r="H343" s="1154" t="s">
        <v>1725</v>
      </c>
      <c r="I343" s="1155"/>
      <c r="J343" s="1067">
        <v>2021</v>
      </c>
      <c r="K343" s="1067" t="s">
        <v>358</v>
      </c>
      <c r="L343" s="1067">
        <v>1</v>
      </c>
      <c r="M343" s="1166">
        <f>N343</f>
        <v>3.2149999999999999</v>
      </c>
      <c r="N343" s="1159">
        <v>3.2149999999999999</v>
      </c>
      <c r="O343" s="884"/>
      <c r="P343" s="1159">
        <v>2.67</v>
      </c>
      <c r="Q343" s="1159">
        <v>3.76</v>
      </c>
    </row>
    <row r="344" spans="1:17" ht="28.5" customHeight="1" x14ac:dyDescent="0.15">
      <c r="A344" s="402"/>
      <c r="B344" s="868"/>
      <c r="C344" s="126"/>
      <c r="D344" s="293"/>
      <c r="E344" s="1152"/>
      <c r="F344" s="866" t="s">
        <v>436</v>
      </c>
      <c r="G344" s="865" t="s">
        <v>210</v>
      </c>
      <c r="H344" s="984" t="s">
        <v>1737</v>
      </c>
      <c r="I344" s="985"/>
      <c r="J344" s="1068"/>
      <c r="K344" s="1068"/>
      <c r="L344" s="1068"/>
      <c r="M344" s="1167"/>
      <c r="N344" s="1160"/>
      <c r="O344" s="884"/>
      <c r="P344" s="1160"/>
      <c r="Q344" s="1160"/>
    </row>
    <row r="345" spans="1:17" ht="24" customHeight="1" x14ac:dyDescent="0.15">
      <c r="A345" s="402"/>
      <c r="B345" s="868"/>
      <c r="C345" s="126"/>
      <c r="D345" s="293"/>
      <c r="E345" s="1152"/>
      <c r="F345" s="866" t="s">
        <v>438</v>
      </c>
      <c r="G345" s="865" t="s">
        <v>210</v>
      </c>
      <c r="H345" s="984" t="s">
        <v>1718</v>
      </c>
      <c r="I345" s="985"/>
      <c r="J345" s="1068"/>
      <c r="K345" s="1068"/>
      <c r="L345" s="1068"/>
      <c r="M345" s="1167"/>
      <c r="N345" s="1160"/>
      <c r="O345" s="884"/>
      <c r="P345" s="1160"/>
      <c r="Q345" s="1160"/>
    </row>
    <row r="346" spans="1:17" ht="20.25" customHeight="1" x14ac:dyDescent="0.15">
      <c r="A346" s="402"/>
      <c r="B346" s="868"/>
      <c r="C346" s="126"/>
      <c r="D346" s="293"/>
      <c r="E346" s="1152"/>
      <c r="F346" s="866" t="s">
        <v>439</v>
      </c>
      <c r="G346" s="865" t="s">
        <v>210</v>
      </c>
      <c r="H346" s="984">
        <v>28</v>
      </c>
      <c r="I346" s="985"/>
      <c r="J346" s="1068"/>
      <c r="K346" s="1068"/>
      <c r="L346" s="1068"/>
      <c r="M346" s="1167"/>
      <c r="N346" s="1160"/>
      <c r="O346" s="884"/>
      <c r="P346" s="1160"/>
      <c r="Q346" s="1160"/>
    </row>
    <row r="347" spans="1:17" ht="20.25" customHeight="1" x14ac:dyDescent="0.15">
      <c r="A347" s="402"/>
      <c r="B347" s="868"/>
      <c r="C347" s="126"/>
      <c r="D347" s="293"/>
      <c r="E347" s="1152"/>
      <c r="F347" s="866" t="s">
        <v>440</v>
      </c>
      <c r="G347" s="865" t="s">
        <v>210</v>
      </c>
      <c r="H347" s="984">
        <v>2</v>
      </c>
      <c r="I347" s="985"/>
      <c r="J347" s="1068"/>
      <c r="K347" s="1068"/>
      <c r="L347" s="1068"/>
      <c r="M347" s="1167"/>
      <c r="N347" s="1160"/>
      <c r="O347" s="884"/>
      <c r="P347" s="1160"/>
      <c r="Q347" s="1160"/>
    </row>
    <row r="348" spans="1:17" ht="20.25" customHeight="1" x14ac:dyDescent="0.15">
      <c r="A348" s="402"/>
      <c r="B348" s="868"/>
      <c r="C348" s="126"/>
      <c r="D348" s="293"/>
      <c r="E348" s="1152"/>
      <c r="F348" s="866" t="s">
        <v>441</v>
      </c>
      <c r="G348" s="865" t="s">
        <v>210</v>
      </c>
      <c r="H348" s="984">
        <v>2021</v>
      </c>
      <c r="I348" s="985"/>
      <c r="J348" s="1068"/>
      <c r="K348" s="1068"/>
      <c r="L348" s="1068"/>
      <c r="M348" s="1167"/>
      <c r="N348" s="1160"/>
      <c r="O348" s="884"/>
      <c r="P348" s="1160"/>
      <c r="Q348" s="1160"/>
    </row>
    <row r="349" spans="1:17" ht="20.25" customHeight="1" x14ac:dyDescent="0.15">
      <c r="A349" s="402"/>
      <c r="B349" s="868"/>
      <c r="C349" s="126"/>
      <c r="D349" s="293"/>
      <c r="E349" s="1152"/>
      <c r="F349" s="866" t="s">
        <v>442</v>
      </c>
      <c r="G349" s="865" t="s">
        <v>210</v>
      </c>
      <c r="H349" s="1145" t="s">
        <v>1726</v>
      </c>
      <c r="I349" s="985"/>
      <c r="J349" s="1068"/>
      <c r="K349" s="1068"/>
      <c r="L349" s="1068"/>
      <c r="M349" s="1167"/>
      <c r="N349" s="1160"/>
      <c r="O349" s="884"/>
      <c r="P349" s="1160"/>
      <c r="Q349" s="1160"/>
    </row>
    <row r="350" spans="1:17" ht="20.25" customHeight="1" x14ac:dyDescent="0.15">
      <c r="A350" s="402"/>
      <c r="B350" s="868"/>
      <c r="C350" s="126"/>
      <c r="D350" s="293"/>
      <c r="E350" s="1152"/>
      <c r="F350" s="866" t="s">
        <v>443</v>
      </c>
      <c r="G350" s="865" t="s">
        <v>210</v>
      </c>
      <c r="H350" s="984" t="s">
        <v>1720</v>
      </c>
      <c r="I350" s="985"/>
      <c r="J350" s="1068"/>
      <c r="K350" s="1068"/>
      <c r="L350" s="1068"/>
      <c r="M350" s="1167"/>
      <c r="N350" s="1160"/>
      <c r="O350" s="884"/>
      <c r="P350" s="1160"/>
      <c r="Q350" s="1160"/>
    </row>
    <row r="351" spans="1:17" ht="28.5" customHeight="1" x14ac:dyDescent="0.15">
      <c r="A351" s="402"/>
      <c r="B351" s="868"/>
      <c r="C351" s="126"/>
      <c r="D351" s="293"/>
      <c r="E351" s="1152"/>
      <c r="F351" s="866" t="s">
        <v>435</v>
      </c>
      <c r="G351" s="865" t="s">
        <v>210</v>
      </c>
      <c r="H351" s="984" t="s">
        <v>1743</v>
      </c>
      <c r="I351" s="985"/>
      <c r="J351" s="1068"/>
      <c r="K351" s="1068"/>
      <c r="L351" s="1068"/>
      <c r="M351" s="1167"/>
      <c r="N351" s="1160"/>
      <c r="O351" s="884"/>
      <c r="P351" s="1160"/>
      <c r="Q351" s="1160"/>
    </row>
    <row r="352" spans="1:17" ht="20.25" customHeight="1" x14ac:dyDescent="0.15">
      <c r="A352" s="402"/>
      <c r="B352" s="868"/>
      <c r="C352" s="126"/>
      <c r="D352" s="293"/>
      <c r="E352" s="1152"/>
      <c r="F352" s="866" t="s">
        <v>444</v>
      </c>
      <c r="G352" s="865" t="s">
        <v>210</v>
      </c>
      <c r="H352" s="1146" t="s">
        <v>1730</v>
      </c>
      <c r="I352" s="985"/>
      <c r="J352" s="1068"/>
      <c r="K352" s="1068"/>
      <c r="L352" s="1068"/>
      <c r="M352" s="1167"/>
      <c r="N352" s="1160"/>
      <c r="O352" s="884"/>
      <c r="P352" s="1160"/>
      <c r="Q352" s="1160"/>
    </row>
    <row r="353" spans="1:17" ht="20.25" customHeight="1" x14ac:dyDescent="0.15">
      <c r="A353" s="402"/>
      <c r="B353" s="868"/>
      <c r="C353" s="126"/>
      <c r="D353" s="293"/>
      <c r="E353" s="1152"/>
      <c r="F353" s="866" t="s">
        <v>445</v>
      </c>
      <c r="G353" s="865" t="s">
        <v>210</v>
      </c>
      <c r="H353" s="1146" t="s">
        <v>1728</v>
      </c>
      <c r="I353" s="985"/>
      <c r="J353" s="1068"/>
      <c r="K353" s="1068"/>
      <c r="L353" s="1068"/>
      <c r="M353" s="1167"/>
      <c r="N353" s="1160"/>
      <c r="O353" s="884"/>
      <c r="P353" s="1160"/>
      <c r="Q353" s="1160"/>
    </row>
    <row r="354" spans="1:17" ht="20.25" customHeight="1" x14ac:dyDescent="0.15">
      <c r="A354" s="402"/>
      <c r="B354" s="868"/>
      <c r="C354" s="126"/>
      <c r="D354" s="293"/>
      <c r="E354" s="1152"/>
      <c r="F354" s="866" t="s">
        <v>372</v>
      </c>
      <c r="G354" s="865" t="s">
        <v>210</v>
      </c>
      <c r="H354" s="1146" t="s">
        <v>1729</v>
      </c>
      <c r="I354" s="985"/>
      <c r="J354" s="1068"/>
      <c r="K354" s="1068"/>
      <c r="L354" s="1068"/>
      <c r="M354" s="1167"/>
      <c r="N354" s="1160"/>
      <c r="O354" s="884"/>
      <c r="P354" s="1160"/>
      <c r="Q354" s="1160"/>
    </row>
    <row r="355" spans="1:17" ht="30" customHeight="1" x14ac:dyDescent="0.15">
      <c r="A355" s="402"/>
      <c r="B355" s="868"/>
      <c r="C355" s="126"/>
      <c r="D355" s="293"/>
      <c r="E355" s="1152"/>
      <c r="F355" s="866" t="s">
        <v>356</v>
      </c>
      <c r="G355" s="865" t="s">
        <v>210</v>
      </c>
      <c r="H355" s="1146" t="s">
        <v>1876</v>
      </c>
      <c r="I355" s="985"/>
      <c r="J355" s="1068"/>
      <c r="K355" s="1068"/>
      <c r="L355" s="1068"/>
      <c r="M355" s="1167"/>
      <c r="N355" s="1160"/>
      <c r="O355" s="884"/>
      <c r="P355" s="1160"/>
      <c r="Q355" s="1160"/>
    </row>
    <row r="356" spans="1:17" ht="32.25" customHeight="1" x14ac:dyDescent="0.15">
      <c r="A356" s="402"/>
      <c r="B356" s="868"/>
      <c r="C356" s="126"/>
      <c r="D356" s="293"/>
      <c r="E356" s="1152"/>
      <c r="F356" s="866" t="s">
        <v>561</v>
      </c>
      <c r="G356" s="865" t="s">
        <v>210</v>
      </c>
      <c r="H356" s="1146" t="s">
        <v>1735</v>
      </c>
      <c r="I356" s="985"/>
      <c r="J356" s="1068"/>
      <c r="K356" s="1068"/>
      <c r="L356" s="1068"/>
      <c r="M356" s="1167"/>
      <c r="N356" s="1160"/>
      <c r="O356" s="884"/>
      <c r="P356" s="1160"/>
      <c r="Q356" s="1160"/>
    </row>
    <row r="357" spans="1:17" ht="21" customHeight="1" x14ac:dyDescent="0.15">
      <c r="A357" s="402"/>
      <c r="B357" s="868"/>
      <c r="C357" s="126"/>
      <c r="D357" s="293"/>
      <c r="E357" s="1152"/>
      <c r="F357" s="869" t="s">
        <v>447</v>
      </c>
      <c r="G357" s="870" t="s">
        <v>210</v>
      </c>
      <c r="H357" s="1146" t="s">
        <v>1724</v>
      </c>
      <c r="I357" s="985"/>
      <c r="J357" s="1068"/>
      <c r="K357" s="1068"/>
      <c r="L357" s="1068"/>
      <c r="M357" s="1167"/>
      <c r="N357" s="1160"/>
      <c r="O357" s="884"/>
      <c r="P357" s="1160"/>
      <c r="Q357" s="1160"/>
    </row>
    <row r="358" spans="1:17" ht="28" x14ac:dyDescent="0.15">
      <c r="A358" s="402"/>
      <c r="B358" s="868"/>
      <c r="C358" s="126"/>
      <c r="D358" s="293"/>
      <c r="E358" s="1152"/>
      <c r="F358" s="866" t="s">
        <v>448</v>
      </c>
      <c r="G358" s="865" t="s">
        <v>210</v>
      </c>
      <c r="H358" s="984"/>
      <c r="I358" s="985"/>
      <c r="J358" s="1068"/>
      <c r="K358" s="1068"/>
      <c r="L358" s="1068"/>
      <c r="M358" s="1167"/>
      <c r="N358" s="1160"/>
      <c r="O358" s="884"/>
      <c r="P358" s="1160"/>
      <c r="Q358" s="1160"/>
    </row>
    <row r="359" spans="1:17" ht="23" customHeight="1" x14ac:dyDescent="0.15">
      <c r="A359" s="402"/>
      <c r="B359" s="868"/>
      <c r="C359" s="126"/>
      <c r="D359" s="293"/>
      <c r="E359" s="1152"/>
      <c r="F359" s="871" t="s">
        <v>449</v>
      </c>
      <c r="G359" s="865" t="s">
        <v>210</v>
      </c>
      <c r="H359" s="984" t="s">
        <v>452</v>
      </c>
      <c r="I359" s="985"/>
      <c r="J359" s="1068"/>
      <c r="K359" s="1068"/>
      <c r="L359" s="1068"/>
      <c r="M359" s="1167"/>
      <c r="N359" s="1160"/>
      <c r="O359" s="884"/>
      <c r="P359" s="1160"/>
      <c r="Q359" s="1160"/>
    </row>
    <row r="360" spans="1:17" ht="25.25" customHeight="1" x14ac:dyDescent="0.15">
      <c r="A360" s="402"/>
      <c r="B360" s="868"/>
      <c r="C360" s="126"/>
      <c r="D360" s="293"/>
      <c r="E360" s="1153"/>
      <c r="F360" s="866" t="s">
        <v>450</v>
      </c>
      <c r="G360" s="865" t="s">
        <v>210</v>
      </c>
      <c r="H360" s="984" t="s">
        <v>572</v>
      </c>
      <c r="I360" s="985"/>
      <c r="J360" s="1069"/>
      <c r="K360" s="1069"/>
      <c r="L360" s="1069"/>
      <c r="M360" s="1168"/>
      <c r="N360" s="1161"/>
      <c r="O360" s="884"/>
      <c r="P360" s="1161"/>
      <c r="Q360" s="1161"/>
    </row>
    <row r="361" spans="1:17" s="275" customFormat="1" ht="24.5" customHeight="1" x14ac:dyDescent="0.2">
      <c r="A361" s="414"/>
      <c r="B361" s="280"/>
      <c r="C361" s="294"/>
      <c r="D361" s="295"/>
      <c r="E361" s="278" t="s">
        <v>137</v>
      </c>
      <c r="F361" s="1091" t="s">
        <v>453</v>
      </c>
      <c r="G361" s="1092"/>
      <c r="H361" s="1092"/>
      <c r="I361" s="1093"/>
      <c r="J361" s="292"/>
      <c r="K361" s="277"/>
      <c r="L361" s="278"/>
      <c r="M361" s="301"/>
      <c r="N361" s="531">
        <v>0</v>
      </c>
      <c r="O361" s="883"/>
    </row>
    <row r="362" spans="1:17" s="275" customFormat="1" ht="24.5" customHeight="1" x14ac:dyDescent="0.2">
      <c r="A362" s="414"/>
      <c r="B362" s="280"/>
      <c r="C362" s="294"/>
      <c r="D362" s="295"/>
      <c r="E362" s="278" t="s">
        <v>286</v>
      </c>
      <c r="F362" s="1091" t="s">
        <v>454</v>
      </c>
      <c r="G362" s="1092"/>
      <c r="H362" s="1092"/>
      <c r="I362" s="1093"/>
      <c r="J362" s="292"/>
      <c r="K362" s="277"/>
      <c r="L362" s="278"/>
      <c r="M362" s="301"/>
      <c r="N362" s="464">
        <f>SUM(N363:N446)</f>
        <v>19.760000000000002</v>
      </c>
      <c r="O362" s="883"/>
    </row>
    <row r="363" spans="1:17" ht="38.25" customHeight="1" x14ac:dyDescent="0.15">
      <c r="A363" s="402"/>
      <c r="B363" s="868"/>
      <c r="C363" s="126"/>
      <c r="D363" s="293"/>
      <c r="E363" s="1151" t="s">
        <v>283</v>
      </c>
      <c r="F363" s="866" t="s">
        <v>451</v>
      </c>
      <c r="G363" s="865" t="s">
        <v>210</v>
      </c>
      <c r="H363" s="1001" t="s">
        <v>763</v>
      </c>
      <c r="I363" s="1002"/>
      <c r="J363" s="1067">
        <v>2018</v>
      </c>
      <c r="K363" s="1067" t="s">
        <v>358</v>
      </c>
      <c r="L363" s="1067">
        <v>1</v>
      </c>
      <c r="M363" s="1166">
        <f>N363</f>
        <v>3.98</v>
      </c>
      <c r="N363" s="1159">
        <v>3.98</v>
      </c>
      <c r="O363" s="884"/>
      <c r="P363" s="1159">
        <f>(40%*20)/2</f>
        <v>4</v>
      </c>
      <c r="Q363" s="1159">
        <v>3.96</v>
      </c>
    </row>
    <row r="364" spans="1:17" ht="17" customHeight="1" x14ac:dyDescent="0.15">
      <c r="A364" s="402"/>
      <c r="B364" s="449"/>
      <c r="C364" s="126"/>
      <c r="D364" s="293"/>
      <c r="E364" s="1152"/>
      <c r="F364" s="446" t="s">
        <v>436</v>
      </c>
      <c r="G364" s="447" t="s">
        <v>210</v>
      </c>
      <c r="H364" s="1149" t="s">
        <v>764</v>
      </c>
      <c r="I364" s="985"/>
      <c r="J364" s="1068"/>
      <c r="K364" s="1068"/>
      <c r="L364" s="1068"/>
      <c r="M364" s="1167"/>
      <c r="N364" s="1160"/>
      <c r="O364" s="884"/>
      <c r="P364" s="1160"/>
      <c r="Q364" s="1160"/>
    </row>
    <row r="365" spans="1:17" ht="17" customHeight="1" x14ac:dyDescent="0.15">
      <c r="A365" s="402"/>
      <c r="B365" s="449"/>
      <c r="C365" s="126"/>
      <c r="D365" s="293"/>
      <c r="E365" s="1152"/>
      <c r="F365" s="446" t="s">
        <v>438</v>
      </c>
      <c r="G365" s="447" t="s">
        <v>210</v>
      </c>
      <c r="H365" s="984" t="s">
        <v>765</v>
      </c>
      <c r="I365" s="985"/>
      <c r="J365" s="1068"/>
      <c r="K365" s="1068"/>
      <c r="L365" s="1068"/>
      <c r="M365" s="1167"/>
      <c r="N365" s="1160"/>
      <c r="O365" s="884"/>
      <c r="P365" s="1160"/>
      <c r="Q365" s="1160"/>
    </row>
    <row r="366" spans="1:17" ht="17" customHeight="1" x14ac:dyDescent="0.15">
      <c r="A366" s="402"/>
      <c r="B366" s="449"/>
      <c r="C366" s="126"/>
      <c r="D366" s="293"/>
      <c r="E366" s="1152"/>
      <c r="F366" s="446" t="s">
        <v>439</v>
      </c>
      <c r="G366" s="447" t="s">
        <v>210</v>
      </c>
      <c r="H366" s="984">
        <v>5</v>
      </c>
      <c r="I366" s="985"/>
      <c r="J366" s="1068"/>
      <c r="K366" s="1068"/>
      <c r="L366" s="1068"/>
      <c r="M366" s="1167"/>
      <c r="N366" s="1160"/>
      <c r="O366" s="884"/>
      <c r="P366" s="1160"/>
      <c r="Q366" s="1160"/>
    </row>
    <row r="367" spans="1:17" ht="17" customHeight="1" x14ac:dyDescent="0.15">
      <c r="A367" s="402"/>
      <c r="B367" s="449"/>
      <c r="C367" s="126"/>
      <c r="D367" s="293"/>
      <c r="E367" s="1152"/>
      <c r="F367" s="446" t="s">
        <v>440</v>
      </c>
      <c r="G367" s="447" t="s">
        <v>210</v>
      </c>
      <c r="H367" s="984">
        <v>2</v>
      </c>
      <c r="I367" s="985"/>
      <c r="J367" s="1068"/>
      <c r="K367" s="1068"/>
      <c r="L367" s="1068"/>
      <c r="M367" s="1167"/>
      <c r="N367" s="1160"/>
      <c r="O367" s="884"/>
      <c r="P367" s="1160"/>
      <c r="Q367" s="1160"/>
    </row>
    <row r="368" spans="1:17" ht="17" customHeight="1" x14ac:dyDescent="0.15">
      <c r="A368" s="402"/>
      <c r="B368" s="449"/>
      <c r="C368" s="126"/>
      <c r="D368" s="293"/>
      <c r="E368" s="1152"/>
      <c r="F368" s="446" t="s">
        <v>441</v>
      </c>
      <c r="G368" s="447" t="s">
        <v>210</v>
      </c>
      <c r="H368" s="984">
        <v>2018</v>
      </c>
      <c r="I368" s="985"/>
      <c r="J368" s="1068"/>
      <c r="K368" s="1068"/>
      <c r="L368" s="1068"/>
      <c r="M368" s="1167"/>
      <c r="N368" s="1160"/>
      <c r="O368" s="884"/>
      <c r="P368" s="1160"/>
      <c r="Q368" s="1160"/>
    </row>
    <row r="369" spans="1:17" ht="17" customHeight="1" x14ac:dyDescent="0.15">
      <c r="A369" s="402"/>
      <c r="B369" s="449"/>
      <c r="C369" s="126"/>
      <c r="D369" s="293"/>
      <c r="E369" s="1152"/>
      <c r="F369" s="446" t="s">
        <v>442</v>
      </c>
      <c r="G369" s="447" t="s">
        <v>210</v>
      </c>
      <c r="H369" s="984" t="s">
        <v>766</v>
      </c>
      <c r="I369" s="985"/>
      <c r="J369" s="1068"/>
      <c r="K369" s="1068"/>
      <c r="L369" s="1068"/>
      <c r="M369" s="1167"/>
      <c r="N369" s="1160"/>
      <c r="O369" s="884"/>
      <c r="P369" s="1160"/>
      <c r="Q369" s="1160"/>
    </row>
    <row r="370" spans="1:17" ht="17" customHeight="1" x14ac:dyDescent="0.15">
      <c r="A370" s="402"/>
      <c r="B370" s="449"/>
      <c r="C370" s="126"/>
      <c r="D370" s="293"/>
      <c r="E370" s="1152"/>
      <c r="F370" s="446" t="s">
        <v>443</v>
      </c>
      <c r="G370" s="447" t="s">
        <v>210</v>
      </c>
      <c r="H370" s="984" t="s">
        <v>767</v>
      </c>
      <c r="I370" s="985"/>
      <c r="J370" s="1068"/>
      <c r="K370" s="1068"/>
      <c r="L370" s="1068"/>
      <c r="M370" s="1167"/>
      <c r="N370" s="1160"/>
      <c r="O370" s="884"/>
      <c r="P370" s="1160"/>
      <c r="Q370" s="1160"/>
    </row>
    <row r="371" spans="1:17" ht="17" customHeight="1" x14ac:dyDescent="0.15">
      <c r="A371" s="402"/>
      <c r="B371" s="449"/>
      <c r="C371" s="126"/>
      <c r="D371" s="293"/>
      <c r="E371" s="1152"/>
      <c r="F371" s="446" t="s">
        <v>435</v>
      </c>
      <c r="G371" s="447" t="s">
        <v>210</v>
      </c>
      <c r="H371" s="984" t="s">
        <v>768</v>
      </c>
      <c r="I371" s="985"/>
      <c r="J371" s="1068"/>
      <c r="K371" s="1068"/>
      <c r="L371" s="1068"/>
      <c r="M371" s="1167"/>
      <c r="N371" s="1160"/>
      <c r="O371" s="884"/>
      <c r="P371" s="1160"/>
      <c r="Q371" s="1160"/>
    </row>
    <row r="372" spans="1:17" ht="17" customHeight="1" x14ac:dyDescent="0.15">
      <c r="A372" s="402"/>
      <c r="B372" s="449"/>
      <c r="C372" s="126"/>
      <c r="D372" s="293"/>
      <c r="E372" s="1152"/>
      <c r="F372" s="446" t="s">
        <v>444</v>
      </c>
      <c r="G372" s="447" t="s">
        <v>210</v>
      </c>
      <c r="H372" s="1146" t="s">
        <v>769</v>
      </c>
      <c r="I372" s="985"/>
      <c r="J372" s="1068"/>
      <c r="K372" s="1068"/>
      <c r="L372" s="1068"/>
      <c r="M372" s="1167"/>
      <c r="N372" s="1160"/>
      <c r="O372" s="884"/>
      <c r="P372" s="1160"/>
      <c r="Q372" s="1160"/>
    </row>
    <row r="373" spans="1:17" ht="17" customHeight="1" x14ac:dyDescent="0.15">
      <c r="A373" s="402"/>
      <c r="B373" s="449"/>
      <c r="C373" s="126"/>
      <c r="D373" s="293"/>
      <c r="E373" s="1152"/>
      <c r="F373" s="448" t="s">
        <v>445</v>
      </c>
      <c r="G373" s="447" t="s">
        <v>210</v>
      </c>
      <c r="H373" s="1146" t="s">
        <v>770</v>
      </c>
      <c r="I373" s="985"/>
      <c r="J373" s="1068"/>
      <c r="K373" s="1068"/>
      <c r="L373" s="1068"/>
      <c r="M373" s="1167"/>
      <c r="N373" s="1160"/>
      <c r="O373" s="884"/>
      <c r="P373" s="1160"/>
      <c r="Q373" s="1160"/>
    </row>
    <row r="374" spans="1:17" ht="17" customHeight="1" x14ac:dyDescent="0.15">
      <c r="A374" s="402"/>
      <c r="B374" s="449"/>
      <c r="C374" s="126"/>
      <c r="D374" s="293"/>
      <c r="E374" s="1152"/>
      <c r="F374" s="448" t="s">
        <v>372</v>
      </c>
      <c r="G374" s="447" t="s">
        <v>210</v>
      </c>
      <c r="H374" s="1146" t="s">
        <v>771</v>
      </c>
      <c r="I374" s="985"/>
      <c r="J374" s="1068"/>
      <c r="K374" s="1068"/>
      <c r="L374" s="1068"/>
      <c r="M374" s="1167"/>
      <c r="N374" s="1160"/>
      <c r="O374" s="884"/>
      <c r="P374" s="1160"/>
      <c r="Q374" s="1160"/>
    </row>
    <row r="375" spans="1:17" ht="30.75" customHeight="1" x14ac:dyDescent="0.15">
      <c r="A375" s="402"/>
      <c r="B375" s="449"/>
      <c r="C375" s="126"/>
      <c r="D375" s="293"/>
      <c r="E375" s="1152"/>
      <c r="F375" s="446" t="s">
        <v>356</v>
      </c>
      <c r="G375" s="447" t="s">
        <v>210</v>
      </c>
      <c r="H375" s="1146" t="s">
        <v>1877</v>
      </c>
      <c r="I375" s="985"/>
      <c r="J375" s="1068"/>
      <c r="K375" s="1068"/>
      <c r="L375" s="1068"/>
      <c r="M375" s="1167"/>
      <c r="N375" s="1160"/>
      <c r="O375" s="884"/>
      <c r="P375" s="1160"/>
      <c r="Q375" s="1160"/>
    </row>
    <row r="376" spans="1:17" ht="20.5" customHeight="1" x14ac:dyDescent="0.15">
      <c r="A376" s="402"/>
      <c r="B376" s="449"/>
      <c r="C376" s="126"/>
      <c r="D376" s="293"/>
      <c r="E376" s="1152"/>
      <c r="F376" s="448" t="s">
        <v>447</v>
      </c>
      <c r="G376" s="447" t="s">
        <v>210</v>
      </c>
      <c r="H376" s="1146" t="s">
        <v>1883</v>
      </c>
      <c r="I376" s="985"/>
      <c r="J376" s="1068"/>
      <c r="K376" s="1068"/>
      <c r="L376" s="1068"/>
      <c r="M376" s="1167"/>
      <c r="N376" s="1160"/>
      <c r="O376" s="884"/>
      <c r="P376" s="1160"/>
      <c r="Q376" s="1160"/>
    </row>
    <row r="377" spans="1:17" ht="18.5" customHeight="1" x14ac:dyDescent="0.15">
      <c r="A377" s="402"/>
      <c r="B377" s="449"/>
      <c r="C377" s="126"/>
      <c r="D377" s="293"/>
      <c r="E377" s="1152"/>
      <c r="F377" s="891" t="s">
        <v>449</v>
      </c>
      <c r="G377" s="447" t="s">
        <v>210</v>
      </c>
      <c r="H377" s="1149" t="s">
        <v>452</v>
      </c>
      <c r="I377" s="1148"/>
      <c r="J377" s="1068"/>
      <c r="K377" s="1068"/>
      <c r="L377" s="1068"/>
      <c r="M377" s="1167"/>
      <c r="N377" s="1160"/>
      <c r="O377" s="884"/>
      <c r="P377" s="1160"/>
      <c r="Q377" s="1160"/>
    </row>
    <row r="378" spans="1:17" ht="18.5" customHeight="1" x14ac:dyDescent="0.15">
      <c r="A378" s="402"/>
      <c r="B378" s="449"/>
      <c r="C378" s="126"/>
      <c r="D378" s="293"/>
      <c r="E378" s="1153"/>
      <c r="F378" s="446" t="s">
        <v>450</v>
      </c>
      <c r="G378" s="447" t="s">
        <v>210</v>
      </c>
      <c r="H378" s="984" t="s">
        <v>772</v>
      </c>
      <c r="I378" s="985"/>
      <c r="J378" s="1069"/>
      <c r="K378" s="1069"/>
      <c r="L378" s="1069"/>
      <c r="M378" s="1168"/>
      <c r="N378" s="1161"/>
      <c r="O378" s="884"/>
      <c r="P378" s="1161"/>
      <c r="Q378" s="1161"/>
    </row>
    <row r="379" spans="1:17" ht="13" x14ac:dyDescent="0.15">
      <c r="A379" s="402"/>
      <c r="B379" s="449"/>
      <c r="C379" s="126"/>
      <c r="D379" s="293"/>
      <c r="E379" s="451"/>
      <c r="F379" s="452"/>
      <c r="G379" s="452"/>
      <c r="H379" s="452"/>
      <c r="I379" s="452"/>
      <c r="J379" s="452"/>
      <c r="K379" s="452"/>
      <c r="L379" s="452"/>
      <c r="M379" s="452"/>
      <c r="N379" s="465"/>
      <c r="O379" s="885"/>
    </row>
    <row r="380" spans="1:17" ht="30" customHeight="1" x14ac:dyDescent="0.15">
      <c r="A380" s="402"/>
      <c r="B380" s="449"/>
      <c r="C380" s="126"/>
      <c r="D380" s="293"/>
      <c r="E380" s="1151" t="s">
        <v>284</v>
      </c>
      <c r="F380" s="446" t="s">
        <v>451</v>
      </c>
      <c r="G380" s="447" t="s">
        <v>210</v>
      </c>
      <c r="H380" s="1001" t="s">
        <v>773</v>
      </c>
      <c r="I380" s="1002"/>
      <c r="J380" s="1067">
        <v>2019</v>
      </c>
      <c r="K380" s="1067" t="s">
        <v>358</v>
      </c>
      <c r="L380" s="1067">
        <v>1</v>
      </c>
      <c r="M380" s="1166">
        <f>N380</f>
        <v>3.88</v>
      </c>
      <c r="N380" s="1159">
        <v>3.88</v>
      </c>
      <c r="O380" s="884"/>
      <c r="P380" s="1159">
        <f>(40%*20)/2</f>
        <v>4</v>
      </c>
      <c r="Q380" s="1159">
        <v>3.76</v>
      </c>
    </row>
    <row r="381" spans="1:17" ht="17.5" customHeight="1" x14ac:dyDescent="0.15">
      <c r="A381" s="402"/>
      <c r="B381" s="449"/>
      <c r="C381" s="126"/>
      <c r="D381" s="293"/>
      <c r="E381" s="1152"/>
      <c r="F381" s="446" t="s">
        <v>436</v>
      </c>
      <c r="G381" s="447" t="s">
        <v>210</v>
      </c>
      <c r="H381" s="1149" t="s">
        <v>796</v>
      </c>
      <c r="I381" s="985"/>
      <c r="J381" s="1068"/>
      <c r="K381" s="1068"/>
      <c r="L381" s="1068"/>
      <c r="M381" s="1167"/>
      <c r="N381" s="1160"/>
      <c r="O381" s="884"/>
      <c r="P381" s="1160"/>
      <c r="Q381" s="1160"/>
    </row>
    <row r="382" spans="1:17" ht="17.5" customHeight="1" x14ac:dyDescent="0.15">
      <c r="A382" s="402"/>
      <c r="B382" s="449"/>
      <c r="C382" s="126"/>
      <c r="D382" s="293"/>
      <c r="E382" s="1152"/>
      <c r="F382" s="446" t="s">
        <v>438</v>
      </c>
      <c r="G382" s="447" t="s">
        <v>210</v>
      </c>
      <c r="H382" s="984" t="s">
        <v>765</v>
      </c>
      <c r="I382" s="985"/>
      <c r="J382" s="1068"/>
      <c r="K382" s="1068"/>
      <c r="L382" s="1068"/>
      <c r="M382" s="1167"/>
      <c r="N382" s="1160"/>
      <c r="O382" s="884"/>
      <c r="P382" s="1160"/>
      <c r="Q382" s="1160"/>
    </row>
    <row r="383" spans="1:17" ht="17.5" customHeight="1" x14ac:dyDescent="0.15">
      <c r="A383" s="402"/>
      <c r="B383" s="449"/>
      <c r="C383" s="126"/>
      <c r="D383" s="293"/>
      <c r="E383" s="1152"/>
      <c r="F383" s="446" t="s">
        <v>439</v>
      </c>
      <c r="G383" s="447" t="s">
        <v>210</v>
      </c>
      <c r="H383" s="984">
        <v>6</v>
      </c>
      <c r="I383" s="985"/>
      <c r="J383" s="1068"/>
      <c r="K383" s="1068"/>
      <c r="L383" s="1068"/>
      <c r="M383" s="1167"/>
      <c r="N383" s="1160"/>
      <c r="O383" s="884"/>
      <c r="P383" s="1160"/>
      <c r="Q383" s="1160"/>
    </row>
    <row r="384" spans="1:17" ht="17.5" customHeight="1" x14ac:dyDescent="0.15">
      <c r="A384" s="402"/>
      <c r="B384" s="449"/>
      <c r="C384" s="126"/>
      <c r="D384" s="293"/>
      <c r="E384" s="1152"/>
      <c r="F384" s="446" t="s">
        <v>440</v>
      </c>
      <c r="G384" s="447" t="s">
        <v>210</v>
      </c>
      <c r="H384" s="984">
        <v>1</v>
      </c>
      <c r="I384" s="985"/>
      <c r="J384" s="1068"/>
      <c r="K384" s="1068"/>
      <c r="L384" s="1068"/>
      <c r="M384" s="1167"/>
      <c r="N384" s="1160"/>
      <c r="O384" s="884"/>
      <c r="P384" s="1160"/>
      <c r="Q384" s="1160"/>
    </row>
    <row r="385" spans="1:17" ht="17.5" customHeight="1" x14ac:dyDescent="0.15">
      <c r="A385" s="402"/>
      <c r="B385" s="449"/>
      <c r="C385" s="126"/>
      <c r="D385" s="293"/>
      <c r="E385" s="1152"/>
      <c r="F385" s="446" t="s">
        <v>441</v>
      </c>
      <c r="G385" s="447" t="s">
        <v>210</v>
      </c>
      <c r="H385" s="984">
        <v>2019</v>
      </c>
      <c r="I385" s="985"/>
      <c r="J385" s="1068"/>
      <c r="K385" s="1068"/>
      <c r="L385" s="1068"/>
      <c r="M385" s="1167"/>
      <c r="N385" s="1160"/>
      <c r="O385" s="884"/>
      <c r="P385" s="1160"/>
      <c r="Q385" s="1160"/>
    </row>
    <row r="386" spans="1:17" ht="17.5" customHeight="1" x14ac:dyDescent="0.15">
      <c r="A386" s="402"/>
      <c r="B386" s="449"/>
      <c r="C386" s="126"/>
      <c r="D386" s="293"/>
      <c r="E386" s="1152"/>
      <c r="F386" s="446" t="s">
        <v>442</v>
      </c>
      <c r="G386" s="447" t="s">
        <v>210</v>
      </c>
      <c r="H386" s="984" t="s">
        <v>774</v>
      </c>
      <c r="I386" s="985"/>
      <c r="J386" s="1068"/>
      <c r="K386" s="1068"/>
      <c r="L386" s="1068"/>
      <c r="M386" s="1167"/>
      <c r="N386" s="1160"/>
      <c r="O386" s="884"/>
      <c r="P386" s="1160"/>
      <c r="Q386" s="1160"/>
    </row>
    <row r="387" spans="1:17" ht="17.5" customHeight="1" x14ac:dyDescent="0.15">
      <c r="A387" s="402"/>
      <c r="B387" s="449"/>
      <c r="C387" s="126"/>
      <c r="D387" s="293"/>
      <c r="E387" s="1152"/>
      <c r="F387" s="446" t="s">
        <v>443</v>
      </c>
      <c r="G387" s="447" t="s">
        <v>210</v>
      </c>
      <c r="H387" s="984" t="s">
        <v>767</v>
      </c>
      <c r="I387" s="985"/>
      <c r="J387" s="1068"/>
      <c r="K387" s="1068"/>
      <c r="L387" s="1068"/>
      <c r="M387" s="1167"/>
      <c r="N387" s="1160"/>
      <c r="O387" s="884"/>
      <c r="P387" s="1160"/>
      <c r="Q387" s="1160"/>
    </row>
    <row r="388" spans="1:17" ht="17.5" customHeight="1" x14ac:dyDescent="0.15">
      <c r="A388" s="402"/>
      <c r="B388" s="449"/>
      <c r="C388" s="126"/>
      <c r="D388" s="293"/>
      <c r="E388" s="1152"/>
      <c r="F388" s="446" t="s">
        <v>435</v>
      </c>
      <c r="G388" s="447" t="s">
        <v>210</v>
      </c>
      <c r="H388" s="984" t="s">
        <v>768</v>
      </c>
      <c r="I388" s="985"/>
      <c r="J388" s="1068"/>
      <c r="K388" s="1068"/>
      <c r="L388" s="1068"/>
      <c r="M388" s="1167"/>
      <c r="N388" s="1160"/>
      <c r="O388" s="884"/>
      <c r="P388" s="1160"/>
      <c r="Q388" s="1160"/>
    </row>
    <row r="389" spans="1:17" ht="17.5" customHeight="1" x14ac:dyDescent="0.15">
      <c r="A389" s="402"/>
      <c r="B389" s="449"/>
      <c r="C389" s="126"/>
      <c r="D389" s="293"/>
      <c r="E389" s="1152"/>
      <c r="F389" s="446" t="s">
        <v>444</v>
      </c>
      <c r="G389" s="447" t="s">
        <v>210</v>
      </c>
      <c r="H389" s="1146" t="s">
        <v>775</v>
      </c>
      <c r="I389" s="985"/>
      <c r="J389" s="1068"/>
      <c r="K389" s="1068"/>
      <c r="L389" s="1068"/>
      <c r="M389" s="1167"/>
      <c r="N389" s="1160"/>
      <c r="O389" s="884"/>
      <c r="P389" s="1160"/>
      <c r="Q389" s="1160"/>
    </row>
    <row r="390" spans="1:17" ht="17.5" customHeight="1" x14ac:dyDescent="0.15">
      <c r="A390" s="402"/>
      <c r="B390" s="449"/>
      <c r="C390" s="126"/>
      <c r="D390" s="293"/>
      <c r="E390" s="1152"/>
      <c r="F390" s="448" t="s">
        <v>445</v>
      </c>
      <c r="G390" s="447" t="s">
        <v>210</v>
      </c>
      <c r="H390" s="1146" t="s">
        <v>776</v>
      </c>
      <c r="I390" s="985"/>
      <c r="J390" s="1068"/>
      <c r="K390" s="1068"/>
      <c r="L390" s="1068"/>
      <c r="M390" s="1167"/>
      <c r="N390" s="1160"/>
      <c r="O390" s="884"/>
      <c r="P390" s="1160"/>
      <c r="Q390" s="1160"/>
    </row>
    <row r="391" spans="1:17" ht="17.5" customHeight="1" x14ac:dyDescent="0.15">
      <c r="A391" s="402"/>
      <c r="B391" s="449"/>
      <c r="C391" s="126"/>
      <c r="D391" s="293"/>
      <c r="E391" s="1152"/>
      <c r="F391" s="448" t="s">
        <v>372</v>
      </c>
      <c r="G391" s="447" t="s">
        <v>210</v>
      </c>
      <c r="H391" s="1146" t="s">
        <v>777</v>
      </c>
      <c r="I391" s="985"/>
      <c r="J391" s="1068"/>
      <c r="K391" s="1068"/>
      <c r="L391" s="1068"/>
      <c r="M391" s="1167"/>
      <c r="N391" s="1160"/>
      <c r="O391" s="884"/>
      <c r="P391" s="1160"/>
      <c r="Q391" s="1160"/>
    </row>
    <row r="392" spans="1:17" ht="30.75" customHeight="1" x14ac:dyDescent="0.15">
      <c r="A392" s="402"/>
      <c r="B392" s="449"/>
      <c r="C392" s="126"/>
      <c r="D392" s="293"/>
      <c r="E392" s="1152"/>
      <c r="F392" s="446" t="s">
        <v>356</v>
      </c>
      <c r="G392" s="447" t="s">
        <v>210</v>
      </c>
      <c r="H392" s="1146" t="s">
        <v>1878</v>
      </c>
      <c r="I392" s="985"/>
      <c r="J392" s="1068"/>
      <c r="K392" s="1068"/>
      <c r="L392" s="1068"/>
      <c r="M392" s="1167"/>
      <c r="N392" s="1160"/>
      <c r="O392" s="884"/>
      <c r="P392" s="1160"/>
      <c r="Q392" s="1160"/>
    </row>
    <row r="393" spans="1:17" ht="18" customHeight="1" x14ac:dyDescent="0.15">
      <c r="A393" s="402"/>
      <c r="B393" s="449"/>
      <c r="C393" s="126"/>
      <c r="D393" s="293"/>
      <c r="E393" s="1152"/>
      <c r="F393" s="448" t="s">
        <v>447</v>
      </c>
      <c r="G393" s="447" t="s">
        <v>210</v>
      </c>
      <c r="H393" s="1146" t="s">
        <v>1883</v>
      </c>
      <c r="I393" s="985"/>
      <c r="J393" s="1068"/>
      <c r="K393" s="1068"/>
      <c r="L393" s="1068"/>
      <c r="M393" s="1167"/>
      <c r="N393" s="1160"/>
      <c r="O393" s="884"/>
      <c r="P393" s="1160"/>
      <c r="Q393" s="1160"/>
    </row>
    <row r="394" spans="1:17" ht="18.5" customHeight="1" x14ac:dyDescent="0.15">
      <c r="A394" s="402"/>
      <c r="B394" s="449"/>
      <c r="C394" s="126"/>
      <c r="D394" s="293"/>
      <c r="E394" s="1152"/>
      <c r="F394" s="891" t="s">
        <v>449</v>
      </c>
      <c r="G394" s="447" t="s">
        <v>210</v>
      </c>
      <c r="H394" s="1149" t="s">
        <v>452</v>
      </c>
      <c r="I394" s="1148"/>
      <c r="J394" s="1068"/>
      <c r="K394" s="1068"/>
      <c r="L394" s="1068"/>
      <c r="M394" s="1167"/>
      <c r="N394" s="1160"/>
      <c r="O394" s="884"/>
      <c r="P394" s="1160"/>
      <c r="Q394" s="1160"/>
    </row>
    <row r="395" spans="1:17" ht="18.5" customHeight="1" x14ac:dyDescent="0.15">
      <c r="A395" s="402"/>
      <c r="B395" s="449"/>
      <c r="C395" s="126"/>
      <c r="D395" s="293"/>
      <c r="E395" s="1153"/>
      <c r="F395" s="446" t="s">
        <v>450</v>
      </c>
      <c r="G395" s="447" t="s">
        <v>210</v>
      </c>
      <c r="H395" s="984" t="s">
        <v>772</v>
      </c>
      <c r="I395" s="985"/>
      <c r="J395" s="1069"/>
      <c r="K395" s="1069"/>
      <c r="L395" s="1069"/>
      <c r="M395" s="1168"/>
      <c r="N395" s="1161"/>
      <c r="O395" s="884"/>
      <c r="P395" s="1161"/>
      <c r="Q395" s="1161"/>
    </row>
    <row r="396" spans="1:17" ht="13" x14ac:dyDescent="0.15">
      <c r="A396" s="417"/>
      <c r="B396" s="456"/>
      <c r="C396" s="129"/>
      <c r="D396" s="304"/>
      <c r="E396" s="451"/>
      <c r="F396" s="452"/>
      <c r="G396" s="452"/>
      <c r="H396" s="452"/>
      <c r="I396" s="452"/>
      <c r="J396" s="452"/>
      <c r="K396" s="452"/>
      <c r="L396" s="452"/>
      <c r="M396" s="452"/>
      <c r="N396" s="465"/>
      <c r="O396" s="885"/>
    </row>
    <row r="397" spans="1:17" ht="30.5" customHeight="1" x14ac:dyDescent="0.15">
      <c r="A397" s="402"/>
      <c r="B397" s="449"/>
      <c r="C397" s="126"/>
      <c r="D397" s="293"/>
      <c r="E397" s="1151" t="s">
        <v>285</v>
      </c>
      <c r="F397" s="446" t="s">
        <v>451</v>
      </c>
      <c r="G397" s="447" t="s">
        <v>210</v>
      </c>
      <c r="H397" s="1001" t="s">
        <v>778</v>
      </c>
      <c r="I397" s="1002"/>
      <c r="J397" s="1067">
        <v>2019</v>
      </c>
      <c r="K397" s="1067" t="s">
        <v>358</v>
      </c>
      <c r="L397" s="1067">
        <v>1</v>
      </c>
      <c r="M397" s="1166">
        <f>N397</f>
        <v>3.96</v>
      </c>
      <c r="N397" s="1159">
        <v>3.96</v>
      </c>
      <c r="O397" s="884"/>
      <c r="P397" s="1159">
        <f>(40%*20)/2</f>
        <v>4</v>
      </c>
      <c r="Q397" s="1159">
        <v>3.92</v>
      </c>
    </row>
    <row r="398" spans="1:17" ht="17.5" customHeight="1" x14ac:dyDescent="0.15">
      <c r="A398" s="402"/>
      <c r="B398" s="449"/>
      <c r="C398" s="126"/>
      <c r="D398" s="293"/>
      <c r="E398" s="1152"/>
      <c r="F398" s="446" t="s">
        <v>436</v>
      </c>
      <c r="G398" s="447" t="s">
        <v>210</v>
      </c>
      <c r="H398" s="1149" t="s">
        <v>797</v>
      </c>
      <c r="I398" s="985"/>
      <c r="J398" s="1068"/>
      <c r="K398" s="1068"/>
      <c r="L398" s="1068"/>
      <c r="M398" s="1167"/>
      <c r="N398" s="1160"/>
      <c r="O398" s="884"/>
      <c r="P398" s="1160"/>
      <c r="Q398" s="1160"/>
    </row>
    <row r="399" spans="1:17" ht="17.5" customHeight="1" x14ac:dyDescent="0.15">
      <c r="A399" s="402"/>
      <c r="B399" s="449"/>
      <c r="C399" s="126"/>
      <c r="D399" s="293"/>
      <c r="E399" s="1152"/>
      <c r="F399" s="446" t="s">
        <v>438</v>
      </c>
      <c r="G399" s="447" t="s">
        <v>210</v>
      </c>
      <c r="H399" s="984" t="s">
        <v>765</v>
      </c>
      <c r="I399" s="985"/>
      <c r="J399" s="1068"/>
      <c r="K399" s="1068"/>
      <c r="L399" s="1068"/>
      <c r="M399" s="1167"/>
      <c r="N399" s="1160"/>
      <c r="O399" s="884"/>
      <c r="P399" s="1160"/>
      <c r="Q399" s="1160"/>
    </row>
    <row r="400" spans="1:17" ht="17.5" customHeight="1" x14ac:dyDescent="0.15">
      <c r="A400" s="402"/>
      <c r="B400" s="449"/>
      <c r="C400" s="126"/>
      <c r="D400" s="293"/>
      <c r="E400" s="1152"/>
      <c r="F400" s="446" t="s">
        <v>439</v>
      </c>
      <c r="G400" s="447" t="s">
        <v>210</v>
      </c>
      <c r="H400" s="984">
        <v>6</v>
      </c>
      <c r="I400" s="985"/>
      <c r="J400" s="1068"/>
      <c r="K400" s="1068"/>
      <c r="L400" s="1068"/>
      <c r="M400" s="1167"/>
      <c r="N400" s="1160"/>
      <c r="O400" s="884"/>
      <c r="P400" s="1160"/>
      <c r="Q400" s="1160"/>
    </row>
    <row r="401" spans="1:17" ht="17.5" customHeight="1" x14ac:dyDescent="0.15">
      <c r="A401" s="402"/>
      <c r="B401" s="449"/>
      <c r="C401" s="126"/>
      <c r="D401" s="293"/>
      <c r="E401" s="1152"/>
      <c r="F401" s="446" t="s">
        <v>440</v>
      </c>
      <c r="G401" s="447" t="s">
        <v>210</v>
      </c>
      <c r="H401" s="984">
        <v>1</v>
      </c>
      <c r="I401" s="985"/>
      <c r="J401" s="1068"/>
      <c r="K401" s="1068"/>
      <c r="L401" s="1068"/>
      <c r="M401" s="1167"/>
      <c r="N401" s="1160"/>
      <c r="O401" s="884"/>
      <c r="P401" s="1160"/>
      <c r="Q401" s="1160"/>
    </row>
    <row r="402" spans="1:17" ht="17.5" customHeight="1" x14ac:dyDescent="0.15">
      <c r="A402" s="402"/>
      <c r="B402" s="449"/>
      <c r="C402" s="126"/>
      <c r="D402" s="293"/>
      <c r="E402" s="1152"/>
      <c r="F402" s="446" t="s">
        <v>441</v>
      </c>
      <c r="G402" s="447" t="s">
        <v>210</v>
      </c>
      <c r="H402" s="984">
        <v>2019</v>
      </c>
      <c r="I402" s="985"/>
      <c r="J402" s="1068"/>
      <c r="K402" s="1068"/>
      <c r="L402" s="1068"/>
      <c r="M402" s="1167"/>
      <c r="N402" s="1160"/>
      <c r="O402" s="884"/>
      <c r="P402" s="1160"/>
      <c r="Q402" s="1160"/>
    </row>
    <row r="403" spans="1:17" ht="17.5" customHeight="1" x14ac:dyDescent="0.15">
      <c r="A403" s="402"/>
      <c r="B403" s="449"/>
      <c r="C403" s="126"/>
      <c r="D403" s="293"/>
      <c r="E403" s="1152"/>
      <c r="F403" s="446" t="s">
        <v>442</v>
      </c>
      <c r="G403" s="447" t="s">
        <v>210</v>
      </c>
      <c r="H403" s="984" t="s">
        <v>779</v>
      </c>
      <c r="I403" s="985"/>
      <c r="J403" s="1068"/>
      <c r="K403" s="1068"/>
      <c r="L403" s="1068"/>
      <c r="M403" s="1167"/>
      <c r="N403" s="1160"/>
      <c r="O403" s="884"/>
      <c r="P403" s="1160"/>
      <c r="Q403" s="1160"/>
    </row>
    <row r="404" spans="1:17" ht="17.5" customHeight="1" x14ac:dyDescent="0.15">
      <c r="A404" s="402"/>
      <c r="B404" s="449"/>
      <c r="C404" s="126"/>
      <c r="D404" s="293"/>
      <c r="E404" s="1152"/>
      <c r="F404" s="446" t="s">
        <v>443</v>
      </c>
      <c r="G404" s="447" t="s">
        <v>210</v>
      </c>
      <c r="H404" s="984" t="s">
        <v>767</v>
      </c>
      <c r="I404" s="985"/>
      <c r="J404" s="1068"/>
      <c r="K404" s="1068"/>
      <c r="L404" s="1068"/>
      <c r="M404" s="1167"/>
      <c r="N404" s="1160"/>
      <c r="O404" s="884"/>
      <c r="P404" s="1160"/>
      <c r="Q404" s="1160"/>
    </row>
    <row r="405" spans="1:17" ht="17.5" customHeight="1" x14ac:dyDescent="0.15">
      <c r="A405" s="402"/>
      <c r="B405" s="449"/>
      <c r="C405" s="126"/>
      <c r="D405" s="293"/>
      <c r="E405" s="1152"/>
      <c r="F405" s="446" t="s">
        <v>435</v>
      </c>
      <c r="G405" s="447" t="s">
        <v>210</v>
      </c>
      <c r="H405" s="984" t="s">
        <v>768</v>
      </c>
      <c r="I405" s="985"/>
      <c r="J405" s="1068"/>
      <c r="K405" s="1068"/>
      <c r="L405" s="1068"/>
      <c r="M405" s="1167"/>
      <c r="N405" s="1160"/>
      <c r="O405" s="884"/>
      <c r="P405" s="1160"/>
      <c r="Q405" s="1160"/>
    </row>
    <row r="406" spans="1:17" ht="18.75" customHeight="1" x14ac:dyDescent="0.15">
      <c r="A406" s="402"/>
      <c r="B406" s="449"/>
      <c r="C406" s="126"/>
      <c r="D406" s="293"/>
      <c r="E406" s="1152"/>
      <c r="F406" s="446" t="s">
        <v>444</v>
      </c>
      <c r="G406" s="447" t="s">
        <v>210</v>
      </c>
      <c r="H406" s="1146" t="s">
        <v>780</v>
      </c>
      <c r="I406" s="985"/>
      <c r="J406" s="1068"/>
      <c r="K406" s="1068"/>
      <c r="L406" s="1068"/>
      <c r="M406" s="1167"/>
      <c r="N406" s="1160"/>
      <c r="O406" s="884"/>
      <c r="P406" s="1160"/>
      <c r="Q406" s="1160"/>
    </row>
    <row r="407" spans="1:17" ht="18.75" customHeight="1" x14ac:dyDescent="0.15">
      <c r="A407" s="402"/>
      <c r="B407" s="449"/>
      <c r="C407" s="126"/>
      <c r="D407" s="293"/>
      <c r="E407" s="1152"/>
      <c r="F407" s="448" t="s">
        <v>445</v>
      </c>
      <c r="G407" s="447" t="s">
        <v>210</v>
      </c>
      <c r="H407" s="1146" t="s">
        <v>781</v>
      </c>
      <c r="I407" s="985"/>
      <c r="J407" s="1068"/>
      <c r="K407" s="1068"/>
      <c r="L407" s="1068"/>
      <c r="M407" s="1167"/>
      <c r="N407" s="1160"/>
      <c r="O407" s="884"/>
      <c r="P407" s="1160"/>
      <c r="Q407" s="1160"/>
    </row>
    <row r="408" spans="1:17" ht="18.75" customHeight="1" x14ac:dyDescent="0.15">
      <c r="A408" s="402"/>
      <c r="B408" s="449"/>
      <c r="C408" s="126"/>
      <c r="D408" s="293"/>
      <c r="E408" s="1152"/>
      <c r="F408" s="448" t="s">
        <v>372</v>
      </c>
      <c r="G408" s="447" t="s">
        <v>210</v>
      </c>
      <c r="H408" s="1146" t="s">
        <v>782</v>
      </c>
      <c r="I408" s="985"/>
      <c r="J408" s="1068"/>
      <c r="K408" s="1068"/>
      <c r="L408" s="1068"/>
      <c r="M408" s="1167"/>
      <c r="N408" s="1160"/>
      <c r="O408" s="884"/>
      <c r="P408" s="1160"/>
      <c r="Q408" s="1160"/>
    </row>
    <row r="409" spans="1:17" ht="27.5" customHeight="1" x14ac:dyDescent="0.15">
      <c r="A409" s="402"/>
      <c r="B409" s="449"/>
      <c r="C409" s="126"/>
      <c r="D409" s="293"/>
      <c r="E409" s="1152"/>
      <c r="F409" s="446" t="s">
        <v>356</v>
      </c>
      <c r="G409" s="447" t="s">
        <v>210</v>
      </c>
      <c r="H409" s="1146" t="s">
        <v>1879</v>
      </c>
      <c r="I409" s="985"/>
      <c r="J409" s="1068"/>
      <c r="K409" s="1068"/>
      <c r="L409" s="1068"/>
      <c r="M409" s="1167"/>
      <c r="N409" s="1160"/>
      <c r="O409" s="884"/>
      <c r="P409" s="1160"/>
      <c r="Q409" s="1160"/>
    </row>
    <row r="410" spans="1:17" ht="20.5" customHeight="1" x14ac:dyDescent="0.15">
      <c r="A410" s="402"/>
      <c r="B410" s="449"/>
      <c r="C410" s="126"/>
      <c r="D410" s="293"/>
      <c r="E410" s="1152"/>
      <c r="F410" s="448" t="s">
        <v>447</v>
      </c>
      <c r="G410" s="447" t="s">
        <v>210</v>
      </c>
      <c r="H410" s="1146" t="s">
        <v>1883</v>
      </c>
      <c r="I410" s="985"/>
      <c r="J410" s="1068"/>
      <c r="K410" s="1068"/>
      <c r="L410" s="1068"/>
      <c r="M410" s="1167"/>
      <c r="N410" s="1160"/>
      <c r="O410" s="884"/>
      <c r="P410" s="1160"/>
      <c r="Q410" s="1160"/>
    </row>
    <row r="411" spans="1:17" ht="20" customHeight="1" x14ac:dyDescent="0.15">
      <c r="A411" s="402"/>
      <c r="B411" s="449"/>
      <c r="C411" s="126"/>
      <c r="D411" s="293"/>
      <c r="E411" s="1152"/>
      <c r="F411" s="891" t="s">
        <v>449</v>
      </c>
      <c r="G411" s="447" t="s">
        <v>210</v>
      </c>
      <c r="H411" s="984" t="s">
        <v>452</v>
      </c>
      <c r="I411" s="985"/>
      <c r="J411" s="1068"/>
      <c r="K411" s="1068"/>
      <c r="L411" s="1068"/>
      <c r="M411" s="1167"/>
      <c r="N411" s="1160"/>
      <c r="O411" s="884"/>
      <c r="P411" s="1160"/>
      <c r="Q411" s="1160"/>
    </row>
    <row r="412" spans="1:17" ht="20" customHeight="1" x14ac:dyDescent="0.15">
      <c r="A412" s="402"/>
      <c r="B412" s="449"/>
      <c r="C412" s="126"/>
      <c r="D412" s="293"/>
      <c r="E412" s="1153"/>
      <c r="F412" s="446" t="s">
        <v>450</v>
      </c>
      <c r="G412" s="447" t="s">
        <v>210</v>
      </c>
      <c r="H412" s="984" t="s">
        <v>772</v>
      </c>
      <c r="I412" s="985"/>
      <c r="J412" s="1069"/>
      <c r="K412" s="1069"/>
      <c r="L412" s="1069"/>
      <c r="M412" s="1168"/>
      <c r="N412" s="1161"/>
      <c r="O412" s="884"/>
      <c r="P412" s="1161"/>
      <c r="Q412" s="1161"/>
    </row>
    <row r="413" spans="1:17" ht="13" x14ac:dyDescent="0.15">
      <c r="A413" s="402"/>
      <c r="B413" s="449"/>
      <c r="C413" s="126"/>
      <c r="D413" s="293"/>
      <c r="E413" s="451"/>
      <c r="F413" s="452"/>
      <c r="G413" s="452"/>
      <c r="H413" s="452"/>
      <c r="I413" s="452"/>
      <c r="J413" s="452"/>
      <c r="K413" s="452"/>
      <c r="L413" s="452"/>
      <c r="M413" s="452"/>
      <c r="N413" s="465"/>
      <c r="O413" s="885"/>
    </row>
    <row r="414" spans="1:17" ht="30" customHeight="1" x14ac:dyDescent="0.15">
      <c r="A414" s="402"/>
      <c r="B414" s="449"/>
      <c r="C414" s="126"/>
      <c r="D414" s="293"/>
      <c r="E414" s="1151" t="s">
        <v>506</v>
      </c>
      <c r="F414" s="446" t="s">
        <v>451</v>
      </c>
      <c r="G414" s="447" t="s">
        <v>210</v>
      </c>
      <c r="H414" s="1001" t="s">
        <v>783</v>
      </c>
      <c r="I414" s="1002"/>
      <c r="J414" s="1067">
        <v>2019</v>
      </c>
      <c r="K414" s="1067" t="s">
        <v>358</v>
      </c>
      <c r="L414" s="1067">
        <v>1</v>
      </c>
      <c r="M414" s="1166">
        <f>N414</f>
        <v>3.96</v>
      </c>
      <c r="N414" s="1159">
        <v>3.96</v>
      </c>
      <c r="O414" s="884"/>
      <c r="P414" s="1159">
        <f>(40%*20)/2</f>
        <v>4</v>
      </c>
      <c r="Q414" s="1159">
        <v>3.92</v>
      </c>
    </row>
    <row r="415" spans="1:17" ht="18" customHeight="1" x14ac:dyDescent="0.15">
      <c r="A415" s="402"/>
      <c r="B415" s="449"/>
      <c r="C415" s="126"/>
      <c r="D415" s="293"/>
      <c r="E415" s="1152"/>
      <c r="F415" s="446" t="s">
        <v>436</v>
      </c>
      <c r="G415" s="447" t="s">
        <v>210</v>
      </c>
      <c r="H415" s="1149" t="s">
        <v>784</v>
      </c>
      <c r="I415" s="985"/>
      <c r="J415" s="1068"/>
      <c r="K415" s="1068"/>
      <c r="L415" s="1068"/>
      <c r="M415" s="1167"/>
      <c r="N415" s="1160"/>
      <c r="O415" s="884"/>
      <c r="P415" s="1160"/>
      <c r="Q415" s="1160"/>
    </row>
    <row r="416" spans="1:17" ht="18" customHeight="1" x14ac:dyDescent="0.15">
      <c r="A416" s="402"/>
      <c r="B416" s="449"/>
      <c r="C416" s="126"/>
      <c r="D416" s="293"/>
      <c r="E416" s="1152"/>
      <c r="F416" s="446" t="s">
        <v>438</v>
      </c>
      <c r="G416" s="447" t="s">
        <v>210</v>
      </c>
      <c r="H416" s="984" t="s">
        <v>523</v>
      </c>
      <c r="I416" s="985"/>
      <c r="J416" s="1068"/>
      <c r="K416" s="1068"/>
      <c r="L416" s="1068"/>
      <c r="M416" s="1167"/>
      <c r="N416" s="1160"/>
      <c r="O416" s="884"/>
      <c r="P416" s="1160"/>
      <c r="Q416" s="1160"/>
    </row>
    <row r="417" spans="1:17" ht="18" customHeight="1" x14ac:dyDescent="0.15">
      <c r="A417" s="402"/>
      <c r="B417" s="449"/>
      <c r="C417" s="126"/>
      <c r="D417" s="293"/>
      <c r="E417" s="1152"/>
      <c r="F417" s="446" t="s">
        <v>439</v>
      </c>
      <c r="G417" s="447" t="s">
        <v>210</v>
      </c>
      <c r="H417" s="984">
        <v>7</v>
      </c>
      <c r="I417" s="985"/>
      <c r="J417" s="1068"/>
      <c r="K417" s="1068"/>
      <c r="L417" s="1068"/>
      <c r="M417" s="1167"/>
      <c r="N417" s="1160"/>
      <c r="O417" s="884"/>
      <c r="P417" s="1160"/>
      <c r="Q417" s="1160"/>
    </row>
    <row r="418" spans="1:17" ht="18" customHeight="1" x14ac:dyDescent="0.15">
      <c r="A418" s="402"/>
      <c r="B418" s="449"/>
      <c r="C418" s="126"/>
      <c r="D418" s="293"/>
      <c r="E418" s="1152"/>
      <c r="F418" s="446" t="s">
        <v>440</v>
      </c>
      <c r="G418" s="447" t="s">
        <v>210</v>
      </c>
      <c r="H418" s="984">
        <v>1</v>
      </c>
      <c r="I418" s="985"/>
      <c r="J418" s="1068"/>
      <c r="K418" s="1068"/>
      <c r="L418" s="1068"/>
      <c r="M418" s="1167"/>
      <c r="N418" s="1160"/>
      <c r="O418" s="884"/>
      <c r="P418" s="1160"/>
      <c r="Q418" s="1160"/>
    </row>
    <row r="419" spans="1:17" ht="18" customHeight="1" x14ac:dyDescent="0.15">
      <c r="A419" s="402"/>
      <c r="B419" s="449"/>
      <c r="C419" s="126"/>
      <c r="D419" s="293"/>
      <c r="E419" s="1152"/>
      <c r="F419" s="446" t="s">
        <v>441</v>
      </c>
      <c r="G419" s="447" t="s">
        <v>210</v>
      </c>
      <c r="H419" s="984">
        <v>2019</v>
      </c>
      <c r="I419" s="985"/>
      <c r="J419" s="1068"/>
      <c r="K419" s="1068"/>
      <c r="L419" s="1068"/>
      <c r="M419" s="1167"/>
      <c r="N419" s="1160"/>
      <c r="O419" s="884"/>
      <c r="P419" s="1160"/>
      <c r="Q419" s="1160"/>
    </row>
    <row r="420" spans="1:17" ht="18" customHeight="1" x14ac:dyDescent="0.15">
      <c r="A420" s="402"/>
      <c r="B420" s="449"/>
      <c r="C420" s="126"/>
      <c r="D420" s="293"/>
      <c r="E420" s="1152"/>
      <c r="F420" s="446" t="s">
        <v>442</v>
      </c>
      <c r="G420" s="447" t="s">
        <v>210</v>
      </c>
      <c r="H420" s="984" t="s">
        <v>785</v>
      </c>
      <c r="I420" s="985"/>
      <c r="J420" s="1068"/>
      <c r="K420" s="1068"/>
      <c r="L420" s="1068"/>
      <c r="M420" s="1167"/>
      <c r="N420" s="1160"/>
      <c r="O420" s="884"/>
      <c r="P420" s="1160"/>
      <c r="Q420" s="1160"/>
    </row>
    <row r="421" spans="1:17" ht="18" customHeight="1" x14ac:dyDescent="0.15">
      <c r="A421" s="402"/>
      <c r="B421" s="449"/>
      <c r="C421" s="126"/>
      <c r="D421" s="293"/>
      <c r="E421" s="1152"/>
      <c r="F421" s="446" t="s">
        <v>443</v>
      </c>
      <c r="G421" s="447" t="s">
        <v>210</v>
      </c>
      <c r="H421" s="984" t="s">
        <v>524</v>
      </c>
      <c r="I421" s="985"/>
      <c r="J421" s="1068"/>
      <c r="K421" s="1068"/>
      <c r="L421" s="1068"/>
      <c r="M421" s="1167"/>
      <c r="N421" s="1160"/>
      <c r="O421" s="884"/>
      <c r="P421" s="1160"/>
      <c r="Q421" s="1160"/>
    </row>
    <row r="422" spans="1:17" ht="18" customHeight="1" x14ac:dyDescent="0.15">
      <c r="A422" s="402"/>
      <c r="B422" s="449"/>
      <c r="C422" s="126"/>
      <c r="D422" s="293"/>
      <c r="E422" s="1152"/>
      <c r="F422" s="446" t="s">
        <v>435</v>
      </c>
      <c r="G422" s="447" t="s">
        <v>210</v>
      </c>
      <c r="H422" s="984" t="s">
        <v>526</v>
      </c>
      <c r="I422" s="985"/>
      <c r="J422" s="1068"/>
      <c r="K422" s="1068"/>
      <c r="L422" s="1068"/>
      <c r="M422" s="1167"/>
      <c r="N422" s="1160"/>
      <c r="O422" s="884"/>
      <c r="P422" s="1160"/>
      <c r="Q422" s="1160"/>
    </row>
    <row r="423" spans="1:17" ht="18" customHeight="1" x14ac:dyDescent="0.15">
      <c r="A423" s="402"/>
      <c r="B423" s="449"/>
      <c r="C423" s="126"/>
      <c r="D423" s="293"/>
      <c r="E423" s="1152"/>
      <c r="F423" s="446" t="s">
        <v>444</v>
      </c>
      <c r="G423" s="447" t="s">
        <v>210</v>
      </c>
      <c r="H423" s="1146" t="s">
        <v>786</v>
      </c>
      <c r="I423" s="985"/>
      <c r="J423" s="1068"/>
      <c r="K423" s="1068"/>
      <c r="L423" s="1068"/>
      <c r="M423" s="1167"/>
      <c r="N423" s="1160"/>
      <c r="O423" s="884"/>
      <c r="P423" s="1160"/>
      <c r="Q423" s="1160"/>
    </row>
    <row r="424" spans="1:17" ht="18" customHeight="1" x14ac:dyDescent="0.15">
      <c r="A424" s="402"/>
      <c r="B424" s="449"/>
      <c r="C424" s="126"/>
      <c r="D424" s="293"/>
      <c r="E424" s="1152"/>
      <c r="F424" s="448" t="s">
        <v>445</v>
      </c>
      <c r="G424" s="447" t="s">
        <v>210</v>
      </c>
      <c r="H424" s="1146" t="s">
        <v>787</v>
      </c>
      <c r="I424" s="985"/>
      <c r="J424" s="1068"/>
      <c r="K424" s="1068"/>
      <c r="L424" s="1068"/>
      <c r="M424" s="1167"/>
      <c r="N424" s="1160"/>
      <c r="O424" s="884"/>
      <c r="P424" s="1160"/>
      <c r="Q424" s="1160"/>
    </row>
    <row r="425" spans="1:17" ht="18" customHeight="1" x14ac:dyDescent="0.15">
      <c r="A425" s="402"/>
      <c r="B425" s="449"/>
      <c r="C425" s="126"/>
      <c r="D425" s="293"/>
      <c r="E425" s="1152"/>
      <c r="F425" s="448" t="s">
        <v>372</v>
      </c>
      <c r="G425" s="447" t="s">
        <v>210</v>
      </c>
      <c r="H425" s="1146" t="s">
        <v>788</v>
      </c>
      <c r="I425" s="985"/>
      <c r="J425" s="1068"/>
      <c r="K425" s="1068"/>
      <c r="L425" s="1068"/>
      <c r="M425" s="1167"/>
      <c r="N425" s="1160"/>
      <c r="O425" s="884"/>
      <c r="P425" s="1160"/>
      <c r="Q425" s="1160"/>
    </row>
    <row r="426" spans="1:17" ht="26.5" customHeight="1" x14ac:dyDescent="0.15">
      <c r="A426" s="402"/>
      <c r="B426" s="449"/>
      <c r="C426" s="126"/>
      <c r="D426" s="293"/>
      <c r="E426" s="1152"/>
      <c r="F426" s="446" t="s">
        <v>356</v>
      </c>
      <c r="G426" s="447" t="s">
        <v>210</v>
      </c>
      <c r="H426" s="1146" t="s">
        <v>1880</v>
      </c>
      <c r="I426" s="985"/>
      <c r="J426" s="1068"/>
      <c r="K426" s="1068"/>
      <c r="L426" s="1068"/>
      <c r="M426" s="1167"/>
      <c r="N426" s="1160"/>
      <c r="O426" s="884"/>
      <c r="P426" s="1160"/>
      <c r="Q426" s="1160"/>
    </row>
    <row r="427" spans="1:17" ht="21" customHeight="1" x14ac:dyDescent="0.15">
      <c r="A427" s="402"/>
      <c r="B427" s="449"/>
      <c r="C427" s="126"/>
      <c r="D427" s="293"/>
      <c r="E427" s="1152"/>
      <c r="F427" s="448" t="s">
        <v>447</v>
      </c>
      <c r="G427" s="447" t="s">
        <v>210</v>
      </c>
      <c r="H427" s="1146" t="s">
        <v>1882</v>
      </c>
      <c r="I427" s="985"/>
      <c r="J427" s="1068"/>
      <c r="K427" s="1068"/>
      <c r="L427" s="1068"/>
      <c r="M427" s="1167"/>
      <c r="N427" s="1160"/>
      <c r="O427" s="884"/>
      <c r="P427" s="1160"/>
      <c r="Q427" s="1160"/>
    </row>
    <row r="428" spans="1:17" ht="19.25" customHeight="1" x14ac:dyDescent="0.15">
      <c r="A428" s="402"/>
      <c r="B428" s="449"/>
      <c r="C428" s="126"/>
      <c r="D428" s="293"/>
      <c r="E428" s="1152"/>
      <c r="F428" s="891" t="s">
        <v>449</v>
      </c>
      <c r="G428" s="447" t="s">
        <v>210</v>
      </c>
      <c r="H428" s="984" t="s">
        <v>452</v>
      </c>
      <c r="I428" s="985"/>
      <c r="J428" s="1068"/>
      <c r="K428" s="1068"/>
      <c r="L428" s="1068"/>
      <c r="M428" s="1167"/>
      <c r="N428" s="1160"/>
      <c r="O428" s="884"/>
      <c r="P428" s="1160"/>
      <c r="Q428" s="1160"/>
    </row>
    <row r="429" spans="1:17" ht="19.25" customHeight="1" x14ac:dyDescent="0.15">
      <c r="A429" s="402"/>
      <c r="B429" s="449"/>
      <c r="C429" s="126"/>
      <c r="D429" s="293"/>
      <c r="E429" s="1153"/>
      <c r="F429" s="446" t="s">
        <v>450</v>
      </c>
      <c r="G429" s="447" t="s">
        <v>210</v>
      </c>
      <c r="H429" s="984" t="s">
        <v>789</v>
      </c>
      <c r="I429" s="985"/>
      <c r="J429" s="1069"/>
      <c r="K429" s="1069"/>
      <c r="L429" s="1069"/>
      <c r="M429" s="1168"/>
      <c r="N429" s="1161"/>
      <c r="O429" s="884"/>
      <c r="P429" s="1161"/>
      <c r="Q429" s="1161"/>
    </row>
    <row r="430" spans="1:17" ht="13" x14ac:dyDescent="0.15">
      <c r="A430" s="402"/>
      <c r="B430" s="449"/>
      <c r="C430" s="126"/>
      <c r="D430" s="293"/>
      <c r="E430" s="451"/>
      <c r="F430" s="452"/>
      <c r="G430" s="452"/>
      <c r="H430" s="452"/>
      <c r="I430" s="452"/>
      <c r="J430" s="452"/>
      <c r="K430" s="452"/>
      <c r="L430" s="452"/>
      <c r="M430" s="452"/>
      <c r="N430" s="465"/>
      <c r="O430" s="885"/>
    </row>
    <row r="431" spans="1:17" ht="44.5" customHeight="1" x14ac:dyDescent="0.15">
      <c r="A431" s="402"/>
      <c r="B431" s="449"/>
      <c r="C431" s="126"/>
      <c r="D431" s="293"/>
      <c r="E431" s="1151" t="s">
        <v>507</v>
      </c>
      <c r="F431" s="446" t="s">
        <v>451</v>
      </c>
      <c r="G431" s="447" t="s">
        <v>210</v>
      </c>
      <c r="H431" s="1001" t="s">
        <v>790</v>
      </c>
      <c r="I431" s="1002"/>
      <c r="J431" s="1067">
        <v>2019</v>
      </c>
      <c r="K431" s="1067" t="s">
        <v>358</v>
      </c>
      <c r="L431" s="1067">
        <v>1</v>
      </c>
      <c r="M431" s="1166">
        <f>N431</f>
        <v>3.98</v>
      </c>
      <c r="N431" s="1159">
        <v>3.98</v>
      </c>
      <c r="O431" s="884"/>
      <c r="P431" s="1159">
        <f>(40%*20)/2</f>
        <v>4</v>
      </c>
      <c r="Q431" s="1159">
        <v>3.96</v>
      </c>
    </row>
    <row r="432" spans="1:17" ht="19.25" customHeight="1" x14ac:dyDescent="0.15">
      <c r="A432" s="402"/>
      <c r="B432" s="449"/>
      <c r="C432" s="126"/>
      <c r="D432" s="293"/>
      <c r="E432" s="1152"/>
      <c r="F432" s="446" t="s">
        <v>436</v>
      </c>
      <c r="G432" s="447" t="s">
        <v>210</v>
      </c>
      <c r="H432" s="1149" t="s">
        <v>791</v>
      </c>
      <c r="I432" s="985"/>
      <c r="J432" s="1068"/>
      <c r="K432" s="1068"/>
      <c r="L432" s="1068"/>
      <c r="M432" s="1167"/>
      <c r="N432" s="1160"/>
      <c r="O432" s="884"/>
      <c r="P432" s="1160"/>
      <c r="Q432" s="1160"/>
    </row>
    <row r="433" spans="1:17" ht="19.25" customHeight="1" x14ac:dyDescent="0.15">
      <c r="A433" s="402"/>
      <c r="B433" s="449"/>
      <c r="C433" s="126"/>
      <c r="D433" s="293"/>
      <c r="E433" s="1152"/>
      <c r="F433" s="446" t="s">
        <v>438</v>
      </c>
      <c r="G433" s="447" t="s">
        <v>210</v>
      </c>
      <c r="H433" s="984" t="s">
        <v>523</v>
      </c>
      <c r="I433" s="985"/>
      <c r="J433" s="1068"/>
      <c r="K433" s="1068"/>
      <c r="L433" s="1068"/>
      <c r="M433" s="1167"/>
      <c r="N433" s="1160"/>
      <c r="O433" s="884"/>
      <c r="P433" s="1160"/>
      <c r="Q433" s="1160"/>
    </row>
    <row r="434" spans="1:17" ht="19.25" customHeight="1" x14ac:dyDescent="0.15">
      <c r="A434" s="402"/>
      <c r="B434" s="449"/>
      <c r="C434" s="126"/>
      <c r="D434" s="293"/>
      <c r="E434" s="1152"/>
      <c r="F434" s="446" t="s">
        <v>439</v>
      </c>
      <c r="G434" s="447" t="s">
        <v>210</v>
      </c>
      <c r="H434" s="984">
        <v>7</v>
      </c>
      <c r="I434" s="985"/>
      <c r="J434" s="1068"/>
      <c r="K434" s="1068"/>
      <c r="L434" s="1068"/>
      <c r="M434" s="1167"/>
      <c r="N434" s="1160"/>
      <c r="O434" s="884"/>
      <c r="P434" s="1160"/>
      <c r="Q434" s="1160"/>
    </row>
    <row r="435" spans="1:17" ht="19.25" customHeight="1" x14ac:dyDescent="0.15">
      <c r="A435" s="402"/>
      <c r="B435" s="449"/>
      <c r="C435" s="126"/>
      <c r="D435" s="293"/>
      <c r="E435" s="1152"/>
      <c r="F435" s="446" t="s">
        <v>440</v>
      </c>
      <c r="G435" s="447" t="s">
        <v>210</v>
      </c>
      <c r="H435" s="984">
        <v>2</v>
      </c>
      <c r="I435" s="985"/>
      <c r="J435" s="1068"/>
      <c r="K435" s="1068"/>
      <c r="L435" s="1068"/>
      <c r="M435" s="1167"/>
      <c r="N435" s="1160"/>
      <c r="O435" s="884"/>
      <c r="P435" s="1160"/>
      <c r="Q435" s="1160"/>
    </row>
    <row r="436" spans="1:17" ht="19.25" customHeight="1" x14ac:dyDescent="0.15">
      <c r="A436" s="402"/>
      <c r="B436" s="449"/>
      <c r="C436" s="126"/>
      <c r="D436" s="293"/>
      <c r="E436" s="1152"/>
      <c r="F436" s="446" t="s">
        <v>441</v>
      </c>
      <c r="G436" s="447" t="s">
        <v>210</v>
      </c>
      <c r="H436" s="984">
        <v>2019</v>
      </c>
      <c r="I436" s="985"/>
      <c r="J436" s="1068"/>
      <c r="K436" s="1068"/>
      <c r="L436" s="1068"/>
      <c r="M436" s="1167"/>
      <c r="N436" s="1160"/>
      <c r="O436" s="884"/>
      <c r="P436" s="1160"/>
      <c r="Q436" s="1160"/>
    </row>
    <row r="437" spans="1:17" ht="19.25" customHeight="1" x14ac:dyDescent="0.15">
      <c r="A437" s="402"/>
      <c r="B437" s="449"/>
      <c r="C437" s="126"/>
      <c r="D437" s="293"/>
      <c r="E437" s="1152"/>
      <c r="F437" s="446" t="s">
        <v>442</v>
      </c>
      <c r="G437" s="447" t="s">
        <v>210</v>
      </c>
      <c r="H437" s="984" t="s">
        <v>792</v>
      </c>
      <c r="I437" s="985"/>
      <c r="J437" s="1068"/>
      <c r="K437" s="1068"/>
      <c r="L437" s="1068"/>
      <c r="M437" s="1167"/>
      <c r="N437" s="1160"/>
      <c r="O437" s="884"/>
      <c r="P437" s="1160"/>
      <c r="Q437" s="1160"/>
    </row>
    <row r="438" spans="1:17" ht="19.25" customHeight="1" x14ac:dyDescent="0.15">
      <c r="A438" s="402"/>
      <c r="B438" s="449"/>
      <c r="C438" s="126"/>
      <c r="D438" s="293"/>
      <c r="E438" s="1152"/>
      <c r="F438" s="446" t="s">
        <v>443</v>
      </c>
      <c r="G438" s="447" t="s">
        <v>210</v>
      </c>
      <c r="H438" s="984" t="s">
        <v>524</v>
      </c>
      <c r="I438" s="985"/>
      <c r="J438" s="1068"/>
      <c r="K438" s="1068"/>
      <c r="L438" s="1068"/>
      <c r="M438" s="1167"/>
      <c r="N438" s="1160"/>
      <c r="O438" s="884"/>
      <c r="P438" s="1160"/>
      <c r="Q438" s="1160"/>
    </row>
    <row r="439" spans="1:17" ht="19.25" customHeight="1" x14ac:dyDescent="0.15">
      <c r="A439" s="402"/>
      <c r="B439" s="449"/>
      <c r="C439" s="126"/>
      <c r="D439" s="293"/>
      <c r="E439" s="1152"/>
      <c r="F439" s="446" t="s">
        <v>435</v>
      </c>
      <c r="G439" s="447" t="s">
        <v>210</v>
      </c>
      <c r="H439" s="984" t="s">
        <v>526</v>
      </c>
      <c r="I439" s="985"/>
      <c r="J439" s="1068"/>
      <c r="K439" s="1068"/>
      <c r="L439" s="1068"/>
      <c r="M439" s="1167"/>
      <c r="N439" s="1160"/>
      <c r="O439" s="884"/>
      <c r="P439" s="1160"/>
      <c r="Q439" s="1160"/>
    </row>
    <row r="440" spans="1:17" ht="19.25" customHeight="1" x14ac:dyDescent="0.15">
      <c r="A440" s="402"/>
      <c r="B440" s="449"/>
      <c r="C440" s="126"/>
      <c r="D440" s="293"/>
      <c r="E440" s="1152"/>
      <c r="F440" s="446" t="s">
        <v>444</v>
      </c>
      <c r="G440" s="447" t="s">
        <v>210</v>
      </c>
      <c r="H440" s="1150" t="s">
        <v>793</v>
      </c>
      <c r="I440" s="1148"/>
      <c r="J440" s="1068"/>
      <c r="K440" s="1068"/>
      <c r="L440" s="1068"/>
      <c r="M440" s="1167"/>
      <c r="N440" s="1160"/>
      <c r="O440" s="884"/>
      <c r="P440" s="1160"/>
      <c r="Q440" s="1160"/>
    </row>
    <row r="441" spans="1:17" ht="19.25" customHeight="1" x14ac:dyDescent="0.15">
      <c r="A441" s="402"/>
      <c r="B441" s="449"/>
      <c r="C441" s="126"/>
      <c r="D441" s="293"/>
      <c r="E441" s="1152"/>
      <c r="F441" s="448" t="s">
        <v>445</v>
      </c>
      <c r="G441" s="447" t="s">
        <v>210</v>
      </c>
      <c r="H441" s="1150" t="s">
        <v>794</v>
      </c>
      <c r="I441" s="1148"/>
      <c r="J441" s="1068"/>
      <c r="K441" s="1068"/>
      <c r="L441" s="1068"/>
      <c r="M441" s="1167"/>
      <c r="N441" s="1160"/>
      <c r="O441" s="884"/>
      <c r="P441" s="1160"/>
      <c r="Q441" s="1160"/>
    </row>
    <row r="442" spans="1:17" ht="19.25" customHeight="1" x14ac:dyDescent="0.15">
      <c r="A442" s="402"/>
      <c r="B442" s="449"/>
      <c r="C442" s="126"/>
      <c r="D442" s="293"/>
      <c r="E442" s="1152"/>
      <c r="F442" s="448" t="s">
        <v>372</v>
      </c>
      <c r="G442" s="447" t="s">
        <v>210</v>
      </c>
      <c r="H442" s="1150" t="s">
        <v>795</v>
      </c>
      <c r="I442" s="1148"/>
      <c r="J442" s="1068"/>
      <c r="K442" s="1068"/>
      <c r="L442" s="1068"/>
      <c r="M442" s="1167"/>
      <c r="N442" s="1160"/>
      <c r="O442" s="884"/>
      <c r="P442" s="1160"/>
      <c r="Q442" s="1160"/>
    </row>
    <row r="443" spans="1:17" ht="30.75" customHeight="1" x14ac:dyDescent="0.15">
      <c r="A443" s="402"/>
      <c r="B443" s="449"/>
      <c r="C443" s="126"/>
      <c r="D443" s="293"/>
      <c r="E443" s="1152"/>
      <c r="F443" s="917" t="s">
        <v>356</v>
      </c>
      <c r="G443" s="918" t="s">
        <v>210</v>
      </c>
      <c r="H443" s="1146" t="s">
        <v>1881</v>
      </c>
      <c r="I443" s="985"/>
      <c r="J443" s="1068"/>
      <c r="K443" s="1068"/>
      <c r="L443" s="1068"/>
      <c r="M443" s="1167"/>
      <c r="N443" s="1160"/>
      <c r="O443" s="884"/>
      <c r="P443" s="1160"/>
      <c r="Q443" s="1160"/>
    </row>
    <row r="444" spans="1:17" ht="19.25" customHeight="1" x14ac:dyDescent="0.15">
      <c r="A444" s="402"/>
      <c r="B444" s="449"/>
      <c r="C444" s="126"/>
      <c r="D444" s="293"/>
      <c r="E444" s="1152"/>
      <c r="F444" s="448" t="s">
        <v>447</v>
      </c>
      <c r="G444" s="447" t="s">
        <v>210</v>
      </c>
      <c r="H444" s="1146" t="s">
        <v>1882</v>
      </c>
      <c r="I444" s="985"/>
      <c r="J444" s="1068"/>
      <c r="K444" s="1068"/>
      <c r="L444" s="1068"/>
      <c r="M444" s="1167"/>
      <c r="N444" s="1160"/>
      <c r="O444" s="884"/>
      <c r="P444" s="1160"/>
      <c r="Q444" s="1160"/>
    </row>
    <row r="445" spans="1:17" ht="22.25" customHeight="1" x14ac:dyDescent="0.15">
      <c r="A445" s="402"/>
      <c r="B445" s="449"/>
      <c r="C445" s="126"/>
      <c r="D445" s="293"/>
      <c r="E445" s="1152"/>
      <c r="F445" s="891" t="s">
        <v>449</v>
      </c>
      <c r="G445" s="447" t="s">
        <v>210</v>
      </c>
      <c r="H445" s="984" t="s">
        <v>452</v>
      </c>
      <c r="I445" s="985"/>
      <c r="J445" s="1068"/>
      <c r="K445" s="1068"/>
      <c r="L445" s="1068"/>
      <c r="M445" s="1167"/>
      <c r="N445" s="1160"/>
      <c r="O445" s="884"/>
      <c r="P445" s="1160"/>
      <c r="Q445" s="1160"/>
    </row>
    <row r="446" spans="1:17" ht="22.25" customHeight="1" x14ac:dyDescent="0.15">
      <c r="A446" s="402"/>
      <c r="B446" s="449"/>
      <c r="C446" s="126"/>
      <c r="D446" s="293"/>
      <c r="E446" s="1153"/>
      <c r="F446" s="446" t="s">
        <v>450</v>
      </c>
      <c r="G446" s="447" t="s">
        <v>210</v>
      </c>
      <c r="H446" s="984" t="s">
        <v>789</v>
      </c>
      <c r="I446" s="985"/>
      <c r="J446" s="1069"/>
      <c r="K446" s="1069"/>
      <c r="L446" s="1069"/>
      <c r="M446" s="1168"/>
      <c r="N446" s="1161"/>
      <c r="O446" s="884"/>
      <c r="P446" s="1161"/>
      <c r="Q446" s="1161"/>
    </row>
    <row r="447" spans="1:17" s="275" customFormat="1" ht="24" customHeight="1" x14ac:dyDescent="0.2">
      <c r="A447" s="414"/>
      <c r="B447" s="280"/>
      <c r="C447" s="294"/>
      <c r="D447" s="295"/>
      <c r="E447" s="278" t="s">
        <v>287</v>
      </c>
      <c r="F447" s="1170" t="s">
        <v>455</v>
      </c>
      <c r="G447" s="1170"/>
      <c r="H447" s="1170"/>
      <c r="I447" s="1170"/>
      <c r="J447" s="292"/>
      <c r="K447" s="277"/>
      <c r="L447" s="278"/>
      <c r="M447" s="301"/>
      <c r="N447" s="531">
        <v>0</v>
      </c>
      <c r="O447" s="883"/>
    </row>
    <row r="448" spans="1:17" s="275" customFormat="1" ht="24" customHeight="1" x14ac:dyDescent="0.2">
      <c r="A448" s="414"/>
      <c r="B448" s="280"/>
      <c r="C448" s="294"/>
      <c r="D448" s="295"/>
      <c r="E448" s="350" t="s">
        <v>288</v>
      </c>
      <c r="F448" s="1170" t="s">
        <v>522</v>
      </c>
      <c r="G448" s="1170"/>
      <c r="H448" s="1170"/>
      <c r="I448" s="1170"/>
      <c r="J448" s="292"/>
      <c r="K448" s="277"/>
      <c r="L448" s="278"/>
      <c r="M448" s="301"/>
      <c r="N448" s="464">
        <f>SUM(N449:N703)</f>
        <v>31.104999999999997</v>
      </c>
      <c r="O448" s="883"/>
    </row>
    <row r="449" spans="1:17" ht="31.25" customHeight="1" x14ac:dyDescent="0.15">
      <c r="A449" s="402"/>
      <c r="B449" s="386"/>
      <c r="C449" s="126"/>
      <c r="D449" s="293"/>
      <c r="E449" s="1151" t="s">
        <v>283</v>
      </c>
      <c r="F449" s="381" t="s">
        <v>451</v>
      </c>
      <c r="G449" s="380" t="s">
        <v>210</v>
      </c>
      <c r="H449" s="1001" t="s">
        <v>798</v>
      </c>
      <c r="I449" s="1002"/>
      <c r="J449" s="1067">
        <v>2013</v>
      </c>
      <c r="K449" s="1067" t="s">
        <v>358</v>
      </c>
      <c r="L449" s="1067">
        <v>1</v>
      </c>
      <c r="M449" s="1166">
        <f>N449</f>
        <v>1.95</v>
      </c>
      <c r="N449" s="1159">
        <v>1.95</v>
      </c>
      <c r="O449" s="884"/>
      <c r="P449" s="1159">
        <f>(40%*10)/2</f>
        <v>2</v>
      </c>
      <c r="Q449" s="1159">
        <v>1.9</v>
      </c>
    </row>
    <row r="450" spans="1:17" ht="19.25" customHeight="1" x14ac:dyDescent="0.15">
      <c r="A450" s="402"/>
      <c r="B450" s="386"/>
      <c r="C450" s="126"/>
      <c r="D450" s="293"/>
      <c r="E450" s="1152"/>
      <c r="F450" s="381" t="s">
        <v>436</v>
      </c>
      <c r="G450" s="380" t="s">
        <v>210</v>
      </c>
      <c r="H450" s="984" t="s">
        <v>801</v>
      </c>
      <c r="I450" s="985"/>
      <c r="J450" s="1068"/>
      <c r="K450" s="1068"/>
      <c r="L450" s="1068"/>
      <c r="M450" s="1167"/>
      <c r="N450" s="1160"/>
      <c r="O450" s="884"/>
      <c r="P450" s="1160"/>
      <c r="Q450" s="1160"/>
    </row>
    <row r="451" spans="1:17" ht="19.25" customHeight="1" x14ac:dyDescent="0.15">
      <c r="A451" s="402"/>
      <c r="B451" s="386"/>
      <c r="C451" s="126"/>
      <c r="D451" s="293"/>
      <c r="E451" s="1152"/>
      <c r="F451" s="381" t="s">
        <v>438</v>
      </c>
      <c r="G451" s="380" t="s">
        <v>210</v>
      </c>
      <c r="H451" s="984" t="s">
        <v>523</v>
      </c>
      <c r="I451" s="985"/>
      <c r="J451" s="1068"/>
      <c r="K451" s="1068"/>
      <c r="L451" s="1068"/>
      <c r="M451" s="1167"/>
      <c r="N451" s="1160"/>
      <c r="O451" s="884"/>
      <c r="P451" s="1160"/>
      <c r="Q451" s="1160"/>
    </row>
    <row r="452" spans="1:17" ht="19.25" customHeight="1" x14ac:dyDescent="0.15">
      <c r="A452" s="402"/>
      <c r="B452" s="386"/>
      <c r="C452" s="126"/>
      <c r="D452" s="293"/>
      <c r="E452" s="1152"/>
      <c r="F452" s="381" t="s">
        <v>439</v>
      </c>
      <c r="G452" s="380" t="s">
        <v>210</v>
      </c>
      <c r="H452" s="984">
        <v>2</v>
      </c>
      <c r="I452" s="985"/>
      <c r="J452" s="1068"/>
      <c r="K452" s="1068"/>
      <c r="L452" s="1068"/>
      <c r="M452" s="1167"/>
      <c r="N452" s="1160"/>
      <c r="O452" s="884"/>
      <c r="P452" s="1160"/>
      <c r="Q452" s="1160"/>
    </row>
    <row r="453" spans="1:17" ht="19.25" customHeight="1" x14ac:dyDescent="0.15">
      <c r="A453" s="402"/>
      <c r="B453" s="386"/>
      <c r="C453" s="126"/>
      <c r="D453" s="293"/>
      <c r="E453" s="1152"/>
      <c r="F453" s="381" t="s">
        <v>440</v>
      </c>
      <c r="G453" s="380" t="s">
        <v>210</v>
      </c>
      <c r="H453" s="984">
        <v>2</v>
      </c>
      <c r="I453" s="985"/>
      <c r="J453" s="1068"/>
      <c r="K453" s="1068"/>
      <c r="L453" s="1068"/>
      <c r="M453" s="1167"/>
      <c r="N453" s="1160"/>
      <c r="O453" s="884"/>
      <c r="P453" s="1160"/>
      <c r="Q453" s="1160"/>
    </row>
    <row r="454" spans="1:17" ht="19.25" customHeight="1" x14ac:dyDescent="0.15">
      <c r="A454" s="402"/>
      <c r="B454" s="386"/>
      <c r="C454" s="126"/>
      <c r="D454" s="293"/>
      <c r="E454" s="1152"/>
      <c r="F454" s="381" t="s">
        <v>441</v>
      </c>
      <c r="G454" s="380" t="s">
        <v>210</v>
      </c>
      <c r="H454" s="984">
        <v>2013</v>
      </c>
      <c r="I454" s="985"/>
      <c r="J454" s="1068"/>
      <c r="K454" s="1068"/>
      <c r="L454" s="1068"/>
      <c r="M454" s="1167"/>
      <c r="N454" s="1160"/>
      <c r="O454" s="884"/>
      <c r="P454" s="1160"/>
      <c r="Q454" s="1160"/>
    </row>
    <row r="455" spans="1:17" ht="19.25" customHeight="1" x14ac:dyDescent="0.15">
      <c r="A455" s="402"/>
      <c r="B455" s="386"/>
      <c r="C455" s="126"/>
      <c r="D455" s="293"/>
      <c r="E455" s="1152"/>
      <c r="F455" s="381" t="s">
        <v>442</v>
      </c>
      <c r="G455" s="380" t="s">
        <v>210</v>
      </c>
      <c r="H455" s="984" t="s">
        <v>802</v>
      </c>
      <c r="I455" s="985"/>
      <c r="J455" s="1068"/>
      <c r="K455" s="1068"/>
      <c r="L455" s="1068"/>
      <c r="M455" s="1167"/>
      <c r="N455" s="1160"/>
      <c r="O455" s="884"/>
      <c r="P455" s="1160"/>
      <c r="Q455" s="1160"/>
    </row>
    <row r="456" spans="1:17" ht="19.25" customHeight="1" x14ac:dyDescent="0.15">
      <c r="A456" s="402"/>
      <c r="B456" s="386"/>
      <c r="C456" s="126"/>
      <c r="D456" s="293"/>
      <c r="E456" s="1152"/>
      <c r="F456" s="381" t="s">
        <v>443</v>
      </c>
      <c r="G456" s="380" t="s">
        <v>210</v>
      </c>
      <c r="H456" s="984" t="s">
        <v>524</v>
      </c>
      <c r="I456" s="985"/>
      <c r="J456" s="1068"/>
      <c r="K456" s="1068"/>
      <c r="L456" s="1068"/>
      <c r="M456" s="1167"/>
      <c r="N456" s="1160"/>
      <c r="O456" s="884"/>
      <c r="P456" s="1160"/>
      <c r="Q456" s="1160"/>
    </row>
    <row r="457" spans="1:17" ht="19.25" customHeight="1" x14ac:dyDescent="0.15">
      <c r="A457" s="402"/>
      <c r="B457" s="386"/>
      <c r="C457" s="126"/>
      <c r="D457" s="293"/>
      <c r="E457" s="1152"/>
      <c r="F457" s="381" t="s">
        <v>435</v>
      </c>
      <c r="G457" s="380" t="s">
        <v>210</v>
      </c>
      <c r="H457" s="984" t="s">
        <v>525</v>
      </c>
      <c r="I457" s="985"/>
      <c r="J457" s="1068"/>
      <c r="K457" s="1068"/>
      <c r="L457" s="1068"/>
      <c r="M457" s="1167"/>
      <c r="N457" s="1160"/>
      <c r="O457" s="884"/>
      <c r="P457" s="1160"/>
      <c r="Q457" s="1160"/>
    </row>
    <row r="458" spans="1:17" ht="19.25" customHeight="1" x14ac:dyDescent="0.15">
      <c r="A458" s="402"/>
      <c r="B458" s="386"/>
      <c r="C458" s="126"/>
      <c r="D458" s="293"/>
      <c r="E458" s="1152"/>
      <c r="F458" s="381" t="s">
        <v>444</v>
      </c>
      <c r="G458" s="380" t="s">
        <v>210</v>
      </c>
      <c r="H458" s="984"/>
      <c r="I458" s="985"/>
      <c r="J458" s="1068"/>
      <c r="K458" s="1068"/>
      <c r="L458" s="1068"/>
      <c r="M458" s="1167"/>
      <c r="N458" s="1160"/>
      <c r="O458" s="884"/>
      <c r="P458" s="1160"/>
      <c r="Q458" s="1160"/>
    </row>
    <row r="459" spans="1:17" ht="19.25" customHeight="1" x14ac:dyDescent="0.15">
      <c r="A459" s="402"/>
      <c r="B459" s="386"/>
      <c r="C459" s="126"/>
      <c r="D459" s="293"/>
      <c r="E459" s="1152"/>
      <c r="F459" s="381" t="s">
        <v>445</v>
      </c>
      <c r="G459" s="380" t="s">
        <v>210</v>
      </c>
      <c r="H459" s="1146" t="s">
        <v>799</v>
      </c>
      <c r="I459" s="985"/>
      <c r="J459" s="1068"/>
      <c r="K459" s="1068"/>
      <c r="L459" s="1068"/>
      <c r="M459" s="1167"/>
      <c r="N459" s="1160"/>
      <c r="O459" s="884"/>
      <c r="P459" s="1160"/>
      <c r="Q459" s="1160"/>
    </row>
    <row r="460" spans="1:17" ht="19.25" customHeight="1" x14ac:dyDescent="0.15">
      <c r="A460" s="402"/>
      <c r="B460" s="386"/>
      <c r="C460" s="126"/>
      <c r="D460" s="293"/>
      <c r="E460" s="1152"/>
      <c r="F460" s="381" t="s">
        <v>372</v>
      </c>
      <c r="G460" s="380" t="s">
        <v>210</v>
      </c>
      <c r="H460" s="1146" t="s">
        <v>800</v>
      </c>
      <c r="I460" s="985"/>
      <c r="J460" s="1068"/>
      <c r="K460" s="1068"/>
      <c r="L460" s="1068"/>
      <c r="M460" s="1167"/>
      <c r="N460" s="1160"/>
      <c r="O460" s="884"/>
      <c r="P460" s="1160"/>
      <c r="Q460" s="1160"/>
    </row>
    <row r="461" spans="1:17" ht="27.5" customHeight="1" x14ac:dyDescent="0.15">
      <c r="A461" s="402"/>
      <c r="B461" s="386"/>
      <c r="C461" s="126"/>
      <c r="D461" s="293"/>
      <c r="E461" s="1152"/>
      <c r="F461" s="381" t="s">
        <v>356</v>
      </c>
      <c r="G461" s="380" t="s">
        <v>210</v>
      </c>
      <c r="H461" s="1146" t="s">
        <v>1884</v>
      </c>
      <c r="I461" s="985"/>
      <c r="J461" s="1068"/>
      <c r="K461" s="1068"/>
      <c r="L461" s="1068"/>
      <c r="M461" s="1167"/>
      <c r="N461" s="1160"/>
      <c r="O461" s="884"/>
      <c r="P461" s="1160"/>
      <c r="Q461" s="1160"/>
    </row>
    <row r="462" spans="1:17" ht="19.25" customHeight="1" x14ac:dyDescent="0.15">
      <c r="A462" s="402"/>
      <c r="B462" s="386"/>
      <c r="C462" s="126"/>
      <c r="D462" s="293"/>
      <c r="E462" s="1152"/>
      <c r="F462" s="891" t="s">
        <v>449</v>
      </c>
      <c r="G462" s="380" t="s">
        <v>210</v>
      </c>
      <c r="H462" s="984" t="s">
        <v>452</v>
      </c>
      <c r="I462" s="985"/>
      <c r="J462" s="1068"/>
      <c r="K462" s="1068"/>
      <c r="L462" s="1068"/>
      <c r="M462" s="1167"/>
      <c r="N462" s="1160"/>
      <c r="O462" s="884"/>
      <c r="P462" s="1160"/>
      <c r="Q462" s="1160"/>
    </row>
    <row r="463" spans="1:17" ht="19.25" customHeight="1" x14ac:dyDescent="0.15">
      <c r="A463" s="402"/>
      <c r="B463" s="868"/>
      <c r="C463" s="126"/>
      <c r="D463" s="293"/>
      <c r="E463" s="1153"/>
      <c r="F463" s="381" t="s">
        <v>450</v>
      </c>
      <c r="G463" s="380" t="s">
        <v>210</v>
      </c>
      <c r="H463" s="984"/>
      <c r="I463" s="985"/>
      <c r="J463" s="1069"/>
      <c r="K463" s="1069"/>
      <c r="L463" s="1069"/>
      <c r="M463" s="1168"/>
      <c r="N463" s="1161"/>
      <c r="O463" s="885"/>
      <c r="P463" s="1161"/>
      <c r="Q463" s="1161"/>
    </row>
    <row r="464" spans="1:17" ht="12" customHeight="1" x14ac:dyDescent="0.15">
      <c r="A464" s="402"/>
      <c r="B464" s="868"/>
      <c r="C464" s="126"/>
      <c r="D464" s="293"/>
      <c r="E464" s="451"/>
      <c r="F464" s="452"/>
      <c r="G464" s="452"/>
      <c r="H464" s="452"/>
      <c r="I464" s="452"/>
      <c r="J464" s="452"/>
      <c r="K464" s="452"/>
      <c r="L464" s="452"/>
      <c r="M464" s="452"/>
      <c r="N464" s="465"/>
      <c r="O464" s="884"/>
    </row>
    <row r="465" spans="1:17" ht="19.25" customHeight="1" x14ac:dyDescent="0.15">
      <c r="A465" s="402"/>
      <c r="B465" s="868"/>
      <c r="C465" s="126"/>
      <c r="D465" s="293"/>
      <c r="E465" s="1151" t="s">
        <v>284</v>
      </c>
      <c r="F465" s="381" t="s">
        <v>451</v>
      </c>
      <c r="G465" s="380" t="s">
        <v>210</v>
      </c>
      <c r="H465" s="1001" t="s">
        <v>803</v>
      </c>
      <c r="I465" s="1002"/>
      <c r="J465" s="1067">
        <v>2013</v>
      </c>
      <c r="K465" s="1067" t="s">
        <v>358</v>
      </c>
      <c r="L465" s="1067">
        <v>1</v>
      </c>
      <c r="M465" s="1166">
        <f>N465</f>
        <v>1.95</v>
      </c>
      <c r="N465" s="1159">
        <v>1.95</v>
      </c>
      <c r="O465" s="884"/>
      <c r="P465" s="1159">
        <f>(40%*10)/2</f>
        <v>2</v>
      </c>
      <c r="Q465" s="1159">
        <v>1.9</v>
      </c>
    </row>
    <row r="466" spans="1:17" ht="19.25" customHeight="1" x14ac:dyDescent="0.15">
      <c r="A466" s="402"/>
      <c r="B466" s="868"/>
      <c r="C466" s="126"/>
      <c r="D466" s="293"/>
      <c r="E466" s="1152"/>
      <c r="F466" s="381" t="s">
        <v>436</v>
      </c>
      <c r="G466" s="380" t="s">
        <v>210</v>
      </c>
      <c r="H466" s="1149" t="s">
        <v>1741</v>
      </c>
      <c r="I466" s="1148"/>
      <c r="J466" s="1068"/>
      <c r="K466" s="1068"/>
      <c r="L466" s="1068"/>
      <c r="M466" s="1167"/>
      <c r="N466" s="1160"/>
      <c r="O466" s="884"/>
      <c r="P466" s="1160"/>
      <c r="Q466" s="1160"/>
    </row>
    <row r="467" spans="1:17" ht="19.25" customHeight="1" x14ac:dyDescent="0.15">
      <c r="A467" s="402"/>
      <c r="B467" s="386"/>
      <c r="C467" s="126"/>
      <c r="D467" s="293"/>
      <c r="E467" s="1152"/>
      <c r="F467" s="381" t="s">
        <v>438</v>
      </c>
      <c r="G467" s="380" t="s">
        <v>210</v>
      </c>
      <c r="H467" s="984" t="s">
        <v>523</v>
      </c>
      <c r="I467" s="985"/>
      <c r="J467" s="1068"/>
      <c r="K467" s="1068"/>
      <c r="L467" s="1068"/>
      <c r="M467" s="1167"/>
      <c r="N467" s="1160"/>
      <c r="O467" s="884"/>
      <c r="P467" s="1160"/>
      <c r="Q467" s="1160"/>
    </row>
    <row r="468" spans="1:17" ht="19.25" customHeight="1" x14ac:dyDescent="0.15">
      <c r="A468" s="402"/>
      <c r="B468" s="386"/>
      <c r="C468" s="126"/>
      <c r="D468" s="293"/>
      <c r="E468" s="1152"/>
      <c r="F468" s="381" t="s">
        <v>439</v>
      </c>
      <c r="G468" s="380" t="s">
        <v>210</v>
      </c>
      <c r="H468" s="984">
        <v>2</v>
      </c>
      <c r="I468" s="985"/>
      <c r="J468" s="1068"/>
      <c r="K468" s="1068"/>
      <c r="L468" s="1068"/>
      <c r="M468" s="1167"/>
      <c r="N468" s="1160"/>
      <c r="O468" s="884"/>
      <c r="P468" s="1160"/>
      <c r="Q468" s="1160"/>
    </row>
    <row r="469" spans="1:17" ht="19.25" customHeight="1" x14ac:dyDescent="0.15">
      <c r="A469" s="402"/>
      <c r="B469" s="386"/>
      <c r="C469" s="126"/>
      <c r="D469" s="293"/>
      <c r="E469" s="1152"/>
      <c r="F469" s="381" t="s">
        <v>440</v>
      </c>
      <c r="G469" s="380" t="s">
        <v>210</v>
      </c>
      <c r="H469" s="984">
        <v>2</v>
      </c>
      <c r="I469" s="985"/>
      <c r="J469" s="1068"/>
      <c r="K469" s="1068"/>
      <c r="L469" s="1068"/>
      <c r="M469" s="1167"/>
      <c r="N469" s="1160"/>
      <c r="O469" s="884"/>
      <c r="P469" s="1160"/>
      <c r="Q469" s="1160"/>
    </row>
    <row r="470" spans="1:17" ht="19.25" customHeight="1" x14ac:dyDescent="0.15">
      <c r="A470" s="402"/>
      <c r="B470" s="386"/>
      <c r="C470" s="126"/>
      <c r="D470" s="293"/>
      <c r="E470" s="1152"/>
      <c r="F470" s="381" t="s">
        <v>441</v>
      </c>
      <c r="G470" s="380" t="s">
        <v>210</v>
      </c>
      <c r="H470" s="984">
        <v>2013</v>
      </c>
      <c r="I470" s="985"/>
      <c r="J470" s="1068"/>
      <c r="K470" s="1068"/>
      <c r="L470" s="1068"/>
      <c r="M470" s="1167"/>
      <c r="N470" s="1160"/>
      <c r="O470" s="884"/>
      <c r="P470" s="1160"/>
      <c r="Q470" s="1160"/>
    </row>
    <row r="471" spans="1:17" ht="19.25" customHeight="1" x14ac:dyDescent="0.15">
      <c r="A471" s="402"/>
      <c r="B471" s="386"/>
      <c r="C471" s="126"/>
      <c r="D471" s="293"/>
      <c r="E471" s="1152"/>
      <c r="F471" s="381" t="s">
        <v>442</v>
      </c>
      <c r="G471" s="380" t="s">
        <v>210</v>
      </c>
      <c r="H471" s="984" t="s">
        <v>804</v>
      </c>
      <c r="I471" s="985"/>
      <c r="J471" s="1068"/>
      <c r="K471" s="1068"/>
      <c r="L471" s="1068"/>
      <c r="M471" s="1167"/>
      <c r="N471" s="1160"/>
      <c r="O471" s="884"/>
      <c r="P471" s="1160"/>
      <c r="Q471" s="1160"/>
    </row>
    <row r="472" spans="1:17" ht="19.25" customHeight="1" x14ac:dyDescent="0.15">
      <c r="A472" s="402"/>
      <c r="B472" s="386"/>
      <c r="C472" s="126"/>
      <c r="D472" s="293"/>
      <c r="E472" s="1152"/>
      <c r="F472" s="381" t="s">
        <v>443</v>
      </c>
      <c r="G472" s="380" t="s">
        <v>210</v>
      </c>
      <c r="H472" s="984" t="s">
        <v>524</v>
      </c>
      <c r="I472" s="985"/>
      <c r="J472" s="1068"/>
      <c r="K472" s="1068"/>
      <c r="L472" s="1068"/>
      <c r="M472" s="1167"/>
      <c r="N472" s="1160"/>
      <c r="O472" s="884"/>
      <c r="P472" s="1160"/>
      <c r="Q472" s="1160"/>
    </row>
    <row r="473" spans="1:17" ht="19.25" customHeight="1" x14ac:dyDescent="0.15">
      <c r="A473" s="402"/>
      <c r="B473" s="386"/>
      <c r="C473" s="126"/>
      <c r="D473" s="293"/>
      <c r="E473" s="1152"/>
      <c r="F473" s="381" t="s">
        <v>435</v>
      </c>
      <c r="G473" s="380" t="s">
        <v>210</v>
      </c>
      <c r="H473" s="984" t="s">
        <v>525</v>
      </c>
      <c r="I473" s="985"/>
      <c r="J473" s="1068"/>
      <c r="K473" s="1068"/>
      <c r="L473" s="1068"/>
      <c r="M473" s="1167"/>
      <c r="N473" s="1160"/>
      <c r="O473" s="884"/>
      <c r="P473" s="1160"/>
      <c r="Q473" s="1160"/>
    </row>
    <row r="474" spans="1:17" ht="19.25" customHeight="1" x14ac:dyDescent="0.15">
      <c r="A474" s="402"/>
      <c r="B474" s="386"/>
      <c r="C474" s="126"/>
      <c r="D474" s="293"/>
      <c r="E474" s="1152"/>
      <c r="F474" s="381" t="s">
        <v>444</v>
      </c>
      <c r="G474" s="380" t="s">
        <v>210</v>
      </c>
      <c r="H474" s="984"/>
      <c r="I474" s="985"/>
      <c r="J474" s="1068"/>
      <c r="K474" s="1068"/>
      <c r="L474" s="1068"/>
      <c r="M474" s="1167"/>
      <c r="N474" s="1160"/>
      <c r="O474" s="884"/>
      <c r="P474" s="1160"/>
      <c r="Q474" s="1160"/>
    </row>
    <row r="475" spans="1:17" ht="19.25" customHeight="1" x14ac:dyDescent="0.15">
      <c r="A475" s="402"/>
      <c r="B475" s="386"/>
      <c r="C475" s="126"/>
      <c r="D475" s="293"/>
      <c r="E475" s="1152"/>
      <c r="F475" s="381" t="s">
        <v>445</v>
      </c>
      <c r="G475" s="380" t="s">
        <v>210</v>
      </c>
      <c r="H475" s="1146" t="s">
        <v>805</v>
      </c>
      <c r="I475" s="985"/>
      <c r="J475" s="1068"/>
      <c r="K475" s="1068"/>
      <c r="L475" s="1068"/>
      <c r="M475" s="1167"/>
      <c r="N475" s="1160"/>
      <c r="O475" s="884"/>
      <c r="P475" s="1160"/>
      <c r="Q475" s="1160"/>
    </row>
    <row r="476" spans="1:17" ht="19.25" customHeight="1" x14ac:dyDescent="0.15">
      <c r="A476" s="402"/>
      <c r="B476" s="386"/>
      <c r="C476" s="126"/>
      <c r="D476" s="293"/>
      <c r="E476" s="1152"/>
      <c r="F476" s="381" t="s">
        <v>372</v>
      </c>
      <c r="G476" s="380" t="s">
        <v>210</v>
      </c>
      <c r="H476" s="1146" t="s">
        <v>806</v>
      </c>
      <c r="I476" s="985"/>
      <c r="J476" s="1068"/>
      <c r="K476" s="1068"/>
      <c r="L476" s="1068"/>
      <c r="M476" s="1167"/>
      <c r="N476" s="1160"/>
      <c r="O476" s="884"/>
      <c r="P476" s="1160"/>
      <c r="Q476" s="1160"/>
    </row>
    <row r="477" spans="1:17" ht="27.5" customHeight="1" x14ac:dyDescent="0.15">
      <c r="A477" s="402"/>
      <c r="B477" s="386"/>
      <c r="C477" s="126"/>
      <c r="D477" s="293"/>
      <c r="E477" s="1152"/>
      <c r="F477" s="381" t="s">
        <v>356</v>
      </c>
      <c r="G477" s="380" t="s">
        <v>210</v>
      </c>
      <c r="H477" s="1146" t="s">
        <v>1885</v>
      </c>
      <c r="I477" s="985"/>
      <c r="J477" s="1068"/>
      <c r="K477" s="1068"/>
      <c r="L477" s="1068"/>
      <c r="M477" s="1167"/>
      <c r="N477" s="1160"/>
      <c r="O477" s="884"/>
      <c r="P477" s="1160"/>
      <c r="Q477" s="1160"/>
    </row>
    <row r="478" spans="1:17" ht="19.25" customHeight="1" x14ac:dyDescent="0.15">
      <c r="A478" s="402"/>
      <c r="B478" s="386"/>
      <c r="C478" s="126"/>
      <c r="D478" s="293"/>
      <c r="E478" s="1152"/>
      <c r="F478" s="891" t="s">
        <v>449</v>
      </c>
      <c r="G478" s="380" t="s">
        <v>210</v>
      </c>
      <c r="H478" s="1149" t="s">
        <v>452</v>
      </c>
      <c r="I478" s="1148"/>
      <c r="J478" s="1068"/>
      <c r="K478" s="1068"/>
      <c r="L478" s="1068"/>
      <c r="M478" s="1167"/>
      <c r="N478" s="1160"/>
      <c r="O478" s="884"/>
      <c r="P478" s="1160"/>
      <c r="Q478" s="1160"/>
    </row>
    <row r="479" spans="1:17" ht="19.25" customHeight="1" x14ac:dyDescent="0.15">
      <c r="A479" s="402"/>
      <c r="B479" s="386"/>
      <c r="C479" s="126"/>
      <c r="D479" s="293"/>
      <c r="E479" s="1153"/>
      <c r="F479" s="381" t="s">
        <v>450</v>
      </c>
      <c r="G479" s="380" t="s">
        <v>210</v>
      </c>
      <c r="H479" s="984"/>
      <c r="I479" s="985"/>
      <c r="J479" s="1069"/>
      <c r="K479" s="1069"/>
      <c r="L479" s="1069"/>
      <c r="M479" s="1168"/>
      <c r="N479" s="1161"/>
      <c r="O479" s="885"/>
      <c r="P479" s="1161"/>
      <c r="Q479" s="1161"/>
    </row>
    <row r="480" spans="1:17" ht="12" customHeight="1" x14ac:dyDescent="0.15">
      <c r="A480" s="402"/>
      <c r="B480" s="386"/>
      <c r="C480" s="126"/>
      <c r="D480" s="293"/>
      <c r="E480" s="451"/>
      <c r="F480" s="452"/>
      <c r="G480" s="452"/>
      <c r="H480" s="452"/>
      <c r="I480" s="452"/>
      <c r="J480" s="452"/>
      <c r="K480" s="452"/>
      <c r="L480" s="452"/>
      <c r="M480" s="452"/>
      <c r="N480" s="465"/>
      <c r="O480" s="884"/>
    </row>
    <row r="481" spans="1:17" ht="30" customHeight="1" x14ac:dyDescent="0.15">
      <c r="A481" s="402"/>
      <c r="B481" s="386"/>
      <c r="C481" s="126"/>
      <c r="D481" s="293"/>
      <c r="E481" s="1151" t="s">
        <v>285</v>
      </c>
      <c r="F481" s="381" t="s">
        <v>451</v>
      </c>
      <c r="G481" s="380" t="s">
        <v>210</v>
      </c>
      <c r="H481" s="1001" t="s">
        <v>807</v>
      </c>
      <c r="I481" s="1002"/>
      <c r="J481" s="1067">
        <v>2013</v>
      </c>
      <c r="K481" s="1067" t="s">
        <v>358</v>
      </c>
      <c r="L481" s="1067">
        <v>1</v>
      </c>
      <c r="M481" s="1166">
        <f>N481</f>
        <v>1.95</v>
      </c>
      <c r="N481" s="1159">
        <v>1.95</v>
      </c>
      <c r="O481" s="884"/>
      <c r="P481" s="1159">
        <f>(40%*10)/2</f>
        <v>2</v>
      </c>
      <c r="Q481" s="1159">
        <v>1.9</v>
      </c>
    </row>
    <row r="482" spans="1:17" ht="19.25" customHeight="1" x14ac:dyDescent="0.15">
      <c r="A482" s="402"/>
      <c r="B482" s="386"/>
      <c r="C482" s="126"/>
      <c r="D482" s="293"/>
      <c r="E482" s="1152"/>
      <c r="F482" s="381" t="s">
        <v>436</v>
      </c>
      <c r="G482" s="380" t="s">
        <v>210</v>
      </c>
      <c r="H482" s="984" t="s">
        <v>808</v>
      </c>
      <c r="I482" s="985"/>
      <c r="J482" s="1068"/>
      <c r="K482" s="1068"/>
      <c r="L482" s="1068"/>
      <c r="M482" s="1167"/>
      <c r="N482" s="1160"/>
      <c r="O482" s="884"/>
      <c r="P482" s="1160"/>
      <c r="Q482" s="1160"/>
    </row>
    <row r="483" spans="1:17" ht="19.25" customHeight="1" x14ac:dyDescent="0.15">
      <c r="A483" s="402"/>
      <c r="B483" s="386"/>
      <c r="C483" s="126"/>
      <c r="D483" s="293"/>
      <c r="E483" s="1152"/>
      <c r="F483" s="381" t="s">
        <v>438</v>
      </c>
      <c r="G483" s="380" t="s">
        <v>210</v>
      </c>
      <c r="H483" s="984" t="s">
        <v>523</v>
      </c>
      <c r="I483" s="985"/>
      <c r="J483" s="1068"/>
      <c r="K483" s="1068"/>
      <c r="L483" s="1068"/>
      <c r="M483" s="1167"/>
      <c r="N483" s="1160"/>
      <c r="O483" s="884"/>
      <c r="P483" s="1160"/>
      <c r="Q483" s="1160"/>
    </row>
    <row r="484" spans="1:17" ht="19.25" customHeight="1" x14ac:dyDescent="0.15">
      <c r="A484" s="402"/>
      <c r="B484" s="386"/>
      <c r="C484" s="126"/>
      <c r="D484" s="293"/>
      <c r="E484" s="1152"/>
      <c r="F484" s="381" t="s">
        <v>439</v>
      </c>
      <c r="G484" s="380" t="s">
        <v>210</v>
      </c>
      <c r="H484" s="984">
        <v>2</v>
      </c>
      <c r="I484" s="985"/>
      <c r="J484" s="1068"/>
      <c r="K484" s="1068"/>
      <c r="L484" s="1068"/>
      <c r="M484" s="1167"/>
      <c r="N484" s="1160"/>
      <c r="O484" s="884"/>
      <c r="P484" s="1160"/>
      <c r="Q484" s="1160"/>
    </row>
    <row r="485" spans="1:17" ht="19.25" customHeight="1" x14ac:dyDescent="0.15">
      <c r="A485" s="402"/>
      <c r="B485" s="386"/>
      <c r="C485" s="126"/>
      <c r="D485" s="293"/>
      <c r="E485" s="1152"/>
      <c r="F485" s="381" t="s">
        <v>440</v>
      </c>
      <c r="G485" s="380" t="s">
        <v>210</v>
      </c>
      <c r="H485" s="984">
        <v>3</v>
      </c>
      <c r="I485" s="985"/>
      <c r="J485" s="1068"/>
      <c r="K485" s="1068"/>
      <c r="L485" s="1068"/>
      <c r="M485" s="1167"/>
      <c r="N485" s="1160"/>
      <c r="O485" s="884"/>
      <c r="P485" s="1160"/>
      <c r="Q485" s="1160"/>
    </row>
    <row r="486" spans="1:17" ht="19.25" customHeight="1" x14ac:dyDescent="0.15">
      <c r="A486" s="402"/>
      <c r="B486" s="386"/>
      <c r="C486" s="126"/>
      <c r="D486" s="293"/>
      <c r="E486" s="1152"/>
      <c r="F486" s="381" t="s">
        <v>441</v>
      </c>
      <c r="G486" s="380" t="s">
        <v>210</v>
      </c>
      <c r="H486" s="984" t="s">
        <v>809</v>
      </c>
      <c r="I486" s="985"/>
      <c r="J486" s="1068"/>
      <c r="K486" s="1068"/>
      <c r="L486" s="1068"/>
      <c r="M486" s="1167"/>
      <c r="N486" s="1160"/>
      <c r="O486" s="884"/>
      <c r="P486" s="1160"/>
      <c r="Q486" s="1160"/>
    </row>
    <row r="487" spans="1:17" ht="19.25" customHeight="1" x14ac:dyDescent="0.15">
      <c r="A487" s="402"/>
      <c r="B487" s="386"/>
      <c r="C487" s="126"/>
      <c r="D487" s="293"/>
      <c r="E487" s="1152"/>
      <c r="F487" s="381" t="s">
        <v>442</v>
      </c>
      <c r="G487" s="380" t="s">
        <v>210</v>
      </c>
      <c r="H487" s="984">
        <v>2013</v>
      </c>
      <c r="I487" s="985"/>
      <c r="J487" s="1068"/>
      <c r="K487" s="1068"/>
      <c r="L487" s="1068"/>
      <c r="M487" s="1167"/>
      <c r="N487" s="1160"/>
      <c r="O487" s="884"/>
      <c r="P487" s="1160"/>
      <c r="Q487" s="1160"/>
    </row>
    <row r="488" spans="1:17" ht="19.25" customHeight="1" x14ac:dyDescent="0.15">
      <c r="A488" s="402"/>
      <c r="B488" s="386"/>
      <c r="C488" s="126"/>
      <c r="D488" s="293"/>
      <c r="E488" s="1152"/>
      <c r="F488" s="381" t="s">
        <v>443</v>
      </c>
      <c r="G488" s="380" t="s">
        <v>210</v>
      </c>
      <c r="H488" s="984" t="s">
        <v>524</v>
      </c>
      <c r="I488" s="985"/>
      <c r="J488" s="1068"/>
      <c r="K488" s="1068"/>
      <c r="L488" s="1068"/>
      <c r="M488" s="1167"/>
      <c r="N488" s="1160"/>
      <c r="O488" s="884"/>
      <c r="P488" s="1160"/>
      <c r="Q488" s="1160"/>
    </row>
    <row r="489" spans="1:17" ht="19.25" customHeight="1" x14ac:dyDescent="0.15">
      <c r="A489" s="402"/>
      <c r="B489" s="386"/>
      <c r="C489" s="126"/>
      <c r="D489" s="293"/>
      <c r="E489" s="1152"/>
      <c r="F489" s="381" t="s">
        <v>435</v>
      </c>
      <c r="G489" s="380" t="s">
        <v>210</v>
      </c>
      <c r="H489" s="984" t="s">
        <v>525</v>
      </c>
      <c r="I489" s="985"/>
      <c r="J489" s="1068"/>
      <c r="K489" s="1068"/>
      <c r="L489" s="1068"/>
      <c r="M489" s="1167"/>
      <c r="N489" s="1160"/>
      <c r="O489" s="884"/>
      <c r="P489" s="1160"/>
      <c r="Q489" s="1160"/>
    </row>
    <row r="490" spans="1:17" ht="19.25" customHeight="1" x14ac:dyDescent="0.15">
      <c r="A490" s="402"/>
      <c r="B490" s="386"/>
      <c r="C490" s="126"/>
      <c r="D490" s="293"/>
      <c r="E490" s="1152"/>
      <c r="F490" s="381" t="s">
        <v>444</v>
      </c>
      <c r="G490" s="380" t="s">
        <v>210</v>
      </c>
      <c r="H490" s="984"/>
      <c r="I490" s="985"/>
      <c r="J490" s="1068"/>
      <c r="K490" s="1068"/>
      <c r="L490" s="1068"/>
      <c r="M490" s="1167"/>
      <c r="N490" s="1160"/>
      <c r="O490" s="884"/>
      <c r="P490" s="1160"/>
      <c r="Q490" s="1160"/>
    </row>
    <row r="491" spans="1:17" ht="19.25" customHeight="1" x14ac:dyDescent="0.15">
      <c r="A491" s="402"/>
      <c r="B491" s="386"/>
      <c r="C491" s="126"/>
      <c r="D491" s="293"/>
      <c r="E491" s="1152"/>
      <c r="F491" s="381" t="s">
        <v>445</v>
      </c>
      <c r="G491" s="380" t="s">
        <v>210</v>
      </c>
      <c r="H491" s="1146" t="s">
        <v>811</v>
      </c>
      <c r="I491" s="985"/>
      <c r="J491" s="1068"/>
      <c r="K491" s="1068"/>
      <c r="L491" s="1068"/>
      <c r="M491" s="1167"/>
      <c r="N491" s="1160"/>
      <c r="O491" s="884"/>
      <c r="P491" s="1160"/>
      <c r="Q491" s="1160"/>
    </row>
    <row r="492" spans="1:17" ht="19.25" customHeight="1" x14ac:dyDescent="0.15">
      <c r="A492" s="402"/>
      <c r="B492" s="386"/>
      <c r="C492" s="126"/>
      <c r="D492" s="293"/>
      <c r="E492" s="1152"/>
      <c r="F492" s="381" t="s">
        <v>372</v>
      </c>
      <c r="G492" s="380" t="s">
        <v>210</v>
      </c>
      <c r="H492" s="1146" t="s">
        <v>810</v>
      </c>
      <c r="I492" s="985"/>
      <c r="J492" s="1068"/>
      <c r="K492" s="1068"/>
      <c r="L492" s="1068"/>
      <c r="M492" s="1167"/>
      <c r="N492" s="1160"/>
      <c r="O492" s="884"/>
      <c r="P492" s="1160"/>
      <c r="Q492" s="1160"/>
    </row>
    <row r="493" spans="1:17" ht="28.25" customHeight="1" x14ac:dyDescent="0.15">
      <c r="A493" s="402"/>
      <c r="B493" s="386"/>
      <c r="C493" s="126"/>
      <c r="D493" s="293"/>
      <c r="E493" s="1152"/>
      <c r="F493" s="381" t="s">
        <v>356</v>
      </c>
      <c r="G493" s="380" t="s">
        <v>210</v>
      </c>
      <c r="H493" s="1146" t="s">
        <v>1886</v>
      </c>
      <c r="I493" s="985"/>
      <c r="J493" s="1068"/>
      <c r="K493" s="1068"/>
      <c r="L493" s="1068"/>
      <c r="M493" s="1167"/>
      <c r="N493" s="1160"/>
      <c r="O493" s="884"/>
      <c r="P493" s="1160"/>
      <c r="Q493" s="1160"/>
    </row>
    <row r="494" spans="1:17" ht="19.25" customHeight="1" x14ac:dyDescent="0.15">
      <c r="A494" s="402"/>
      <c r="B494" s="386"/>
      <c r="C494" s="126"/>
      <c r="D494" s="293"/>
      <c r="E494" s="1152"/>
      <c r="F494" s="891" t="s">
        <v>449</v>
      </c>
      <c r="G494" s="380" t="s">
        <v>210</v>
      </c>
      <c r="H494" s="984" t="s">
        <v>452</v>
      </c>
      <c r="I494" s="985"/>
      <c r="J494" s="1068"/>
      <c r="K494" s="1068"/>
      <c r="L494" s="1068"/>
      <c r="M494" s="1167"/>
      <c r="N494" s="1160"/>
      <c r="O494" s="884"/>
      <c r="P494" s="1160"/>
      <c r="Q494" s="1160"/>
    </row>
    <row r="495" spans="1:17" ht="19.25" customHeight="1" x14ac:dyDescent="0.15">
      <c r="A495" s="402"/>
      <c r="B495" s="386"/>
      <c r="C495" s="126"/>
      <c r="D495" s="293"/>
      <c r="E495" s="1153"/>
      <c r="F495" s="381" t="s">
        <v>450</v>
      </c>
      <c r="G495" s="380" t="s">
        <v>210</v>
      </c>
      <c r="H495" s="984"/>
      <c r="I495" s="985"/>
      <c r="J495" s="1069"/>
      <c r="K495" s="1069"/>
      <c r="L495" s="1069"/>
      <c r="M495" s="1168"/>
      <c r="N495" s="1161"/>
      <c r="O495" s="885"/>
      <c r="P495" s="1161"/>
      <c r="Q495" s="1161"/>
    </row>
    <row r="496" spans="1:17" ht="12" customHeight="1" x14ac:dyDescent="0.15">
      <c r="A496" s="402"/>
      <c r="B496" s="386"/>
      <c r="C496" s="126"/>
      <c r="D496" s="293"/>
      <c r="E496" s="451"/>
      <c r="F496" s="452"/>
      <c r="G496" s="452"/>
      <c r="H496" s="452"/>
      <c r="I496" s="452"/>
      <c r="J496" s="452"/>
      <c r="K496" s="452"/>
      <c r="L496" s="452"/>
      <c r="M496" s="452"/>
      <c r="N496" s="465"/>
      <c r="O496" s="884"/>
    </row>
    <row r="497" spans="1:17" ht="29" customHeight="1" x14ac:dyDescent="0.15">
      <c r="A497" s="402"/>
      <c r="B497" s="386"/>
      <c r="C497" s="126"/>
      <c r="D497" s="293"/>
      <c r="E497" s="1151" t="s">
        <v>506</v>
      </c>
      <c r="F497" s="381" t="s">
        <v>451</v>
      </c>
      <c r="G497" s="380" t="s">
        <v>210</v>
      </c>
      <c r="H497" s="1001" t="s">
        <v>812</v>
      </c>
      <c r="I497" s="1002"/>
      <c r="J497" s="1067">
        <v>2014</v>
      </c>
      <c r="K497" s="1067" t="s">
        <v>358</v>
      </c>
      <c r="L497" s="1067">
        <v>1</v>
      </c>
      <c r="M497" s="1166">
        <f>N497</f>
        <v>1.95</v>
      </c>
      <c r="N497" s="1159">
        <v>1.95</v>
      </c>
      <c r="O497" s="884"/>
      <c r="P497" s="1159">
        <f>(40%*10)/2</f>
        <v>2</v>
      </c>
      <c r="Q497" s="1159">
        <v>1.9</v>
      </c>
    </row>
    <row r="498" spans="1:17" ht="16.25" customHeight="1" x14ac:dyDescent="0.15">
      <c r="A498" s="402"/>
      <c r="B498" s="386"/>
      <c r="C498" s="126"/>
      <c r="D498" s="293"/>
      <c r="E498" s="1152"/>
      <c r="F498" s="381" t="s">
        <v>436</v>
      </c>
      <c r="G498" s="380" t="s">
        <v>210</v>
      </c>
      <c r="H498" s="984" t="s">
        <v>813</v>
      </c>
      <c r="I498" s="985"/>
      <c r="J498" s="1068"/>
      <c r="K498" s="1068"/>
      <c r="L498" s="1068"/>
      <c r="M498" s="1167"/>
      <c r="N498" s="1160"/>
      <c r="O498" s="884"/>
      <c r="P498" s="1160"/>
      <c r="Q498" s="1160"/>
    </row>
    <row r="499" spans="1:17" ht="16.25" customHeight="1" x14ac:dyDescent="0.15">
      <c r="A499" s="402"/>
      <c r="B499" s="386"/>
      <c r="C499" s="126"/>
      <c r="D499" s="293"/>
      <c r="E499" s="1152"/>
      <c r="F499" s="381" t="s">
        <v>438</v>
      </c>
      <c r="G499" s="380" t="s">
        <v>210</v>
      </c>
      <c r="H499" s="984" t="s">
        <v>523</v>
      </c>
      <c r="I499" s="985"/>
      <c r="J499" s="1068"/>
      <c r="K499" s="1068"/>
      <c r="L499" s="1068"/>
      <c r="M499" s="1167"/>
      <c r="N499" s="1160"/>
      <c r="O499" s="884"/>
      <c r="P499" s="1160"/>
      <c r="Q499" s="1160"/>
    </row>
    <row r="500" spans="1:17" ht="16.25" customHeight="1" x14ac:dyDescent="0.15">
      <c r="A500" s="402"/>
      <c r="B500" s="386"/>
      <c r="C500" s="126"/>
      <c r="D500" s="293"/>
      <c r="E500" s="1152"/>
      <c r="F500" s="381" t="s">
        <v>439</v>
      </c>
      <c r="G500" s="380" t="s">
        <v>210</v>
      </c>
      <c r="H500" s="984">
        <v>3</v>
      </c>
      <c r="I500" s="985"/>
      <c r="J500" s="1068"/>
      <c r="K500" s="1068"/>
      <c r="L500" s="1068"/>
      <c r="M500" s="1167"/>
      <c r="N500" s="1160"/>
      <c r="O500" s="884"/>
      <c r="P500" s="1160"/>
      <c r="Q500" s="1160"/>
    </row>
    <row r="501" spans="1:17" ht="16.25" customHeight="1" x14ac:dyDescent="0.15">
      <c r="A501" s="402"/>
      <c r="B501" s="386"/>
      <c r="C501" s="126"/>
      <c r="D501" s="293"/>
      <c r="E501" s="1152"/>
      <c r="F501" s="381" t="s">
        <v>440</v>
      </c>
      <c r="G501" s="380" t="s">
        <v>210</v>
      </c>
      <c r="H501" s="984">
        <v>1</v>
      </c>
      <c r="I501" s="985"/>
      <c r="J501" s="1068"/>
      <c r="K501" s="1068"/>
      <c r="L501" s="1068"/>
      <c r="M501" s="1167"/>
      <c r="N501" s="1160"/>
      <c r="O501" s="884"/>
      <c r="P501" s="1160"/>
      <c r="Q501" s="1160"/>
    </row>
    <row r="502" spans="1:17" ht="16.25" customHeight="1" x14ac:dyDescent="0.15">
      <c r="A502" s="402"/>
      <c r="B502" s="386"/>
      <c r="C502" s="126"/>
      <c r="D502" s="293"/>
      <c r="E502" s="1152"/>
      <c r="F502" s="381" t="s">
        <v>441</v>
      </c>
      <c r="G502" s="380" t="s">
        <v>210</v>
      </c>
      <c r="H502" s="984">
        <v>2014</v>
      </c>
      <c r="I502" s="985"/>
      <c r="J502" s="1068"/>
      <c r="K502" s="1068"/>
      <c r="L502" s="1068"/>
      <c r="M502" s="1167"/>
      <c r="N502" s="1160"/>
      <c r="O502" s="884"/>
      <c r="P502" s="1160"/>
      <c r="Q502" s="1160"/>
    </row>
    <row r="503" spans="1:17" ht="16.25" customHeight="1" x14ac:dyDescent="0.15">
      <c r="A503" s="402"/>
      <c r="B503" s="386"/>
      <c r="C503" s="126"/>
      <c r="D503" s="293"/>
      <c r="E503" s="1152"/>
      <c r="F503" s="381" t="s">
        <v>442</v>
      </c>
      <c r="G503" s="380" t="s">
        <v>210</v>
      </c>
      <c r="H503" s="984" t="s">
        <v>814</v>
      </c>
      <c r="I503" s="985"/>
      <c r="J503" s="1068"/>
      <c r="K503" s="1068"/>
      <c r="L503" s="1068"/>
      <c r="M503" s="1167"/>
      <c r="N503" s="1160"/>
      <c r="O503" s="884"/>
      <c r="P503" s="1160"/>
      <c r="Q503" s="1160"/>
    </row>
    <row r="504" spans="1:17" ht="16.25" customHeight="1" x14ac:dyDescent="0.15">
      <c r="A504" s="402"/>
      <c r="B504" s="386"/>
      <c r="C504" s="126"/>
      <c r="D504" s="293"/>
      <c r="E504" s="1152"/>
      <c r="F504" s="381" t="s">
        <v>443</v>
      </c>
      <c r="G504" s="380" t="s">
        <v>210</v>
      </c>
      <c r="H504" s="984" t="s">
        <v>524</v>
      </c>
      <c r="I504" s="985"/>
      <c r="J504" s="1068"/>
      <c r="K504" s="1068"/>
      <c r="L504" s="1068"/>
      <c r="M504" s="1167"/>
      <c r="N504" s="1160"/>
      <c r="O504" s="884"/>
      <c r="P504" s="1160"/>
      <c r="Q504" s="1160"/>
    </row>
    <row r="505" spans="1:17" ht="16.25" customHeight="1" x14ac:dyDescent="0.15">
      <c r="A505" s="402"/>
      <c r="B505" s="386"/>
      <c r="C505" s="126"/>
      <c r="D505" s="293"/>
      <c r="E505" s="1152"/>
      <c r="F505" s="381" t="s">
        <v>435</v>
      </c>
      <c r="G505" s="380" t="s">
        <v>210</v>
      </c>
      <c r="H505" s="984" t="s">
        <v>525</v>
      </c>
      <c r="I505" s="985"/>
      <c r="J505" s="1068"/>
      <c r="K505" s="1068"/>
      <c r="L505" s="1068"/>
      <c r="M505" s="1167"/>
      <c r="N505" s="1160"/>
      <c r="O505" s="884"/>
      <c r="P505" s="1160"/>
      <c r="Q505" s="1160"/>
    </row>
    <row r="506" spans="1:17" ht="14" x14ac:dyDescent="0.15">
      <c r="A506" s="402"/>
      <c r="B506" s="386"/>
      <c r="C506" s="126"/>
      <c r="D506" s="293"/>
      <c r="E506" s="1152"/>
      <c r="F506" s="381" t="s">
        <v>444</v>
      </c>
      <c r="G506" s="380" t="s">
        <v>210</v>
      </c>
      <c r="H506" s="1149"/>
      <c r="I506" s="1148"/>
      <c r="J506" s="1068"/>
      <c r="K506" s="1068"/>
      <c r="L506" s="1068"/>
      <c r="M506" s="1167"/>
      <c r="N506" s="1160"/>
      <c r="O506" s="884"/>
      <c r="P506" s="1160"/>
      <c r="Q506" s="1160"/>
    </row>
    <row r="507" spans="1:17" ht="16.25" customHeight="1" x14ac:dyDescent="0.15">
      <c r="A507" s="402"/>
      <c r="B507" s="386"/>
      <c r="C507" s="126"/>
      <c r="D507" s="293"/>
      <c r="E507" s="1152"/>
      <c r="F507" s="381" t="s">
        <v>445</v>
      </c>
      <c r="G507" s="380" t="s">
        <v>210</v>
      </c>
      <c r="H507" s="1150" t="s">
        <v>815</v>
      </c>
      <c r="I507" s="1148"/>
      <c r="J507" s="1068"/>
      <c r="K507" s="1068"/>
      <c r="L507" s="1068"/>
      <c r="M507" s="1167"/>
      <c r="N507" s="1160"/>
      <c r="O507" s="884"/>
      <c r="P507" s="1160"/>
      <c r="Q507" s="1160"/>
    </row>
    <row r="508" spans="1:17" ht="16.25" customHeight="1" x14ac:dyDescent="0.15">
      <c r="A508" s="402"/>
      <c r="B508" s="386"/>
      <c r="C508" s="126"/>
      <c r="D508" s="293"/>
      <c r="E508" s="1152"/>
      <c r="F508" s="381" t="s">
        <v>372</v>
      </c>
      <c r="G508" s="380" t="s">
        <v>210</v>
      </c>
      <c r="H508" s="1150" t="s">
        <v>816</v>
      </c>
      <c r="I508" s="1148"/>
      <c r="J508" s="1068"/>
      <c r="K508" s="1068"/>
      <c r="L508" s="1068"/>
      <c r="M508" s="1167"/>
      <c r="N508" s="1160"/>
      <c r="O508" s="884"/>
      <c r="P508" s="1160"/>
      <c r="Q508" s="1160"/>
    </row>
    <row r="509" spans="1:17" ht="29" customHeight="1" x14ac:dyDescent="0.15">
      <c r="A509" s="402"/>
      <c r="B509" s="386"/>
      <c r="C509" s="126"/>
      <c r="D509" s="293"/>
      <c r="E509" s="1152"/>
      <c r="F509" s="381" t="s">
        <v>356</v>
      </c>
      <c r="G509" s="380" t="s">
        <v>210</v>
      </c>
      <c r="H509" s="1146" t="s">
        <v>1887</v>
      </c>
      <c r="I509" s="985"/>
      <c r="J509" s="1068"/>
      <c r="K509" s="1068"/>
      <c r="L509" s="1068"/>
      <c r="M509" s="1167"/>
      <c r="N509" s="1160"/>
      <c r="O509" s="884"/>
      <c r="P509" s="1160"/>
      <c r="Q509" s="1160"/>
    </row>
    <row r="510" spans="1:17" ht="14" x14ac:dyDescent="0.15">
      <c r="A510" s="402"/>
      <c r="B510" s="386"/>
      <c r="C510" s="126"/>
      <c r="D510" s="293"/>
      <c r="E510" s="1152"/>
      <c r="F510" s="891" t="s">
        <v>449</v>
      </c>
      <c r="G510" s="380" t="s">
        <v>210</v>
      </c>
      <c r="H510" s="984" t="s">
        <v>452</v>
      </c>
      <c r="I510" s="985"/>
      <c r="J510" s="1068"/>
      <c r="K510" s="1068"/>
      <c r="L510" s="1068"/>
      <c r="M510" s="1167"/>
      <c r="N510" s="1160"/>
      <c r="O510" s="884"/>
      <c r="P510" s="1160"/>
      <c r="Q510" s="1160"/>
    </row>
    <row r="511" spans="1:17" ht="14" x14ac:dyDescent="0.15">
      <c r="A511" s="402"/>
      <c r="B511" s="449"/>
      <c r="C511" s="126"/>
      <c r="D511" s="293"/>
      <c r="E511" s="1153"/>
      <c r="F511" s="381" t="s">
        <v>450</v>
      </c>
      <c r="G511" s="380" t="s">
        <v>210</v>
      </c>
      <c r="H511" s="984"/>
      <c r="I511" s="985"/>
      <c r="J511" s="1069"/>
      <c r="K511" s="1069"/>
      <c r="L511" s="1069"/>
      <c r="M511" s="1168"/>
      <c r="N511" s="1161"/>
      <c r="O511" s="885"/>
      <c r="P511" s="1161"/>
      <c r="Q511" s="1161"/>
    </row>
    <row r="512" spans="1:17" ht="12" customHeight="1" x14ac:dyDescent="0.15">
      <c r="A512" s="402"/>
      <c r="B512" s="449"/>
      <c r="C512" s="126"/>
      <c r="D512" s="293"/>
      <c r="E512" s="453"/>
      <c r="F512" s="452"/>
      <c r="G512" s="452"/>
      <c r="H512" s="452"/>
      <c r="I512" s="452"/>
      <c r="J512" s="452"/>
      <c r="K512" s="452"/>
      <c r="L512" s="452"/>
      <c r="M512" s="452"/>
      <c r="N512" s="465"/>
      <c r="O512" s="884"/>
    </row>
    <row r="513" spans="1:17" ht="20.25" customHeight="1" x14ac:dyDescent="0.15">
      <c r="A513" s="402"/>
      <c r="B513" s="386"/>
      <c r="C513" s="126"/>
      <c r="D513" s="293"/>
      <c r="E513" s="1151" t="s">
        <v>507</v>
      </c>
      <c r="F513" s="381" t="s">
        <v>451</v>
      </c>
      <c r="G513" s="380" t="s">
        <v>210</v>
      </c>
      <c r="H513" s="1001" t="s">
        <v>817</v>
      </c>
      <c r="I513" s="1002"/>
      <c r="J513" s="1067">
        <v>2014</v>
      </c>
      <c r="K513" s="1067" t="s">
        <v>358</v>
      </c>
      <c r="L513" s="1067">
        <v>1</v>
      </c>
      <c r="M513" s="1166">
        <f>N513</f>
        <v>1.96</v>
      </c>
      <c r="N513" s="1159">
        <v>1.96</v>
      </c>
      <c r="O513" s="884"/>
      <c r="P513" s="1159">
        <f>(40%*10)/2</f>
        <v>2</v>
      </c>
      <c r="Q513" s="1159">
        <v>1.92</v>
      </c>
    </row>
    <row r="514" spans="1:17" ht="16.25" customHeight="1" x14ac:dyDescent="0.15">
      <c r="A514" s="402"/>
      <c r="B514" s="386"/>
      <c r="C514" s="126"/>
      <c r="D514" s="293"/>
      <c r="E514" s="1152"/>
      <c r="F514" s="381" t="s">
        <v>436</v>
      </c>
      <c r="G514" s="380" t="s">
        <v>210</v>
      </c>
      <c r="H514" s="984" t="s">
        <v>818</v>
      </c>
      <c r="I514" s="985"/>
      <c r="J514" s="1068"/>
      <c r="K514" s="1068"/>
      <c r="L514" s="1068"/>
      <c r="M514" s="1167"/>
      <c r="N514" s="1160"/>
      <c r="O514" s="884"/>
      <c r="P514" s="1160"/>
      <c r="Q514" s="1160"/>
    </row>
    <row r="515" spans="1:17" ht="16.25" customHeight="1" x14ac:dyDescent="0.15">
      <c r="A515" s="402"/>
      <c r="B515" s="386"/>
      <c r="C515" s="126"/>
      <c r="D515" s="293"/>
      <c r="E515" s="1152"/>
      <c r="F515" s="381" t="s">
        <v>438</v>
      </c>
      <c r="G515" s="380" t="s">
        <v>210</v>
      </c>
      <c r="H515" s="984" t="s">
        <v>523</v>
      </c>
      <c r="I515" s="985"/>
      <c r="J515" s="1068"/>
      <c r="K515" s="1068"/>
      <c r="L515" s="1068"/>
      <c r="M515" s="1167"/>
      <c r="N515" s="1160"/>
      <c r="O515" s="884"/>
      <c r="P515" s="1160"/>
      <c r="Q515" s="1160"/>
    </row>
    <row r="516" spans="1:17" ht="16.25" customHeight="1" x14ac:dyDescent="0.15">
      <c r="A516" s="402"/>
      <c r="B516" s="386"/>
      <c r="C516" s="126"/>
      <c r="D516" s="293"/>
      <c r="E516" s="1152"/>
      <c r="F516" s="381" t="s">
        <v>439</v>
      </c>
      <c r="G516" s="380" t="s">
        <v>210</v>
      </c>
      <c r="H516" s="984">
        <v>3</v>
      </c>
      <c r="I516" s="985"/>
      <c r="J516" s="1068"/>
      <c r="K516" s="1068"/>
      <c r="L516" s="1068"/>
      <c r="M516" s="1167"/>
      <c r="N516" s="1160"/>
      <c r="O516" s="884"/>
      <c r="P516" s="1160"/>
      <c r="Q516" s="1160"/>
    </row>
    <row r="517" spans="1:17" ht="16.25" customHeight="1" x14ac:dyDescent="0.15">
      <c r="A517" s="402"/>
      <c r="B517" s="386"/>
      <c r="C517" s="126"/>
      <c r="D517" s="293"/>
      <c r="E517" s="1152"/>
      <c r="F517" s="381" t="s">
        <v>440</v>
      </c>
      <c r="G517" s="380" t="s">
        <v>210</v>
      </c>
      <c r="H517" s="984">
        <v>1</v>
      </c>
      <c r="I517" s="985"/>
      <c r="J517" s="1068"/>
      <c r="K517" s="1068"/>
      <c r="L517" s="1068"/>
      <c r="M517" s="1167"/>
      <c r="N517" s="1160"/>
      <c r="O517" s="884"/>
      <c r="P517" s="1160"/>
      <c r="Q517" s="1160"/>
    </row>
    <row r="518" spans="1:17" ht="16.25" customHeight="1" x14ac:dyDescent="0.15">
      <c r="A518" s="402"/>
      <c r="B518" s="386"/>
      <c r="C518" s="126"/>
      <c r="D518" s="293"/>
      <c r="E518" s="1152"/>
      <c r="F518" s="381" t="s">
        <v>441</v>
      </c>
      <c r="G518" s="380" t="s">
        <v>210</v>
      </c>
      <c r="H518" s="984">
        <v>2014</v>
      </c>
      <c r="I518" s="985"/>
      <c r="J518" s="1068"/>
      <c r="K518" s="1068"/>
      <c r="L518" s="1068"/>
      <c r="M518" s="1167"/>
      <c r="N518" s="1160"/>
      <c r="O518" s="884"/>
      <c r="P518" s="1160"/>
      <c r="Q518" s="1160"/>
    </row>
    <row r="519" spans="1:17" ht="16.25" customHeight="1" x14ac:dyDescent="0.15">
      <c r="A519" s="402"/>
      <c r="B519" s="386"/>
      <c r="C519" s="126"/>
      <c r="D519" s="293"/>
      <c r="E519" s="1152"/>
      <c r="F519" s="381" t="s">
        <v>442</v>
      </c>
      <c r="G519" s="380" t="s">
        <v>210</v>
      </c>
      <c r="H519" s="984" t="s">
        <v>819</v>
      </c>
      <c r="I519" s="985"/>
      <c r="J519" s="1068"/>
      <c r="K519" s="1068"/>
      <c r="L519" s="1068"/>
      <c r="M519" s="1167"/>
      <c r="N519" s="1160"/>
      <c r="O519" s="884"/>
      <c r="P519" s="1160"/>
      <c r="Q519" s="1160"/>
    </row>
    <row r="520" spans="1:17" ht="16.25" customHeight="1" x14ac:dyDescent="0.15">
      <c r="A520" s="402"/>
      <c r="B520" s="386"/>
      <c r="C520" s="126"/>
      <c r="D520" s="293"/>
      <c r="E520" s="1152"/>
      <c r="F520" s="381" t="s">
        <v>443</v>
      </c>
      <c r="G520" s="380" t="s">
        <v>210</v>
      </c>
      <c r="H520" s="984" t="s">
        <v>524</v>
      </c>
      <c r="I520" s="985"/>
      <c r="J520" s="1068"/>
      <c r="K520" s="1068"/>
      <c r="L520" s="1068"/>
      <c r="M520" s="1167"/>
      <c r="N520" s="1160"/>
      <c r="O520" s="884"/>
      <c r="P520" s="1160"/>
      <c r="Q520" s="1160"/>
    </row>
    <row r="521" spans="1:17" ht="16.25" customHeight="1" x14ac:dyDescent="0.15">
      <c r="A521" s="402"/>
      <c r="B521" s="386"/>
      <c r="C521" s="126"/>
      <c r="D521" s="293"/>
      <c r="E521" s="1152"/>
      <c r="F521" s="381" t="s">
        <v>435</v>
      </c>
      <c r="G521" s="380" t="s">
        <v>210</v>
      </c>
      <c r="H521" s="984" t="s">
        <v>525</v>
      </c>
      <c r="I521" s="985"/>
      <c r="J521" s="1068"/>
      <c r="K521" s="1068"/>
      <c r="L521" s="1068"/>
      <c r="M521" s="1167"/>
      <c r="N521" s="1160"/>
      <c r="O521" s="884"/>
      <c r="P521" s="1160"/>
      <c r="Q521" s="1160"/>
    </row>
    <row r="522" spans="1:17" ht="14" x14ac:dyDescent="0.15">
      <c r="A522" s="402"/>
      <c r="B522" s="386"/>
      <c r="C522" s="126"/>
      <c r="D522" s="293"/>
      <c r="E522" s="1152"/>
      <c r="F522" s="381" t="s">
        <v>444</v>
      </c>
      <c r="G522" s="380" t="s">
        <v>210</v>
      </c>
      <c r="H522" s="1149"/>
      <c r="I522" s="1148"/>
      <c r="J522" s="1068"/>
      <c r="K522" s="1068"/>
      <c r="L522" s="1068"/>
      <c r="M522" s="1167"/>
      <c r="N522" s="1160"/>
      <c r="O522" s="884"/>
      <c r="P522" s="1160"/>
      <c r="Q522" s="1160"/>
    </row>
    <row r="523" spans="1:17" ht="16.25" customHeight="1" x14ac:dyDescent="0.15">
      <c r="A523" s="402"/>
      <c r="B523" s="386"/>
      <c r="C523" s="126"/>
      <c r="D523" s="293"/>
      <c r="E523" s="1152"/>
      <c r="F523" s="381" t="s">
        <v>445</v>
      </c>
      <c r="G523" s="380" t="s">
        <v>210</v>
      </c>
      <c r="H523" s="1150" t="s">
        <v>821</v>
      </c>
      <c r="I523" s="1148"/>
      <c r="J523" s="1068"/>
      <c r="K523" s="1068"/>
      <c r="L523" s="1068"/>
      <c r="M523" s="1167"/>
      <c r="N523" s="1160"/>
      <c r="O523" s="884"/>
      <c r="P523" s="1160"/>
      <c r="Q523" s="1160"/>
    </row>
    <row r="524" spans="1:17" ht="16.25" customHeight="1" x14ac:dyDescent="0.15">
      <c r="A524" s="402"/>
      <c r="B524" s="386"/>
      <c r="C524" s="126"/>
      <c r="D524" s="293"/>
      <c r="E524" s="1152"/>
      <c r="F524" s="381" t="s">
        <v>372</v>
      </c>
      <c r="G524" s="380" t="s">
        <v>210</v>
      </c>
      <c r="H524" s="1150" t="s">
        <v>820</v>
      </c>
      <c r="I524" s="1148"/>
      <c r="J524" s="1068"/>
      <c r="K524" s="1068"/>
      <c r="L524" s="1068"/>
      <c r="M524" s="1167"/>
      <c r="N524" s="1160"/>
      <c r="O524" s="884"/>
      <c r="P524" s="1160"/>
      <c r="Q524" s="1160"/>
    </row>
    <row r="525" spans="1:17" ht="28.25" customHeight="1" x14ac:dyDescent="0.15">
      <c r="A525" s="402"/>
      <c r="B525" s="386"/>
      <c r="C525" s="126"/>
      <c r="D525" s="293"/>
      <c r="E525" s="1152"/>
      <c r="F525" s="381" t="s">
        <v>356</v>
      </c>
      <c r="G525" s="380" t="s">
        <v>210</v>
      </c>
      <c r="H525" s="1146" t="s">
        <v>1888</v>
      </c>
      <c r="I525" s="985"/>
      <c r="J525" s="1068"/>
      <c r="K525" s="1068"/>
      <c r="L525" s="1068"/>
      <c r="M525" s="1167"/>
      <c r="N525" s="1160"/>
      <c r="O525" s="884"/>
      <c r="P525" s="1160"/>
      <c r="Q525" s="1160"/>
    </row>
    <row r="526" spans="1:17" ht="14" x14ac:dyDescent="0.15">
      <c r="A526" s="402"/>
      <c r="B526" s="386"/>
      <c r="C526" s="126"/>
      <c r="D526" s="293"/>
      <c r="E526" s="1152"/>
      <c r="F526" s="891" t="s">
        <v>449</v>
      </c>
      <c r="G526" s="380" t="s">
        <v>210</v>
      </c>
      <c r="H526" s="984" t="s">
        <v>452</v>
      </c>
      <c r="I526" s="985"/>
      <c r="J526" s="1068"/>
      <c r="K526" s="1068"/>
      <c r="L526" s="1068"/>
      <c r="M526" s="1167"/>
      <c r="N526" s="1160"/>
      <c r="O526" s="884"/>
      <c r="P526" s="1160"/>
      <c r="Q526" s="1160"/>
    </row>
    <row r="527" spans="1:17" ht="14" x14ac:dyDescent="0.15">
      <c r="A527" s="402"/>
      <c r="B527" s="386"/>
      <c r="C527" s="126"/>
      <c r="D527" s="293"/>
      <c r="E527" s="1153"/>
      <c r="F527" s="381" t="s">
        <v>450</v>
      </c>
      <c r="G527" s="380" t="s">
        <v>210</v>
      </c>
      <c r="H527" s="984"/>
      <c r="I527" s="985"/>
      <c r="J527" s="1069"/>
      <c r="K527" s="1069"/>
      <c r="L527" s="1069"/>
      <c r="M527" s="1168"/>
      <c r="N527" s="1161"/>
      <c r="O527" s="885"/>
      <c r="P527" s="1161"/>
      <c r="Q527" s="1161"/>
    </row>
    <row r="528" spans="1:17" ht="12" customHeight="1" x14ac:dyDescent="0.15">
      <c r="A528" s="402"/>
      <c r="B528" s="386"/>
      <c r="C528" s="126"/>
      <c r="D528" s="293"/>
      <c r="E528" s="451"/>
      <c r="F528" s="452"/>
      <c r="G528" s="452"/>
      <c r="H528" s="452"/>
      <c r="I528" s="452"/>
      <c r="J528" s="452"/>
      <c r="K528" s="452"/>
      <c r="L528" s="452"/>
      <c r="M528" s="452"/>
      <c r="N528" s="465"/>
      <c r="O528" s="884"/>
    </row>
    <row r="529" spans="1:17" ht="31.5" customHeight="1" x14ac:dyDescent="0.15">
      <c r="A529" s="402"/>
      <c r="B529" s="386"/>
      <c r="C529" s="126"/>
      <c r="D529" s="293"/>
      <c r="E529" s="1151" t="s">
        <v>508</v>
      </c>
      <c r="F529" s="381" t="s">
        <v>451</v>
      </c>
      <c r="G529" s="380" t="s">
        <v>210</v>
      </c>
      <c r="H529" s="1001" t="s">
        <v>822</v>
      </c>
      <c r="I529" s="1002"/>
      <c r="J529" s="1067">
        <v>2014</v>
      </c>
      <c r="K529" s="1067" t="s">
        <v>358</v>
      </c>
      <c r="L529" s="1067">
        <v>1</v>
      </c>
      <c r="M529" s="1166">
        <f>N529</f>
        <v>1.92</v>
      </c>
      <c r="N529" s="1159">
        <v>1.92</v>
      </c>
      <c r="O529" s="884"/>
      <c r="P529" s="1159">
        <f>(40%*10)/2</f>
        <v>2</v>
      </c>
      <c r="Q529" s="1159">
        <v>1.84</v>
      </c>
    </row>
    <row r="530" spans="1:17" ht="16.25" customHeight="1" x14ac:dyDescent="0.15">
      <c r="A530" s="402"/>
      <c r="B530" s="386"/>
      <c r="C530" s="126"/>
      <c r="D530" s="293"/>
      <c r="E530" s="1152"/>
      <c r="F530" s="381" t="s">
        <v>436</v>
      </c>
      <c r="G530" s="380" t="s">
        <v>210</v>
      </c>
      <c r="H530" s="984" t="s">
        <v>828</v>
      </c>
      <c r="I530" s="985"/>
      <c r="J530" s="1068"/>
      <c r="K530" s="1068"/>
      <c r="L530" s="1068"/>
      <c r="M530" s="1167"/>
      <c r="N530" s="1160"/>
      <c r="O530" s="884"/>
      <c r="P530" s="1160"/>
      <c r="Q530" s="1160"/>
    </row>
    <row r="531" spans="1:17" ht="16.25" customHeight="1" x14ac:dyDescent="0.15">
      <c r="A531" s="402"/>
      <c r="B531" s="386"/>
      <c r="C531" s="126"/>
      <c r="D531" s="293"/>
      <c r="E531" s="1152"/>
      <c r="F531" s="381" t="s">
        <v>438</v>
      </c>
      <c r="G531" s="380" t="s">
        <v>210</v>
      </c>
      <c r="H531" s="984" t="s">
        <v>523</v>
      </c>
      <c r="I531" s="985"/>
      <c r="J531" s="1068"/>
      <c r="K531" s="1068"/>
      <c r="L531" s="1068"/>
      <c r="M531" s="1167"/>
      <c r="N531" s="1160"/>
      <c r="O531" s="884"/>
      <c r="P531" s="1160"/>
      <c r="Q531" s="1160"/>
    </row>
    <row r="532" spans="1:17" ht="16.25" customHeight="1" x14ac:dyDescent="0.15">
      <c r="A532" s="402"/>
      <c r="B532" s="386"/>
      <c r="C532" s="126"/>
      <c r="D532" s="293"/>
      <c r="E532" s="1152"/>
      <c r="F532" s="381" t="s">
        <v>439</v>
      </c>
      <c r="G532" s="380" t="s">
        <v>210</v>
      </c>
      <c r="H532" s="984">
        <v>3</v>
      </c>
      <c r="I532" s="985"/>
      <c r="J532" s="1068"/>
      <c r="K532" s="1068"/>
      <c r="L532" s="1068"/>
      <c r="M532" s="1167"/>
      <c r="N532" s="1160"/>
      <c r="O532" s="884"/>
      <c r="P532" s="1160"/>
      <c r="Q532" s="1160"/>
    </row>
    <row r="533" spans="1:17" ht="16.25" customHeight="1" x14ac:dyDescent="0.15">
      <c r="A533" s="402"/>
      <c r="B533" s="386"/>
      <c r="C533" s="126"/>
      <c r="D533" s="293"/>
      <c r="E533" s="1152"/>
      <c r="F533" s="381" t="s">
        <v>440</v>
      </c>
      <c r="G533" s="380" t="s">
        <v>210</v>
      </c>
      <c r="H533" s="984">
        <v>2</v>
      </c>
      <c r="I533" s="985"/>
      <c r="J533" s="1068"/>
      <c r="K533" s="1068"/>
      <c r="L533" s="1068"/>
      <c r="M533" s="1167"/>
      <c r="N533" s="1160"/>
      <c r="O533" s="884"/>
      <c r="P533" s="1160"/>
      <c r="Q533" s="1160"/>
    </row>
    <row r="534" spans="1:17" ht="16.25" customHeight="1" x14ac:dyDescent="0.15">
      <c r="A534" s="402"/>
      <c r="B534" s="386"/>
      <c r="C534" s="126"/>
      <c r="D534" s="293"/>
      <c r="E534" s="1152"/>
      <c r="F534" s="381" t="s">
        <v>441</v>
      </c>
      <c r="G534" s="380" t="s">
        <v>210</v>
      </c>
      <c r="H534" s="984">
        <v>2014</v>
      </c>
      <c r="I534" s="985"/>
      <c r="J534" s="1068"/>
      <c r="K534" s="1068"/>
      <c r="L534" s="1068"/>
      <c r="M534" s="1167"/>
      <c r="N534" s="1160"/>
      <c r="O534" s="884"/>
      <c r="P534" s="1160"/>
      <c r="Q534" s="1160"/>
    </row>
    <row r="535" spans="1:17" ht="16.25" customHeight="1" x14ac:dyDescent="0.15">
      <c r="A535" s="402"/>
      <c r="B535" s="386"/>
      <c r="C535" s="126"/>
      <c r="D535" s="293"/>
      <c r="E535" s="1152"/>
      <c r="F535" s="381" t="s">
        <v>442</v>
      </c>
      <c r="G535" s="380" t="s">
        <v>210</v>
      </c>
      <c r="H535" s="984" t="s">
        <v>823</v>
      </c>
      <c r="I535" s="985"/>
      <c r="J535" s="1068"/>
      <c r="K535" s="1068"/>
      <c r="L535" s="1068"/>
      <c r="M535" s="1167"/>
      <c r="N535" s="1160"/>
      <c r="O535" s="884"/>
      <c r="P535" s="1160"/>
      <c r="Q535" s="1160"/>
    </row>
    <row r="536" spans="1:17" ht="16.25" customHeight="1" x14ac:dyDescent="0.15">
      <c r="A536" s="402"/>
      <c r="B536" s="386"/>
      <c r="C536" s="126"/>
      <c r="D536" s="293"/>
      <c r="E536" s="1152"/>
      <c r="F536" s="381" t="s">
        <v>443</v>
      </c>
      <c r="G536" s="380" t="s">
        <v>210</v>
      </c>
      <c r="H536" s="984" t="s">
        <v>524</v>
      </c>
      <c r="I536" s="985"/>
      <c r="J536" s="1068"/>
      <c r="K536" s="1068"/>
      <c r="L536" s="1068"/>
      <c r="M536" s="1167"/>
      <c r="N536" s="1160"/>
      <c r="O536" s="884"/>
      <c r="P536" s="1160"/>
      <c r="Q536" s="1160"/>
    </row>
    <row r="537" spans="1:17" ht="16.25" customHeight="1" x14ac:dyDescent="0.15">
      <c r="A537" s="402"/>
      <c r="B537" s="386"/>
      <c r="C537" s="126"/>
      <c r="D537" s="293"/>
      <c r="E537" s="1152"/>
      <c r="F537" s="381" t="s">
        <v>435</v>
      </c>
      <c r="G537" s="380" t="s">
        <v>210</v>
      </c>
      <c r="H537" s="984" t="s">
        <v>525</v>
      </c>
      <c r="I537" s="985"/>
      <c r="J537" s="1068"/>
      <c r="K537" s="1068"/>
      <c r="L537" s="1068"/>
      <c r="M537" s="1167"/>
      <c r="N537" s="1160"/>
      <c r="O537" s="884"/>
      <c r="P537" s="1160"/>
      <c r="Q537" s="1160"/>
    </row>
    <row r="538" spans="1:17" ht="14" x14ac:dyDescent="0.15">
      <c r="A538" s="402"/>
      <c r="B538" s="386"/>
      <c r="C538" s="126"/>
      <c r="D538" s="293"/>
      <c r="E538" s="1152"/>
      <c r="F538" s="381" t="s">
        <v>444</v>
      </c>
      <c r="G538" s="380" t="s">
        <v>210</v>
      </c>
      <c r="H538" s="1149"/>
      <c r="I538" s="1148"/>
      <c r="J538" s="1068"/>
      <c r="K538" s="1068"/>
      <c r="L538" s="1068"/>
      <c r="M538" s="1167"/>
      <c r="N538" s="1160"/>
      <c r="O538" s="884"/>
      <c r="P538" s="1160"/>
      <c r="Q538" s="1160"/>
    </row>
    <row r="539" spans="1:17" ht="16.25" customHeight="1" x14ac:dyDescent="0.15">
      <c r="A539" s="402"/>
      <c r="B539" s="386"/>
      <c r="C539" s="126"/>
      <c r="D539" s="293"/>
      <c r="E539" s="1152"/>
      <c r="F539" s="381" t="s">
        <v>445</v>
      </c>
      <c r="G539" s="380" t="s">
        <v>210</v>
      </c>
      <c r="H539" s="1150" t="s">
        <v>824</v>
      </c>
      <c r="I539" s="1148"/>
      <c r="J539" s="1068"/>
      <c r="K539" s="1068"/>
      <c r="L539" s="1068"/>
      <c r="M539" s="1167"/>
      <c r="N539" s="1160"/>
      <c r="O539" s="884"/>
      <c r="P539" s="1160"/>
      <c r="Q539" s="1160"/>
    </row>
    <row r="540" spans="1:17" ht="16.25" customHeight="1" x14ac:dyDescent="0.15">
      <c r="A540" s="402"/>
      <c r="B540" s="386"/>
      <c r="C540" s="126"/>
      <c r="D540" s="293"/>
      <c r="E540" s="1152"/>
      <c r="F540" s="381" t="s">
        <v>372</v>
      </c>
      <c r="G540" s="380" t="s">
        <v>210</v>
      </c>
      <c r="H540" s="1150" t="s">
        <v>825</v>
      </c>
      <c r="I540" s="1148"/>
      <c r="J540" s="1068"/>
      <c r="K540" s="1068"/>
      <c r="L540" s="1068"/>
      <c r="M540" s="1167"/>
      <c r="N540" s="1160"/>
      <c r="O540" s="884"/>
      <c r="P540" s="1160"/>
      <c r="Q540" s="1160"/>
    </row>
    <row r="541" spans="1:17" ht="27.75" customHeight="1" x14ac:dyDescent="0.15">
      <c r="A541" s="402"/>
      <c r="B541" s="386"/>
      <c r="C541" s="126"/>
      <c r="D541" s="293"/>
      <c r="E541" s="1152"/>
      <c r="F541" s="381" t="s">
        <v>356</v>
      </c>
      <c r="G541" s="380" t="s">
        <v>210</v>
      </c>
      <c r="H541" s="1146" t="s">
        <v>1889</v>
      </c>
      <c r="I541" s="985"/>
      <c r="J541" s="1068"/>
      <c r="K541" s="1068"/>
      <c r="L541" s="1068"/>
      <c r="M541" s="1167"/>
      <c r="N541" s="1160"/>
      <c r="O541" s="884"/>
      <c r="P541" s="1160"/>
      <c r="Q541" s="1160"/>
    </row>
    <row r="542" spans="1:17" ht="14" x14ac:dyDescent="0.15">
      <c r="A542" s="402"/>
      <c r="B542" s="386"/>
      <c r="C542" s="126"/>
      <c r="D542" s="293"/>
      <c r="E542" s="1152"/>
      <c r="F542" s="891" t="s">
        <v>449</v>
      </c>
      <c r="G542" s="380" t="s">
        <v>210</v>
      </c>
      <c r="H542" s="984" t="s">
        <v>452</v>
      </c>
      <c r="I542" s="985"/>
      <c r="J542" s="1068"/>
      <c r="K542" s="1068"/>
      <c r="L542" s="1068"/>
      <c r="M542" s="1167"/>
      <c r="N542" s="1160"/>
      <c r="O542" s="884"/>
      <c r="P542" s="1160"/>
      <c r="Q542" s="1160"/>
    </row>
    <row r="543" spans="1:17" ht="14" x14ac:dyDescent="0.15">
      <c r="A543" s="402"/>
      <c r="B543" s="386"/>
      <c r="C543" s="126"/>
      <c r="D543" s="293"/>
      <c r="E543" s="1153"/>
      <c r="F543" s="381" t="s">
        <v>450</v>
      </c>
      <c r="G543" s="380" t="s">
        <v>210</v>
      </c>
      <c r="H543" s="984"/>
      <c r="I543" s="985"/>
      <c r="J543" s="1069"/>
      <c r="K543" s="1069"/>
      <c r="L543" s="1069"/>
      <c r="M543" s="1168"/>
      <c r="N543" s="1161"/>
      <c r="O543" s="885"/>
      <c r="P543" s="1161"/>
      <c r="Q543" s="1161"/>
    </row>
    <row r="544" spans="1:17" ht="10" customHeight="1" x14ac:dyDescent="0.15">
      <c r="A544" s="402"/>
      <c r="B544" s="868"/>
      <c r="C544" s="126"/>
      <c r="D544" s="293"/>
      <c r="E544" s="451"/>
      <c r="F544" s="452"/>
      <c r="G544" s="452"/>
      <c r="H544" s="452"/>
      <c r="I544" s="452"/>
      <c r="J544" s="452"/>
      <c r="K544" s="452"/>
      <c r="L544" s="452"/>
      <c r="M544" s="452"/>
      <c r="N544" s="465"/>
      <c r="O544" s="884"/>
    </row>
    <row r="545" spans="1:17" ht="40.25" customHeight="1" x14ac:dyDescent="0.15">
      <c r="A545" s="402"/>
      <c r="B545" s="868"/>
      <c r="C545" s="126"/>
      <c r="D545" s="293"/>
      <c r="E545" s="1151" t="s">
        <v>509</v>
      </c>
      <c r="F545" s="446" t="s">
        <v>451</v>
      </c>
      <c r="G545" s="447" t="s">
        <v>210</v>
      </c>
      <c r="H545" s="1001" t="s">
        <v>826</v>
      </c>
      <c r="I545" s="1002"/>
      <c r="J545" s="1067">
        <v>2014</v>
      </c>
      <c r="K545" s="1067" t="s">
        <v>358</v>
      </c>
      <c r="L545" s="1067">
        <v>1</v>
      </c>
      <c r="M545" s="1166">
        <f>N545</f>
        <v>1.95</v>
      </c>
      <c r="N545" s="1159">
        <v>1.95</v>
      </c>
      <c r="O545" s="884"/>
      <c r="P545" s="1159">
        <f>(40%*10)/2</f>
        <v>2</v>
      </c>
      <c r="Q545" s="1159">
        <v>1.9</v>
      </c>
    </row>
    <row r="546" spans="1:17" ht="16.25" customHeight="1" x14ac:dyDescent="0.15">
      <c r="A546" s="402"/>
      <c r="B546" s="449"/>
      <c r="C546" s="126"/>
      <c r="D546" s="293"/>
      <c r="E546" s="1152"/>
      <c r="F546" s="446" t="s">
        <v>436</v>
      </c>
      <c r="G546" s="447" t="s">
        <v>210</v>
      </c>
      <c r="H546" s="984" t="s">
        <v>827</v>
      </c>
      <c r="I546" s="985"/>
      <c r="J546" s="1068"/>
      <c r="K546" s="1068"/>
      <c r="L546" s="1068"/>
      <c r="M546" s="1167"/>
      <c r="N546" s="1160"/>
      <c r="O546" s="884"/>
      <c r="P546" s="1160"/>
      <c r="Q546" s="1160"/>
    </row>
    <row r="547" spans="1:17" ht="16.25" customHeight="1" x14ac:dyDescent="0.15">
      <c r="A547" s="402"/>
      <c r="B547" s="449"/>
      <c r="C547" s="126"/>
      <c r="D547" s="293"/>
      <c r="E547" s="1152"/>
      <c r="F547" s="446" t="s">
        <v>438</v>
      </c>
      <c r="G547" s="447" t="s">
        <v>210</v>
      </c>
      <c r="H547" s="984" t="s">
        <v>523</v>
      </c>
      <c r="I547" s="985"/>
      <c r="J547" s="1068"/>
      <c r="K547" s="1068"/>
      <c r="L547" s="1068"/>
      <c r="M547" s="1167"/>
      <c r="N547" s="1160"/>
      <c r="O547" s="884"/>
      <c r="P547" s="1160"/>
      <c r="Q547" s="1160"/>
    </row>
    <row r="548" spans="1:17" ht="16.25" customHeight="1" x14ac:dyDescent="0.15">
      <c r="A548" s="402"/>
      <c r="B548" s="449"/>
      <c r="C548" s="126"/>
      <c r="D548" s="293"/>
      <c r="E548" s="1152"/>
      <c r="F548" s="446" t="s">
        <v>439</v>
      </c>
      <c r="G548" s="447" t="s">
        <v>210</v>
      </c>
      <c r="H548" s="984">
        <v>3</v>
      </c>
      <c r="I548" s="985"/>
      <c r="J548" s="1068"/>
      <c r="K548" s="1068"/>
      <c r="L548" s="1068"/>
      <c r="M548" s="1167"/>
      <c r="N548" s="1160"/>
      <c r="O548" s="884"/>
      <c r="P548" s="1160"/>
      <c r="Q548" s="1160"/>
    </row>
    <row r="549" spans="1:17" ht="16.25" customHeight="1" x14ac:dyDescent="0.15">
      <c r="A549" s="402"/>
      <c r="B549" s="449"/>
      <c r="C549" s="126"/>
      <c r="D549" s="293"/>
      <c r="E549" s="1152"/>
      <c r="F549" s="446" t="s">
        <v>440</v>
      </c>
      <c r="G549" s="447" t="s">
        <v>210</v>
      </c>
      <c r="H549" s="984">
        <v>2</v>
      </c>
      <c r="I549" s="985"/>
      <c r="J549" s="1068"/>
      <c r="K549" s="1068"/>
      <c r="L549" s="1068"/>
      <c r="M549" s="1167"/>
      <c r="N549" s="1160"/>
      <c r="O549" s="884"/>
      <c r="P549" s="1160"/>
      <c r="Q549" s="1160"/>
    </row>
    <row r="550" spans="1:17" ht="16.25" customHeight="1" x14ac:dyDescent="0.15">
      <c r="A550" s="402"/>
      <c r="B550" s="449"/>
      <c r="C550" s="126"/>
      <c r="D550" s="293"/>
      <c r="E550" s="1152"/>
      <c r="F550" s="446" t="s">
        <v>441</v>
      </c>
      <c r="G550" s="447" t="s">
        <v>210</v>
      </c>
      <c r="H550" s="984">
        <v>2014</v>
      </c>
      <c r="I550" s="985"/>
      <c r="J550" s="1068"/>
      <c r="K550" s="1068"/>
      <c r="L550" s="1068"/>
      <c r="M550" s="1167"/>
      <c r="N550" s="1160"/>
      <c r="O550" s="884"/>
      <c r="P550" s="1160"/>
      <c r="Q550" s="1160"/>
    </row>
    <row r="551" spans="1:17" ht="16.25" customHeight="1" x14ac:dyDescent="0.15">
      <c r="A551" s="402"/>
      <c r="B551" s="449"/>
      <c r="C551" s="126"/>
      <c r="D551" s="293"/>
      <c r="E551" s="1152"/>
      <c r="F551" s="446" t="s">
        <v>442</v>
      </c>
      <c r="G551" s="447" t="s">
        <v>210</v>
      </c>
      <c r="H551" s="984" t="s">
        <v>829</v>
      </c>
      <c r="I551" s="985"/>
      <c r="J551" s="1068"/>
      <c r="K551" s="1068"/>
      <c r="L551" s="1068"/>
      <c r="M551" s="1167"/>
      <c r="N551" s="1160"/>
      <c r="O551" s="884"/>
      <c r="P551" s="1160"/>
      <c r="Q551" s="1160"/>
    </row>
    <row r="552" spans="1:17" ht="16.25" customHeight="1" x14ac:dyDescent="0.15">
      <c r="A552" s="402"/>
      <c r="B552" s="449"/>
      <c r="C552" s="126"/>
      <c r="D552" s="293"/>
      <c r="E552" s="1152"/>
      <c r="F552" s="446" t="s">
        <v>443</v>
      </c>
      <c r="G552" s="447" t="s">
        <v>210</v>
      </c>
      <c r="H552" s="984" t="s">
        <v>524</v>
      </c>
      <c r="I552" s="985"/>
      <c r="J552" s="1068"/>
      <c r="K552" s="1068"/>
      <c r="L552" s="1068"/>
      <c r="M552" s="1167"/>
      <c r="N552" s="1160"/>
      <c r="O552" s="884"/>
      <c r="P552" s="1160"/>
      <c r="Q552" s="1160"/>
    </row>
    <row r="553" spans="1:17" ht="16.25" customHeight="1" x14ac:dyDescent="0.15">
      <c r="A553" s="402"/>
      <c r="B553" s="449"/>
      <c r="C553" s="126"/>
      <c r="D553" s="293"/>
      <c r="E553" s="1152"/>
      <c r="F553" s="446" t="s">
        <v>435</v>
      </c>
      <c r="G553" s="447" t="s">
        <v>210</v>
      </c>
      <c r="H553" s="984" t="s">
        <v>525</v>
      </c>
      <c r="I553" s="985"/>
      <c r="J553" s="1068"/>
      <c r="K553" s="1068"/>
      <c r="L553" s="1068"/>
      <c r="M553" s="1167"/>
      <c r="N553" s="1160"/>
      <c r="O553" s="884"/>
      <c r="P553" s="1160"/>
      <c r="Q553" s="1160"/>
    </row>
    <row r="554" spans="1:17" ht="14" x14ac:dyDescent="0.15">
      <c r="A554" s="402"/>
      <c r="B554" s="449"/>
      <c r="C554" s="126"/>
      <c r="D554" s="293"/>
      <c r="E554" s="1152"/>
      <c r="F554" s="446" t="s">
        <v>444</v>
      </c>
      <c r="G554" s="447" t="s">
        <v>210</v>
      </c>
      <c r="H554" s="1149"/>
      <c r="I554" s="1148"/>
      <c r="J554" s="1068"/>
      <c r="K554" s="1068"/>
      <c r="L554" s="1068"/>
      <c r="M554" s="1167"/>
      <c r="N554" s="1160"/>
      <c r="O554" s="884"/>
      <c r="P554" s="1160"/>
      <c r="Q554" s="1160"/>
    </row>
    <row r="555" spans="1:17" ht="16.25" customHeight="1" x14ac:dyDescent="0.15">
      <c r="A555" s="402"/>
      <c r="B555" s="449"/>
      <c r="C555" s="126"/>
      <c r="D555" s="293"/>
      <c r="E555" s="1152"/>
      <c r="F555" s="446" t="s">
        <v>445</v>
      </c>
      <c r="G555" s="447" t="s">
        <v>210</v>
      </c>
      <c r="H555" s="1150" t="s">
        <v>830</v>
      </c>
      <c r="I555" s="1148"/>
      <c r="J555" s="1068"/>
      <c r="K555" s="1068"/>
      <c r="L555" s="1068"/>
      <c r="M555" s="1167"/>
      <c r="N555" s="1160"/>
      <c r="O555" s="884"/>
      <c r="P555" s="1160"/>
      <c r="Q555" s="1160"/>
    </row>
    <row r="556" spans="1:17" ht="16.25" customHeight="1" x14ac:dyDescent="0.15">
      <c r="A556" s="402"/>
      <c r="B556" s="449"/>
      <c r="C556" s="126"/>
      <c r="D556" s="293"/>
      <c r="E556" s="1152"/>
      <c r="F556" s="446" t="s">
        <v>372</v>
      </c>
      <c r="G556" s="447" t="s">
        <v>210</v>
      </c>
      <c r="H556" s="1150" t="s">
        <v>831</v>
      </c>
      <c r="I556" s="1148"/>
      <c r="J556" s="1068"/>
      <c r="K556" s="1068"/>
      <c r="L556" s="1068"/>
      <c r="M556" s="1167"/>
      <c r="N556" s="1160"/>
      <c r="O556" s="884"/>
      <c r="P556" s="1160"/>
      <c r="Q556" s="1160"/>
    </row>
    <row r="557" spans="1:17" ht="27.75" customHeight="1" x14ac:dyDescent="0.15">
      <c r="A557" s="402"/>
      <c r="B557" s="449"/>
      <c r="C557" s="126"/>
      <c r="D557" s="293"/>
      <c r="E557" s="1152"/>
      <c r="F557" s="446" t="s">
        <v>356</v>
      </c>
      <c r="G557" s="447" t="s">
        <v>210</v>
      </c>
      <c r="H557" s="1146" t="s">
        <v>1890</v>
      </c>
      <c r="I557" s="985"/>
      <c r="J557" s="1068"/>
      <c r="K557" s="1068"/>
      <c r="L557" s="1068"/>
      <c r="M557" s="1167"/>
      <c r="N557" s="1160"/>
      <c r="O557" s="884"/>
      <c r="P557" s="1160"/>
      <c r="Q557" s="1160"/>
    </row>
    <row r="558" spans="1:17" ht="14" x14ac:dyDescent="0.15">
      <c r="A558" s="402"/>
      <c r="B558" s="449"/>
      <c r="C558" s="126"/>
      <c r="D558" s="293"/>
      <c r="E558" s="1152"/>
      <c r="F558" s="891" t="s">
        <v>449</v>
      </c>
      <c r="G558" s="447" t="s">
        <v>210</v>
      </c>
      <c r="H558" s="984" t="s">
        <v>452</v>
      </c>
      <c r="I558" s="985"/>
      <c r="J558" s="1068"/>
      <c r="K558" s="1068"/>
      <c r="L558" s="1068"/>
      <c r="M558" s="1167"/>
      <c r="N558" s="1160"/>
      <c r="O558" s="884"/>
      <c r="P558" s="1160"/>
      <c r="Q558" s="1160"/>
    </row>
    <row r="559" spans="1:17" ht="14" x14ac:dyDescent="0.15">
      <c r="A559" s="402"/>
      <c r="B559" s="449"/>
      <c r="C559" s="126"/>
      <c r="D559" s="293"/>
      <c r="E559" s="1153"/>
      <c r="F559" s="446" t="s">
        <v>450</v>
      </c>
      <c r="G559" s="447" t="s">
        <v>210</v>
      </c>
      <c r="H559" s="984"/>
      <c r="I559" s="985"/>
      <c r="J559" s="1069"/>
      <c r="K559" s="1069"/>
      <c r="L559" s="1069"/>
      <c r="M559" s="1168"/>
      <c r="N559" s="1161"/>
      <c r="O559" s="885"/>
      <c r="P559" s="1161"/>
      <c r="Q559" s="1161"/>
    </row>
    <row r="560" spans="1:17" ht="10" customHeight="1" x14ac:dyDescent="0.15">
      <c r="A560" s="402"/>
      <c r="B560" s="449"/>
      <c r="C560" s="126"/>
      <c r="D560" s="293"/>
      <c r="E560" s="451"/>
      <c r="F560" s="452"/>
      <c r="G560" s="452"/>
      <c r="H560" s="452"/>
      <c r="I560" s="452"/>
      <c r="J560" s="452"/>
      <c r="K560" s="452"/>
      <c r="L560" s="452"/>
      <c r="M560" s="452"/>
      <c r="N560" s="465"/>
      <c r="O560" s="884"/>
    </row>
    <row r="561" spans="1:17" ht="29.5" customHeight="1" x14ac:dyDescent="0.15">
      <c r="A561" s="402"/>
      <c r="B561" s="449"/>
      <c r="C561" s="126"/>
      <c r="D561" s="293"/>
      <c r="E561" s="1151" t="s">
        <v>511</v>
      </c>
      <c r="F561" s="446" t="s">
        <v>451</v>
      </c>
      <c r="G561" s="447" t="s">
        <v>210</v>
      </c>
      <c r="H561" s="1001" t="s">
        <v>832</v>
      </c>
      <c r="I561" s="1002"/>
      <c r="J561" s="1067">
        <v>2014</v>
      </c>
      <c r="K561" s="1067" t="s">
        <v>358</v>
      </c>
      <c r="L561" s="1067">
        <v>1</v>
      </c>
      <c r="M561" s="1166">
        <f>N561</f>
        <v>1.95</v>
      </c>
      <c r="N561" s="1159">
        <v>1.95</v>
      </c>
      <c r="O561" s="884"/>
      <c r="P561" s="1159">
        <f>(40%*10)/2</f>
        <v>2</v>
      </c>
      <c r="Q561" s="1159">
        <v>1.9</v>
      </c>
    </row>
    <row r="562" spans="1:17" ht="16.25" customHeight="1" x14ac:dyDescent="0.15">
      <c r="A562" s="402"/>
      <c r="B562" s="449"/>
      <c r="C562" s="126"/>
      <c r="D562" s="293"/>
      <c r="E562" s="1152"/>
      <c r="F562" s="446" t="s">
        <v>436</v>
      </c>
      <c r="G562" s="447" t="s">
        <v>210</v>
      </c>
      <c r="H562" s="984" t="s">
        <v>833</v>
      </c>
      <c r="I562" s="985"/>
      <c r="J562" s="1068"/>
      <c r="K562" s="1068"/>
      <c r="L562" s="1068"/>
      <c r="M562" s="1167"/>
      <c r="N562" s="1160"/>
      <c r="O562" s="884"/>
      <c r="P562" s="1160"/>
      <c r="Q562" s="1160"/>
    </row>
    <row r="563" spans="1:17" ht="16.25" customHeight="1" x14ac:dyDescent="0.15">
      <c r="A563" s="402"/>
      <c r="B563" s="449"/>
      <c r="C563" s="126"/>
      <c r="D563" s="293"/>
      <c r="E563" s="1152"/>
      <c r="F563" s="446" t="s">
        <v>438</v>
      </c>
      <c r="G563" s="447" t="s">
        <v>210</v>
      </c>
      <c r="H563" s="984" t="s">
        <v>523</v>
      </c>
      <c r="I563" s="985"/>
      <c r="J563" s="1068"/>
      <c r="K563" s="1068"/>
      <c r="L563" s="1068"/>
      <c r="M563" s="1167"/>
      <c r="N563" s="1160"/>
      <c r="O563" s="884"/>
      <c r="P563" s="1160"/>
      <c r="Q563" s="1160"/>
    </row>
    <row r="564" spans="1:17" ht="16.25" customHeight="1" x14ac:dyDescent="0.15">
      <c r="A564" s="402"/>
      <c r="B564" s="449"/>
      <c r="C564" s="126"/>
      <c r="D564" s="293"/>
      <c r="E564" s="1152"/>
      <c r="F564" s="446" t="s">
        <v>439</v>
      </c>
      <c r="G564" s="447" t="s">
        <v>210</v>
      </c>
      <c r="H564" s="984">
        <v>3</v>
      </c>
      <c r="I564" s="985"/>
      <c r="J564" s="1068"/>
      <c r="K564" s="1068"/>
      <c r="L564" s="1068"/>
      <c r="M564" s="1167"/>
      <c r="N564" s="1160"/>
      <c r="O564" s="884"/>
      <c r="P564" s="1160"/>
      <c r="Q564" s="1160"/>
    </row>
    <row r="565" spans="1:17" ht="16.25" customHeight="1" x14ac:dyDescent="0.15">
      <c r="A565" s="402"/>
      <c r="B565" s="449"/>
      <c r="C565" s="126"/>
      <c r="D565" s="293"/>
      <c r="E565" s="1152"/>
      <c r="F565" s="446" t="s">
        <v>440</v>
      </c>
      <c r="G565" s="447" t="s">
        <v>210</v>
      </c>
      <c r="H565" s="984">
        <v>3</v>
      </c>
      <c r="I565" s="985"/>
      <c r="J565" s="1068"/>
      <c r="K565" s="1068"/>
      <c r="L565" s="1068"/>
      <c r="M565" s="1167"/>
      <c r="N565" s="1160"/>
      <c r="O565" s="884"/>
      <c r="P565" s="1160"/>
      <c r="Q565" s="1160"/>
    </row>
    <row r="566" spans="1:17" ht="16.25" customHeight="1" x14ac:dyDescent="0.15">
      <c r="A566" s="402"/>
      <c r="B566" s="449"/>
      <c r="C566" s="126"/>
      <c r="D566" s="293"/>
      <c r="E566" s="1152"/>
      <c r="F566" s="446" t="s">
        <v>441</v>
      </c>
      <c r="G566" s="447" t="s">
        <v>210</v>
      </c>
      <c r="H566" s="984">
        <v>2014</v>
      </c>
      <c r="I566" s="985"/>
      <c r="J566" s="1068"/>
      <c r="K566" s="1068"/>
      <c r="L566" s="1068"/>
      <c r="M566" s="1167"/>
      <c r="N566" s="1160"/>
      <c r="O566" s="884"/>
      <c r="P566" s="1160"/>
      <c r="Q566" s="1160"/>
    </row>
    <row r="567" spans="1:17" ht="16.25" customHeight="1" x14ac:dyDescent="0.15">
      <c r="A567" s="402"/>
      <c r="B567" s="449"/>
      <c r="C567" s="126"/>
      <c r="D567" s="293"/>
      <c r="E567" s="1152"/>
      <c r="F567" s="446" t="s">
        <v>442</v>
      </c>
      <c r="G567" s="447" t="s">
        <v>210</v>
      </c>
      <c r="H567" s="984" t="s">
        <v>834</v>
      </c>
      <c r="I567" s="985"/>
      <c r="J567" s="1068"/>
      <c r="K567" s="1068"/>
      <c r="L567" s="1068"/>
      <c r="M567" s="1167"/>
      <c r="N567" s="1160"/>
      <c r="O567" s="884"/>
      <c r="P567" s="1160"/>
      <c r="Q567" s="1160"/>
    </row>
    <row r="568" spans="1:17" ht="16.25" customHeight="1" x14ac:dyDescent="0.15">
      <c r="A568" s="402"/>
      <c r="B568" s="449"/>
      <c r="C568" s="126"/>
      <c r="D568" s="293"/>
      <c r="E568" s="1152"/>
      <c r="F568" s="446" t="s">
        <v>443</v>
      </c>
      <c r="G568" s="447" t="s">
        <v>210</v>
      </c>
      <c r="H568" s="984" t="s">
        <v>524</v>
      </c>
      <c r="I568" s="985"/>
      <c r="J568" s="1068"/>
      <c r="K568" s="1068"/>
      <c r="L568" s="1068"/>
      <c r="M568" s="1167"/>
      <c r="N568" s="1160"/>
      <c r="O568" s="884"/>
      <c r="P568" s="1160"/>
      <c r="Q568" s="1160"/>
    </row>
    <row r="569" spans="1:17" ht="16.25" customHeight="1" x14ac:dyDescent="0.15">
      <c r="A569" s="402"/>
      <c r="B569" s="449"/>
      <c r="C569" s="126"/>
      <c r="D569" s="293"/>
      <c r="E569" s="1152"/>
      <c r="F569" s="446" t="s">
        <v>435</v>
      </c>
      <c r="G569" s="447" t="s">
        <v>210</v>
      </c>
      <c r="H569" s="984" t="s">
        <v>525</v>
      </c>
      <c r="I569" s="985"/>
      <c r="J569" s="1068"/>
      <c r="K569" s="1068"/>
      <c r="L569" s="1068"/>
      <c r="M569" s="1167"/>
      <c r="N569" s="1160"/>
      <c r="O569" s="884"/>
      <c r="P569" s="1160"/>
      <c r="Q569" s="1160"/>
    </row>
    <row r="570" spans="1:17" ht="14" x14ac:dyDescent="0.15">
      <c r="A570" s="402"/>
      <c r="B570" s="449"/>
      <c r="C570" s="126"/>
      <c r="D570" s="293"/>
      <c r="E570" s="1152"/>
      <c r="F570" s="446" t="s">
        <v>444</v>
      </c>
      <c r="G570" s="447" t="s">
        <v>210</v>
      </c>
      <c r="H570" s="1149"/>
      <c r="I570" s="1148"/>
      <c r="J570" s="1068"/>
      <c r="K570" s="1068"/>
      <c r="L570" s="1068"/>
      <c r="M570" s="1167"/>
      <c r="N570" s="1160"/>
      <c r="O570" s="884"/>
      <c r="P570" s="1160"/>
      <c r="Q570" s="1160"/>
    </row>
    <row r="571" spans="1:17" ht="16.25" customHeight="1" x14ac:dyDescent="0.15">
      <c r="A571" s="402"/>
      <c r="B571" s="449"/>
      <c r="C571" s="126"/>
      <c r="D571" s="293"/>
      <c r="E571" s="1152"/>
      <c r="F571" s="446" t="s">
        <v>445</v>
      </c>
      <c r="G571" s="447" t="s">
        <v>210</v>
      </c>
      <c r="H571" s="1150" t="s">
        <v>835</v>
      </c>
      <c r="I571" s="1148"/>
      <c r="J571" s="1068"/>
      <c r="K571" s="1068"/>
      <c r="L571" s="1068"/>
      <c r="M571" s="1167"/>
      <c r="N571" s="1160"/>
      <c r="O571" s="884"/>
      <c r="P571" s="1160"/>
      <c r="Q571" s="1160"/>
    </row>
    <row r="572" spans="1:17" ht="16.25" customHeight="1" x14ac:dyDescent="0.15">
      <c r="A572" s="402"/>
      <c r="B572" s="449"/>
      <c r="C572" s="126"/>
      <c r="D572" s="293"/>
      <c r="E572" s="1152"/>
      <c r="F572" s="446" t="s">
        <v>372</v>
      </c>
      <c r="G572" s="447" t="s">
        <v>210</v>
      </c>
      <c r="H572" s="1150" t="s">
        <v>836</v>
      </c>
      <c r="I572" s="1148"/>
      <c r="J572" s="1068"/>
      <c r="K572" s="1068"/>
      <c r="L572" s="1068"/>
      <c r="M572" s="1167"/>
      <c r="N572" s="1160"/>
      <c r="O572" s="884"/>
      <c r="P572" s="1160"/>
      <c r="Q572" s="1160"/>
    </row>
    <row r="573" spans="1:17" ht="27.75" customHeight="1" x14ac:dyDescent="0.15">
      <c r="A573" s="402"/>
      <c r="B573" s="449"/>
      <c r="C573" s="126"/>
      <c r="D573" s="293"/>
      <c r="E573" s="1152"/>
      <c r="F573" s="446" t="s">
        <v>356</v>
      </c>
      <c r="G573" s="447" t="s">
        <v>210</v>
      </c>
      <c r="H573" s="1146" t="s">
        <v>1891</v>
      </c>
      <c r="I573" s="985"/>
      <c r="J573" s="1068"/>
      <c r="K573" s="1068"/>
      <c r="L573" s="1068"/>
      <c r="M573" s="1167"/>
      <c r="N573" s="1160"/>
      <c r="O573" s="884"/>
      <c r="P573" s="1160"/>
      <c r="Q573" s="1160"/>
    </row>
    <row r="574" spans="1:17" ht="14" x14ac:dyDescent="0.15">
      <c r="A574" s="402"/>
      <c r="B574" s="449"/>
      <c r="C574" s="126"/>
      <c r="D574" s="293"/>
      <c r="E574" s="1152"/>
      <c r="F574" s="891" t="s">
        <v>449</v>
      </c>
      <c r="G574" s="447" t="s">
        <v>210</v>
      </c>
      <c r="H574" s="984" t="s">
        <v>452</v>
      </c>
      <c r="I574" s="985"/>
      <c r="J574" s="1068"/>
      <c r="K574" s="1068"/>
      <c r="L574" s="1068"/>
      <c r="M574" s="1167"/>
      <c r="N574" s="1160"/>
      <c r="O574" s="884"/>
      <c r="P574" s="1160"/>
      <c r="Q574" s="1160"/>
    </row>
    <row r="575" spans="1:17" ht="14" x14ac:dyDescent="0.15">
      <c r="A575" s="402"/>
      <c r="B575" s="449"/>
      <c r="C575" s="126"/>
      <c r="D575" s="293"/>
      <c r="E575" s="1153"/>
      <c r="F575" s="446" t="s">
        <v>450</v>
      </c>
      <c r="G575" s="447" t="s">
        <v>210</v>
      </c>
      <c r="H575" s="984"/>
      <c r="I575" s="985"/>
      <c r="J575" s="1069"/>
      <c r="K575" s="1069"/>
      <c r="L575" s="1069"/>
      <c r="M575" s="1168"/>
      <c r="N575" s="1161"/>
      <c r="O575" s="885"/>
      <c r="P575" s="1161"/>
      <c r="Q575" s="1161"/>
    </row>
    <row r="576" spans="1:17" ht="10" customHeight="1" x14ac:dyDescent="0.15">
      <c r="A576" s="402"/>
      <c r="B576" s="449"/>
      <c r="C576" s="126"/>
      <c r="D576" s="293"/>
      <c r="E576" s="451"/>
      <c r="F576" s="452"/>
      <c r="G576" s="452"/>
      <c r="H576" s="452"/>
      <c r="I576" s="452"/>
      <c r="J576" s="452"/>
      <c r="K576" s="452"/>
      <c r="L576" s="452"/>
      <c r="M576" s="452"/>
      <c r="N576" s="465"/>
      <c r="O576" s="884"/>
    </row>
    <row r="577" spans="1:17" ht="29" customHeight="1" x14ac:dyDescent="0.15">
      <c r="A577" s="402"/>
      <c r="B577" s="449"/>
      <c r="C577" s="126"/>
      <c r="D577" s="293"/>
      <c r="E577" s="1151" t="s">
        <v>513</v>
      </c>
      <c r="F577" s="446" t="s">
        <v>451</v>
      </c>
      <c r="G577" s="447" t="s">
        <v>210</v>
      </c>
      <c r="H577" s="1001" t="s">
        <v>837</v>
      </c>
      <c r="I577" s="1002"/>
      <c r="J577" s="1067">
        <v>2014</v>
      </c>
      <c r="K577" s="1067" t="s">
        <v>358</v>
      </c>
      <c r="L577" s="1067">
        <v>1</v>
      </c>
      <c r="M577" s="1166">
        <f>N577</f>
        <v>1.95</v>
      </c>
      <c r="N577" s="1159">
        <v>1.95</v>
      </c>
      <c r="O577" s="884"/>
      <c r="P577" s="1159">
        <f>(40%*10)/2</f>
        <v>2</v>
      </c>
      <c r="Q577" s="1159">
        <v>1.9</v>
      </c>
    </row>
    <row r="578" spans="1:17" ht="16.25" customHeight="1" x14ac:dyDescent="0.15">
      <c r="A578" s="402"/>
      <c r="B578" s="449"/>
      <c r="C578" s="126"/>
      <c r="D578" s="293"/>
      <c r="E578" s="1152"/>
      <c r="F578" s="446" t="s">
        <v>436</v>
      </c>
      <c r="G578" s="447" t="s">
        <v>210</v>
      </c>
      <c r="H578" s="984" t="s">
        <v>838</v>
      </c>
      <c r="I578" s="985"/>
      <c r="J578" s="1068"/>
      <c r="K578" s="1068"/>
      <c r="L578" s="1068"/>
      <c r="M578" s="1167"/>
      <c r="N578" s="1160"/>
      <c r="O578" s="884"/>
      <c r="P578" s="1160"/>
      <c r="Q578" s="1160"/>
    </row>
    <row r="579" spans="1:17" ht="16.25" customHeight="1" x14ac:dyDescent="0.15">
      <c r="A579" s="402"/>
      <c r="B579" s="449"/>
      <c r="C579" s="126"/>
      <c r="D579" s="293"/>
      <c r="E579" s="1152"/>
      <c r="F579" s="446" t="s">
        <v>438</v>
      </c>
      <c r="G579" s="447" t="s">
        <v>210</v>
      </c>
      <c r="H579" s="984" t="s">
        <v>523</v>
      </c>
      <c r="I579" s="985"/>
      <c r="J579" s="1068"/>
      <c r="K579" s="1068"/>
      <c r="L579" s="1068"/>
      <c r="M579" s="1167"/>
      <c r="N579" s="1160"/>
      <c r="O579" s="884"/>
      <c r="P579" s="1160"/>
      <c r="Q579" s="1160"/>
    </row>
    <row r="580" spans="1:17" ht="16.25" customHeight="1" x14ac:dyDescent="0.15">
      <c r="A580" s="402"/>
      <c r="B580" s="449"/>
      <c r="C580" s="126"/>
      <c r="D580" s="293"/>
      <c r="E580" s="1152"/>
      <c r="F580" s="446" t="s">
        <v>439</v>
      </c>
      <c r="G580" s="447" t="s">
        <v>210</v>
      </c>
      <c r="H580" s="984">
        <v>3</v>
      </c>
      <c r="I580" s="985"/>
      <c r="J580" s="1068"/>
      <c r="K580" s="1068"/>
      <c r="L580" s="1068"/>
      <c r="M580" s="1167"/>
      <c r="N580" s="1160"/>
      <c r="O580" s="884"/>
      <c r="P580" s="1160"/>
      <c r="Q580" s="1160"/>
    </row>
    <row r="581" spans="1:17" ht="16.25" customHeight="1" x14ac:dyDescent="0.15">
      <c r="A581" s="402"/>
      <c r="B581" s="449"/>
      <c r="C581" s="126"/>
      <c r="D581" s="293"/>
      <c r="E581" s="1152"/>
      <c r="F581" s="446" t="s">
        <v>440</v>
      </c>
      <c r="G581" s="447" t="s">
        <v>210</v>
      </c>
      <c r="H581" s="984">
        <v>3</v>
      </c>
      <c r="I581" s="985"/>
      <c r="J581" s="1068"/>
      <c r="K581" s="1068"/>
      <c r="L581" s="1068"/>
      <c r="M581" s="1167"/>
      <c r="N581" s="1160"/>
      <c r="O581" s="884"/>
      <c r="P581" s="1160"/>
      <c r="Q581" s="1160"/>
    </row>
    <row r="582" spans="1:17" ht="16.25" customHeight="1" x14ac:dyDescent="0.15">
      <c r="A582" s="402"/>
      <c r="B582" s="449"/>
      <c r="C582" s="126"/>
      <c r="D582" s="293"/>
      <c r="E582" s="1152"/>
      <c r="F582" s="446" t="s">
        <v>441</v>
      </c>
      <c r="G582" s="447" t="s">
        <v>210</v>
      </c>
      <c r="H582" s="984">
        <v>2014</v>
      </c>
      <c r="I582" s="985"/>
      <c r="J582" s="1068"/>
      <c r="K582" s="1068"/>
      <c r="L582" s="1068"/>
      <c r="M582" s="1167"/>
      <c r="N582" s="1160"/>
      <c r="O582" s="884"/>
      <c r="P582" s="1160"/>
      <c r="Q582" s="1160"/>
    </row>
    <row r="583" spans="1:17" ht="16.25" customHeight="1" x14ac:dyDescent="0.15">
      <c r="A583" s="402"/>
      <c r="B583" s="449"/>
      <c r="C583" s="126"/>
      <c r="D583" s="293"/>
      <c r="E583" s="1152"/>
      <c r="F583" s="446" t="s">
        <v>442</v>
      </c>
      <c r="G583" s="447" t="s">
        <v>210</v>
      </c>
      <c r="H583" s="984" t="s">
        <v>839</v>
      </c>
      <c r="I583" s="985"/>
      <c r="J583" s="1068"/>
      <c r="K583" s="1068"/>
      <c r="L583" s="1068"/>
      <c r="M583" s="1167"/>
      <c r="N583" s="1160"/>
      <c r="O583" s="884"/>
      <c r="P583" s="1160"/>
      <c r="Q583" s="1160"/>
    </row>
    <row r="584" spans="1:17" ht="16.25" customHeight="1" x14ac:dyDescent="0.15">
      <c r="A584" s="402"/>
      <c r="B584" s="449"/>
      <c r="C584" s="126"/>
      <c r="D584" s="293"/>
      <c r="E584" s="1152"/>
      <c r="F584" s="446" t="s">
        <v>443</v>
      </c>
      <c r="G584" s="447" t="s">
        <v>210</v>
      </c>
      <c r="H584" s="984" t="s">
        <v>524</v>
      </c>
      <c r="I584" s="985"/>
      <c r="J584" s="1068"/>
      <c r="K584" s="1068"/>
      <c r="L584" s="1068"/>
      <c r="M584" s="1167"/>
      <c r="N584" s="1160"/>
      <c r="O584" s="884"/>
      <c r="P584" s="1160"/>
      <c r="Q584" s="1160"/>
    </row>
    <row r="585" spans="1:17" ht="16.25" customHeight="1" x14ac:dyDescent="0.15">
      <c r="A585" s="402"/>
      <c r="B585" s="449"/>
      <c r="C585" s="126"/>
      <c r="D585" s="293"/>
      <c r="E585" s="1152"/>
      <c r="F585" s="446" t="s">
        <v>435</v>
      </c>
      <c r="G585" s="447" t="s">
        <v>210</v>
      </c>
      <c r="H585" s="984" t="s">
        <v>525</v>
      </c>
      <c r="I585" s="985"/>
      <c r="J585" s="1068"/>
      <c r="K585" s="1068"/>
      <c r="L585" s="1068"/>
      <c r="M585" s="1167"/>
      <c r="N585" s="1160"/>
      <c r="O585" s="884"/>
      <c r="P585" s="1160"/>
      <c r="Q585" s="1160"/>
    </row>
    <row r="586" spans="1:17" ht="14" x14ac:dyDescent="0.15">
      <c r="A586" s="402"/>
      <c r="B586" s="449"/>
      <c r="C586" s="126"/>
      <c r="D586" s="293"/>
      <c r="E586" s="1152"/>
      <c r="F586" s="446" t="s">
        <v>444</v>
      </c>
      <c r="G586" s="447" t="s">
        <v>210</v>
      </c>
      <c r="H586" s="1149"/>
      <c r="I586" s="1148"/>
      <c r="J586" s="1068"/>
      <c r="K586" s="1068"/>
      <c r="L586" s="1068"/>
      <c r="M586" s="1167"/>
      <c r="N586" s="1160"/>
      <c r="O586" s="884"/>
      <c r="P586" s="1160"/>
      <c r="Q586" s="1160"/>
    </row>
    <row r="587" spans="1:17" ht="16.25" customHeight="1" x14ac:dyDescent="0.15">
      <c r="A587" s="402"/>
      <c r="B587" s="449"/>
      <c r="C587" s="126"/>
      <c r="D587" s="293"/>
      <c r="E587" s="1152"/>
      <c r="F587" s="446" t="s">
        <v>445</v>
      </c>
      <c r="G587" s="447" t="s">
        <v>210</v>
      </c>
      <c r="H587" s="1150" t="s">
        <v>840</v>
      </c>
      <c r="I587" s="1148"/>
      <c r="J587" s="1068"/>
      <c r="K587" s="1068"/>
      <c r="L587" s="1068"/>
      <c r="M587" s="1167"/>
      <c r="N587" s="1160"/>
      <c r="O587" s="884"/>
      <c r="P587" s="1160"/>
      <c r="Q587" s="1160"/>
    </row>
    <row r="588" spans="1:17" ht="16.25" customHeight="1" x14ac:dyDescent="0.15">
      <c r="A588" s="402"/>
      <c r="B588" s="449"/>
      <c r="C588" s="126"/>
      <c r="D588" s="293"/>
      <c r="E588" s="1152"/>
      <c r="F588" s="446" t="s">
        <v>372</v>
      </c>
      <c r="G588" s="447" t="s">
        <v>210</v>
      </c>
      <c r="H588" s="1150" t="s">
        <v>841</v>
      </c>
      <c r="I588" s="1148"/>
      <c r="J588" s="1068"/>
      <c r="K588" s="1068"/>
      <c r="L588" s="1068"/>
      <c r="M588" s="1167"/>
      <c r="N588" s="1160"/>
      <c r="O588" s="884"/>
      <c r="P588" s="1160"/>
      <c r="Q588" s="1160"/>
    </row>
    <row r="589" spans="1:17" ht="27.75" customHeight="1" x14ac:dyDescent="0.15">
      <c r="A589" s="402"/>
      <c r="B589" s="449"/>
      <c r="C589" s="126"/>
      <c r="D589" s="293"/>
      <c r="E589" s="1152"/>
      <c r="F589" s="446" t="s">
        <v>356</v>
      </c>
      <c r="G589" s="447" t="s">
        <v>210</v>
      </c>
      <c r="H589" s="1146" t="s">
        <v>1892</v>
      </c>
      <c r="I589" s="985"/>
      <c r="J589" s="1068"/>
      <c r="K589" s="1068"/>
      <c r="L589" s="1068"/>
      <c r="M589" s="1167"/>
      <c r="N589" s="1160"/>
      <c r="O589" s="884"/>
      <c r="P589" s="1160"/>
      <c r="Q589" s="1160"/>
    </row>
    <row r="590" spans="1:17" ht="14" x14ac:dyDescent="0.15">
      <c r="A590" s="402"/>
      <c r="B590" s="449"/>
      <c r="C590" s="126"/>
      <c r="D590" s="293"/>
      <c r="E590" s="1152"/>
      <c r="F590" s="891" t="s">
        <v>449</v>
      </c>
      <c r="G590" s="447" t="s">
        <v>210</v>
      </c>
      <c r="H590" s="984" t="s">
        <v>452</v>
      </c>
      <c r="I590" s="985"/>
      <c r="J590" s="1068"/>
      <c r="K590" s="1068"/>
      <c r="L590" s="1068"/>
      <c r="M590" s="1167"/>
      <c r="N590" s="1160"/>
      <c r="O590" s="884"/>
      <c r="P590" s="1160"/>
      <c r="Q590" s="1160"/>
    </row>
    <row r="591" spans="1:17" ht="14" x14ac:dyDescent="0.15">
      <c r="A591" s="402"/>
      <c r="B591" s="449"/>
      <c r="C591" s="126"/>
      <c r="D591" s="293"/>
      <c r="E591" s="1153"/>
      <c r="F591" s="446" t="s">
        <v>450</v>
      </c>
      <c r="G591" s="447" t="s">
        <v>210</v>
      </c>
      <c r="H591" s="984"/>
      <c r="I591" s="985"/>
      <c r="J591" s="1069"/>
      <c r="K591" s="1069"/>
      <c r="L591" s="1069"/>
      <c r="M591" s="1168"/>
      <c r="N591" s="1161"/>
      <c r="O591" s="885"/>
      <c r="P591" s="1161"/>
      <c r="Q591" s="1161"/>
    </row>
    <row r="592" spans="1:17" ht="10" customHeight="1" x14ac:dyDescent="0.15">
      <c r="A592" s="402"/>
      <c r="B592" s="449"/>
      <c r="C592" s="126"/>
      <c r="D592" s="293"/>
      <c r="E592" s="451"/>
      <c r="F592" s="452"/>
      <c r="G592" s="452"/>
      <c r="H592" s="452"/>
      <c r="I592" s="452"/>
      <c r="J592" s="452"/>
      <c r="K592" s="452"/>
      <c r="L592" s="452"/>
      <c r="M592" s="452"/>
      <c r="N592" s="465"/>
      <c r="O592" s="884"/>
    </row>
    <row r="593" spans="1:17" ht="27.5" customHeight="1" x14ac:dyDescent="0.15">
      <c r="A593" s="402"/>
      <c r="B593" s="449"/>
      <c r="C593" s="126"/>
      <c r="D593" s="293"/>
      <c r="E593" s="1151" t="s">
        <v>514</v>
      </c>
      <c r="F593" s="446" t="s">
        <v>451</v>
      </c>
      <c r="G593" s="447" t="s">
        <v>210</v>
      </c>
      <c r="H593" s="1001" t="s">
        <v>842</v>
      </c>
      <c r="I593" s="1002"/>
      <c r="J593" s="1067">
        <v>2015</v>
      </c>
      <c r="K593" s="1067" t="s">
        <v>358</v>
      </c>
      <c r="L593" s="1067">
        <v>1</v>
      </c>
      <c r="M593" s="1166">
        <f>N593</f>
        <v>2.44</v>
      </c>
      <c r="N593" s="1159">
        <v>2.44</v>
      </c>
      <c r="O593" s="884"/>
      <c r="P593" s="1159">
        <v>3</v>
      </c>
      <c r="Q593" s="1159">
        <v>1.88</v>
      </c>
    </row>
    <row r="594" spans="1:17" ht="16.25" customHeight="1" x14ac:dyDescent="0.15">
      <c r="A594" s="402"/>
      <c r="B594" s="449"/>
      <c r="C594" s="126"/>
      <c r="D594" s="293"/>
      <c r="E594" s="1152"/>
      <c r="F594" s="446" t="s">
        <v>436</v>
      </c>
      <c r="G594" s="447" t="s">
        <v>210</v>
      </c>
      <c r="H594" s="984" t="s">
        <v>844</v>
      </c>
      <c r="I594" s="985"/>
      <c r="J594" s="1068"/>
      <c r="K594" s="1068"/>
      <c r="L594" s="1068"/>
      <c r="M594" s="1167"/>
      <c r="N594" s="1160"/>
      <c r="O594" s="884"/>
      <c r="P594" s="1160"/>
      <c r="Q594" s="1160"/>
    </row>
    <row r="595" spans="1:17" ht="16.25" customHeight="1" x14ac:dyDescent="0.15">
      <c r="A595" s="402"/>
      <c r="B595" s="449"/>
      <c r="C595" s="126"/>
      <c r="D595" s="293"/>
      <c r="E595" s="1152"/>
      <c r="F595" s="446" t="s">
        <v>438</v>
      </c>
      <c r="G595" s="447" t="s">
        <v>210</v>
      </c>
      <c r="H595" s="984" t="s">
        <v>1738</v>
      </c>
      <c r="I595" s="985"/>
      <c r="J595" s="1068"/>
      <c r="K595" s="1068"/>
      <c r="L595" s="1068"/>
      <c r="M595" s="1167"/>
      <c r="N595" s="1160"/>
      <c r="O595" s="884"/>
      <c r="P595" s="1160"/>
      <c r="Q595" s="1160"/>
    </row>
    <row r="596" spans="1:17" ht="16.25" customHeight="1" x14ac:dyDescent="0.15">
      <c r="A596" s="402"/>
      <c r="B596" s="449"/>
      <c r="C596" s="126"/>
      <c r="D596" s="293"/>
      <c r="E596" s="1152"/>
      <c r="F596" s="446" t="s">
        <v>439</v>
      </c>
      <c r="G596" s="447" t="s">
        <v>210</v>
      </c>
      <c r="H596" s="984">
        <v>4</v>
      </c>
      <c r="I596" s="985"/>
      <c r="J596" s="1068"/>
      <c r="K596" s="1068"/>
      <c r="L596" s="1068"/>
      <c r="M596" s="1167"/>
      <c r="N596" s="1160"/>
      <c r="O596" s="884"/>
      <c r="P596" s="1160"/>
      <c r="Q596" s="1160"/>
    </row>
    <row r="597" spans="1:17" ht="16.25" customHeight="1" x14ac:dyDescent="0.15">
      <c r="A597" s="402"/>
      <c r="B597" s="449"/>
      <c r="C597" s="126"/>
      <c r="D597" s="293"/>
      <c r="E597" s="1152"/>
      <c r="F597" s="446" t="s">
        <v>440</v>
      </c>
      <c r="G597" s="447" t="s">
        <v>210</v>
      </c>
      <c r="H597" s="984">
        <v>2</v>
      </c>
      <c r="I597" s="985"/>
      <c r="J597" s="1068"/>
      <c r="K597" s="1068"/>
      <c r="L597" s="1068"/>
      <c r="M597" s="1167"/>
      <c r="N597" s="1160"/>
      <c r="O597" s="884"/>
      <c r="P597" s="1160"/>
      <c r="Q597" s="1160"/>
    </row>
    <row r="598" spans="1:17" ht="16.25" customHeight="1" x14ac:dyDescent="0.15">
      <c r="A598" s="402"/>
      <c r="B598" s="449"/>
      <c r="C598" s="126"/>
      <c r="D598" s="293"/>
      <c r="E598" s="1152"/>
      <c r="F598" s="446" t="s">
        <v>441</v>
      </c>
      <c r="G598" s="447" t="s">
        <v>210</v>
      </c>
      <c r="H598" s="984">
        <v>2015</v>
      </c>
      <c r="I598" s="985"/>
      <c r="J598" s="1068"/>
      <c r="K598" s="1068"/>
      <c r="L598" s="1068"/>
      <c r="M598" s="1167"/>
      <c r="N598" s="1160"/>
      <c r="O598" s="884"/>
      <c r="P598" s="1160"/>
      <c r="Q598" s="1160"/>
    </row>
    <row r="599" spans="1:17" ht="16.25" customHeight="1" x14ac:dyDescent="0.15">
      <c r="A599" s="402"/>
      <c r="B599" s="449"/>
      <c r="C599" s="126"/>
      <c r="D599" s="293"/>
      <c r="E599" s="1152"/>
      <c r="F599" s="446" t="s">
        <v>442</v>
      </c>
      <c r="G599" s="447" t="s">
        <v>210</v>
      </c>
      <c r="H599" s="984" t="s">
        <v>843</v>
      </c>
      <c r="I599" s="985"/>
      <c r="J599" s="1068"/>
      <c r="K599" s="1068"/>
      <c r="L599" s="1068"/>
      <c r="M599" s="1167"/>
      <c r="N599" s="1160"/>
      <c r="O599" s="884"/>
      <c r="P599" s="1160"/>
      <c r="Q599" s="1160"/>
    </row>
    <row r="600" spans="1:17" ht="16.25" customHeight="1" x14ac:dyDescent="0.15">
      <c r="A600" s="402"/>
      <c r="B600" s="449"/>
      <c r="C600" s="126"/>
      <c r="D600" s="293"/>
      <c r="E600" s="1152"/>
      <c r="F600" s="446" t="s">
        <v>443</v>
      </c>
      <c r="G600" s="447" t="s">
        <v>210</v>
      </c>
      <c r="H600" s="984" t="s">
        <v>846</v>
      </c>
      <c r="I600" s="985"/>
      <c r="J600" s="1068"/>
      <c r="K600" s="1068"/>
      <c r="L600" s="1068"/>
      <c r="M600" s="1167"/>
      <c r="N600" s="1160"/>
      <c r="O600" s="884"/>
      <c r="P600" s="1160"/>
      <c r="Q600" s="1160"/>
    </row>
    <row r="601" spans="1:17" ht="14" x14ac:dyDescent="0.15">
      <c r="A601" s="402"/>
      <c r="B601" s="449"/>
      <c r="C601" s="126"/>
      <c r="D601" s="293"/>
      <c r="E601" s="1152"/>
      <c r="F601" s="446" t="s">
        <v>435</v>
      </c>
      <c r="G601" s="447" t="s">
        <v>210</v>
      </c>
      <c r="H601" s="984" t="s">
        <v>845</v>
      </c>
      <c r="I601" s="985"/>
      <c r="J601" s="1068"/>
      <c r="K601" s="1068"/>
      <c r="L601" s="1068"/>
      <c r="M601" s="1167"/>
      <c r="N601" s="1160"/>
      <c r="O601" s="884"/>
      <c r="P601" s="1160"/>
      <c r="Q601" s="1160"/>
    </row>
    <row r="602" spans="1:17" ht="16.25" customHeight="1" x14ac:dyDescent="0.15">
      <c r="A602" s="402"/>
      <c r="B602" s="449"/>
      <c r="C602" s="126"/>
      <c r="D602" s="293"/>
      <c r="E602" s="1152"/>
      <c r="F602" s="446" t="s">
        <v>444</v>
      </c>
      <c r="G602" s="447" t="s">
        <v>210</v>
      </c>
      <c r="H602" s="1150" t="s">
        <v>848</v>
      </c>
      <c r="I602" s="1148"/>
      <c r="J602" s="1068"/>
      <c r="K602" s="1068"/>
      <c r="L602" s="1068"/>
      <c r="M602" s="1167"/>
      <c r="N602" s="1160"/>
      <c r="O602" s="884"/>
      <c r="P602" s="1160"/>
      <c r="Q602" s="1160"/>
    </row>
    <row r="603" spans="1:17" ht="16.25" customHeight="1" x14ac:dyDescent="0.15">
      <c r="A603" s="402"/>
      <c r="B603" s="449"/>
      <c r="C603" s="126"/>
      <c r="D603" s="293"/>
      <c r="E603" s="1152"/>
      <c r="F603" s="446" t="s">
        <v>445</v>
      </c>
      <c r="G603" s="447" t="s">
        <v>210</v>
      </c>
      <c r="H603" s="1150" t="s">
        <v>849</v>
      </c>
      <c r="I603" s="1148"/>
      <c r="J603" s="1068"/>
      <c r="K603" s="1068"/>
      <c r="L603" s="1068"/>
      <c r="M603" s="1167"/>
      <c r="N603" s="1160"/>
      <c r="O603" s="884"/>
      <c r="P603" s="1160"/>
      <c r="Q603" s="1160"/>
    </row>
    <row r="604" spans="1:17" ht="18" customHeight="1" x14ac:dyDescent="0.15">
      <c r="A604" s="402"/>
      <c r="B604" s="449"/>
      <c r="C604" s="126"/>
      <c r="D604" s="293"/>
      <c r="E604" s="1152"/>
      <c r="F604" s="446" t="s">
        <v>372</v>
      </c>
      <c r="G604" s="447" t="s">
        <v>210</v>
      </c>
      <c r="H604" s="1207" t="s">
        <v>847</v>
      </c>
      <c r="I604" s="1208"/>
      <c r="J604" s="1068"/>
      <c r="K604" s="1068"/>
      <c r="L604" s="1068"/>
      <c r="M604" s="1167"/>
      <c r="N604" s="1160"/>
      <c r="O604" s="884"/>
      <c r="P604" s="1160"/>
      <c r="Q604" s="1160"/>
    </row>
    <row r="605" spans="1:17" ht="27.75" customHeight="1" x14ac:dyDescent="0.15">
      <c r="A605" s="402"/>
      <c r="B605" s="449"/>
      <c r="C605" s="126"/>
      <c r="D605" s="293"/>
      <c r="E605" s="1152"/>
      <c r="F605" s="446" t="s">
        <v>356</v>
      </c>
      <c r="G605" s="447" t="s">
        <v>210</v>
      </c>
      <c r="H605" s="1146" t="s">
        <v>1893</v>
      </c>
      <c r="I605" s="985"/>
      <c r="J605" s="1068"/>
      <c r="K605" s="1068"/>
      <c r="L605" s="1068"/>
      <c r="M605" s="1167"/>
      <c r="N605" s="1160"/>
      <c r="O605" s="884"/>
      <c r="P605" s="1160"/>
      <c r="Q605" s="1160"/>
    </row>
    <row r="606" spans="1:17" ht="14" x14ac:dyDescent="0.15">
      <c r="A606" s="402"/>
      <c r="B606" s="449"/>
      <c r="C606" s="126"/>
      <c r="D606" s="293"/>
      <c r="E606" s="1152"/>
      <c r="F606" s="891" t="s">
        <v>449</v>
      </c>
      <c r="G606" s="447" t="s">
        <v>210</v>
      </c>
      <c r="H606" s="984" t="s">
        <v>452</v>
      </c>
      <c r="I606" s="985"/>
      <c r="J606" s="1068"/>
      <c r="K606" s="1068"/>
      <c r="L606" s="1068"/>
      <c r="M606" s="1167"/>
      <c r="N606" s="1160"/>
      <c r="O606" s="884"/>
      <c r="P606" s="1160"/>
      <c r="Q606" s="1160"/>
    </row>
    <row r="607" spans="1:17" ht="14" x14ac:dyDescent="0.15">
      <c r="A607" s="402"/>
      <c r="B607" s="449"/>
      <c r="C607" s="126"/>
      <c r="D607" s="293"/>
      <c r="E607" s="1153"/>
      <c r="F607" s="446" t="s">
        <v>450</v>
      </c>
      <c r="G607" s="447" t="s">
        <v>210</v>
      </c>
      <c r="H607" s="984"/>
      <c r="I607" s="985"/>
      <c r="J607" s="1069"/>
      <c r="K607" s="1069"/>
      <c r="L607" s="1069"/>
      <c r="M607" s="1168"/>
      <c r="N607" s="1161"/>
      <c r="O607" s="885"/>
      <c r="P607" s="1161"/>
      <c r="Q607" s="1161"/>
    </row>
    <row r="608" spans="1:17" ht="10" customHeight="1" x14ac:dyDescent="0.15">
      <c r="A608" s="402"/>
      <c r="B608" s="449"/>
      <c r="C608" s="126"/>
      <c r="D608" s="293"/>
      <c r="E608" s="451"/>
      <c r="F608" s="452"/>
      <c r="G608" s="452"/>
      <c r="H608" s="452"/>
      <c r="I608" s="452"/>
      <c r="J608" s="452"/>
      <c r="K608" s="452"/>
      <c r="L608" s="452"/>
      <c r="M608" s="452"/>
      <c r="N608" s="465"/>
      <c r="O608" s="884"/>
    </row>
    <row r="609" spans="1:17" ht="30" customHeight="1" x14ac:dyDescent="0.15">
      <c r="A609" s="402"/>
      <c r="B609" s="449"/>
      <c r="C609" s="126"/>
      <c r="D609" s="293"/>
      <c r="E609" s="1151" t="s">
        <v>515</v>
      </c>
      <c r="F609" s="446" t="s">
        <v>451</v>
      </c>
      <c r="G609" s="447" t="s">
        <v>210</v>
      </c>
      <c r="H609" s="1001" t="s">
        <v>850</v>
      </c>
      <c r="I609" s="1002"/>
      <c r="J609" s="1067">
        <v>2016</v>
      </c>
      <c r="K609" s="1067" t="s">
        <v>358</v>
      </c>
      <c r="L609" s="1067">
        <v>1</v>
      </c>
      <c r="M609" s="1166">
        <f>N609</f>
        <v>2.44</v>
      </c>
      <c r="N609" s="1159">
        <v>2.44</v>
      </c>
      <c r="O609" s="884"/>
      <c r="P609" s="1159">
        <v>3</v>
      </c>
      <c r="Q609" s="1159">
        <v>1.88</v>
      </c>
    </row>
    <row r="610" spans="1:17" ht="16.25" customHeight="1" x14ac:dyDescent="0.15">
      <c r="A610" s="402"/>
      <c r="B610" s="449"/>
      <c r="C610" s="126"/>
      <c r="D610" s="293"/>
      <c r="E610" s="1152"/>
      <c r="F610" s="446" t="s">
        <v>436</v>
      </c>
      <c r="G610" s="447" t="s">
        <v>210</v>
      </c>
      <c r="H610" s="984" t="s">
        <v>851</v>
      </c>
      <c r="I610" s="985"/>
      <c r="J610" s="1068"/>
      <c r="K610" s="1068"/>
      <c r="L610" s="1068"/>
      <c r="M610" s="1167"/>
      <c r="N610" s="1160"/>
      <c r="O610" s="884"/>
      <c r="P610" s="1160"/>
      <c r="Q610" s="1160"/>
    </row>
    <row r="611" spans="1:17" ht="16.25" customHeight="1" x14ac:dyDescent="0.15">
      <c r="A611" s="402"/>
      <c r="B611" s="449"/>
      <c r="C611" s="126"/>
      <c r="D611" s="293"/>
      <c r="E611" s="1152"/>
      <c r="F611" s="446" t="s">
        <v>438</v>
      </c>
      <c r="G611" s="447" t="s">
        <v>210</v>
      </c>
      <c r="H611" s="984" t="s">
        <v>852</v>
      </c>
      <c r="I611" s="985"/>
      <c r="J611" s="1068"/>
      <c r="K611" s="1068"/>
      <c r="L611" s="1068"/>
      <c r="M611" s="1167"/>
      <c r="N611" s="1160"/>
      <c r="O611" s="884"/>
      <c r="P611" s="1160"/>
      <c r="Q611" s="1160"/>
    </row>
    <row r="612" spans="1:17" ht="16.25" customHeight="1" x14ac:dyDescent="0.15">
      <c r="A612" s="402"/>
      <c r="B612" s="449"/>
      <c r="C612" s="126"/>
      <c r="D612" s="293"/>
      <c r="E612" s="1152"/>
      <c r="F612" s="446" t="s">
        <v>439</v>
      </c>
      <c r="G612" s="447" t="s">
        <v>210</v>
      </c>
      <c r="H612" s="984">
        <v>10</v>
      </c>
      <c r="I612" s="985"/>
      <c r="J612" s="1068"/>
      <c r="K612" s="1068"/>
      <c r="L612" s="1068"/>
      <c r="M612" s="1167"/>
      <c r="N612" s="1160"/>
      <c r="O612" s="884"/>
      <c r="P612" s="1160"/>
      <c r="Q612" s="1160"/>
    </row>
    <row r="613" spans="1:17" ht="16.25" customHeight="1" x14ac:dyDescent="0.15">
      <c r="A613" s="402"/>
      <c r="B613" s="449"/>
      <c r="C613" s="126"/>
      <c r="D613" s="293"/>
      <c r="E613" s="1152"/>
      <c r="F613" s="446" t="s">
        <v>440</v>
      </c>
      <c r="G613" s="447" t="s">
        <v>210</v>
      </c>
      <c r="H613" s="984">
        <v>2</v>
      </c>
      <c r="I613" s="985"/>
      <c r="J613" s="1068"/>
      <c r="K613" s="1068"/>
      <c r="L613" s="1068"/>
      <c r="M613" s="1167"/>
      <c r="N613" s="1160"/>
      <c r="O613" s="884"/>
      <c r="P613" s="1160"/>
      <c r="Q613" s="1160"/>
    </row>
    <row r="614" spans="1:17" ht="16.25" customHeight="1" x14ac:dyDescent="0.15">
      <c r="A614" s="402"/>
      <c r="B614" s="449"/>
      <c r="C614" s="126"/>
      <c r="D614" s="293"/>
      <c r="E614" s="1152"/>
      <c r="F614" s="446" t="s">
        <v>441</v>
      </c>
      <c r="G614" s="447" t="s">
        <v>210</v>
      </c>
      <c r="H614" s="984">
        <v>2016</v>
      </c>
      <c r="I614" s="985"/>
      <c r="J614" s="1068"/>
      <c r="K614" s="1068"/>
      <c r="L614" s="1068"/>
      <c r="M614" s="1167"/>
      <c r="N614" s="1160"/>
      <c r="O614" s="884"/>
      <c r="P614" s="1160"/>
      <c r="Q614" s="1160"/>
    </row>
    <row r="615" spans="1:17" ht="16.25" customHeight="1" x14ac:dyDescent="0.15">
      <c r="A615" s="402"/>
      <c r="B615" s="449"/>
      <c r="C615" s="126"/>
      <c r="D615" s="293"/>
      <c r="E615" s="1152"/>
      <c r="F615" s="446" t="s">
        <v>442</v>
      </c>
      <c r="G615" s="447" t="s">
        <v>210</v>
      </c>
      <c r="H615" s="984" t="s">
        <v>853</v>
      </c>
      <c r="I615" s="985"/>
      <c r="J615" s="1068"/>
      <c r="K615" s="1068"/>
      <c r="L615" s="1068"/>
      <c r="M615" s="1167"/>
      <c r="N615" s="1160"/>
      <c r="O615" s="884"/>
      <c r="P615" s="1160"/>
      <c r="Q615" s="1160"/>
    </row>
    <row r="616" spans="1:17" ht="16.25" customHeight="1" x14ac:dyDescent="0.15">
      <c r="A616" s="402"/>
      <c r="B616" s="449"/>
      <c r="C616" s="126"/>
      <c r="D616" s="293"/>
      <c r="E616" s="1152"/>
      <c r="F616" s="446" t="s">
        <v>443</v>
      </c>
      <c r="G616" s="447" t="s">
        <v>210</v>
      </c>
      <c r="H616" s="984" t="s">
        <v>854</v>
      </c>
      <c r="I616" s="985"/>
      <c r="J616" s="1068"/>
      <c r="K616" s="1068"/>
      <c r="L616" s="1068"/>
      <c r="M616" s="1167"/>
      <c r="N616" s="1160"/>
      <c r="O616" s="884"/>
      <c r="P616" s="1160"/>
      <c r="Q616" s="1160"/>
    </row>
    <row r="617" spans="1:17" ht="14" x14ac:dyDescent="0.15">
      <c r="A617" s="402"/>
      <c r="B617" s="449"/>
      <c r="C617" s="126"/>
      <c r="D617" s="293"/>
      <c r="E617" s="1152"/>
      <c r="F617" s="446" t="s">
        <v>435</v>
      </c>
      <c r="G617" s="447" t="s">
        <v>210</v>
      </c>
      <c r="H617" s="984" t="s">
        <v>855</v>
      </c>
      <c r="I617" s="985"/>
      <c r="J617" s="1068"/>
      <c r="K617" s="1068"/>
      <c r="L617" s="1068"/>
      <c r="M617" s="1167"/>
      <c r="N617" s="1160"/>
      <c r="O617" s="884"/>
      <c r="P617" s="1160"/>
      <c r="Q617" s="1160"/>
    </row>
    <row r="618" spans="1:17" ht="14" x14ac:dyDescent="0.15">
      <c r="A618" s="402"/>
      <c r="B618" s="449"/>
      <c r="C618" s="126"/>
      <c r="D618" s="293"/>
      <c r="E618" s="1152"/>
      <c r="F618" s="446" t="s">
        <v>444</v>
      </c>
      <c r="G618" s="447" t="s">
        <v>210</v>
      </c>
      <c r="H618" s="1150"/>
      <c r="I618" s="1148"/>
      <c r="J618" s="1068"/>
      <c r="K618" s="1068"/>
      <c r="L618" s="1068"/>
      <c r="M618" s="1167"/>
      <c r="N618" s="1160"/>
      <c r="O618" s="884"/>
      <c r="P618" s="1160"/>
      <c r="Q618" s="1160"/>
    </row>
    <row r="619" spans="1:17" ht="16.25" customHeight="1" x14ac:dyDescent="0.15">
      <c r="A619" s="402"/>
      <c r="B619" s="449"/>
      <c r="C619" s="126"/>
      <c r="D619" s="293"/>
      <c r="E619" s="1152"/>
      <c r="F619" s="446" t="s">
        <v>445</v>
      </c>
      <c r="G619" s="447" t="s">
        <v>210</v>
      </c>
      <c r="H619" s="1150" t="s">
        <v>856</v>
      </c>
      <c r="I619" s="1148"/>
      <c r="J619" s="1068"/>
      <c r="K619" s="1068"/>
      <c r="L619" s="1068"/>
      <c r="M619" s="1167"/>
      <c r="N619" s="1160"/>
      <c r="O619" s="884"/>
      <c r="P619" s="1160"/>
      <c r="Q619" s="1160"/>
    </row>
    <row r="620" spans="1:17" ht="16.25" customHeight="1" x14ac:dyDescent="0.15">
      <c r="A620" s="402"/>
      <c r="B620" s="449"/>
      <c r="C620" s="126"/>
      <c r="D620" s="293"/>
      <c r="E620" s="1152"/>
      <c r="F620" s="446" t="s">
        <v>372</v>
      </c>
      <c r="G620" s="447" t="s">
        <v>210</v>
      </c>
      <c r="H620" s="1150" t="s">
        <v>857</v>
      </c>
      <c r="I620" s="1148"/>
      <c r="J620" s="1068"/>
      <c r="K620" s="1068"/>
      <c r="L620" s="1068"/>
      <c r="M620" s="1167"/>
      <c r="N620" s="1160"/>
      <c r="O620" s="884"/>
      <c r="P620" s="1160"/>
      <c r="Q620" s="1160"/>
    </row>
    <row r="621" spans="1:17" ht="27.75" customHeight="1" x14ac:dyDescent="0.15">
      <c r="A621" s="402"/>
      <c r="B621" s="449"/>
      <c r="C621" s="126"/>
      <c r="D621" s="293"/>
      <c r="E621" s="1152"/>
      <c r="F621" s="917" t="s">
        <v>356</v>
      </c>
      <c r="G621" s="918" t="s">
        <v>210</v>
      </c>
      <c r="H621" s="1146" t="s">
        <v>1894</v>
      </c>
      <c r="I621" s="985"/>
      <c r="J621" s="1068"/>
      <c r="K621" s="1068"/>
      <c r="L621" s="1068"/>
      <c r="M621" s="1167"/>
      <c r="N621" s="1160"/>
      <c r="O621" s="884"/>
      <c r="P621" s="1160"/>
      <c r="Q621" s="1160"/>
    </row>
    <row r="622" spans="1:17" ht="14" x14ac:dyDescent="0.15">
      <c r="A622" s="402"/>
      <c r="B622" s="449"/>
      <c r="C622" s="126"/>
      <c r="D622" s="293"/>
      <c r="E622" s="1152"/>
      <c r="F622" s="891" t="s">
        <v>449</v>
      </c>
      <c r="G622" s="447" t="s">
        <v>210</v>
      </c>
      <c r="H622" s="984" t="s">
        <v>452</v>
      </c>
      <c r="I622" s="985"/>
      <c r="J622" s="1068"/>
      <c r="K622" s="1068"/>
      <c r="L622" s="1068"/>
      <c r="M622" s="1167"/>
      <c r="N622" s="1160"/>
      <c r="O622" s="884"/>
      <c r="P622" s="1160"/>
      <c r="Q622" s="1160"/>
    </row>
    <row r="623" spans="1:17" ht="14" x14ac:dyDescent="0.15">
      <c r="A623" s="402"/>
      <c r="B623" s="868"/>
      <c r="C623" s="126"/>
      <c r="D623" s="293"/>
      <c r="E623" s="1153"/>
      <c r="F623" s="446" t="s">
        <v>450</v>
      </c>
      <c r="G623" s="447" t="s">
        <v>210</v>
      </c>
      <c r="H623" s="984"/>
      <c r="I623" s="985"/>
      <c r="J623" s="1069"/>
      <c r="K623" s="1069"/>
      <c r="L623" s="1069"/>
      <c r="M623" s="1168"/>
      <c r="N623" s="1161"/>
      <c r="O623" s="885"/>
      <c r="P623" s="1161"/>
      <c r="Q623" s="1161"/>
    </row>
    <row r="624" spans="1:17" ht="10" customHeight="1" x14ac:dyDescent="0.15">
      <c r="A624" s="402"/>
      <c r="B624" s="868"/>
      <c r="C624" s="126"/>
      <c r="D624" s="293"/>
      <c r="E624" s="451"/>
      <c r="F624" s="452"/>
      <c r="G624" s="452"/>
      <c r="H624" s="452"/>
      <c r="I624" s="452"/>
      <c r="J624" s="452"/>
      <c r="K624" s="452"/>
      <c r="L624" s="452"/>
      <c r="M624" s="452"/>
      <c r="N624" s="465"/>
      <c r="O624" s="884"/>
    </row>
    <row r="625" spans="1:17" ht="30" customHeight="1" x14ac:dyDescent="0.15">
      <c r="A625" s="402"/>
      <c r="B625" s="868"/>
      <c r="C625" s="126"/>
      <c r="D625" s="293"/>
      <c r="E625" s="1151" t="s">
        <v>516</v>
      </c>
      <c r="F625" s="446" t="s">
        <v>451</v>
      </c>
      <c r="G625" s="447" t="s">
        <v>210</v>
      </c>
      <c r="H625" s="1001" t="s">
        <v>858</v>
      </c>
      <c r="I625" s="1002"/>
      <c r="J625" s="1067">
        <v>2017</v>
      </c>
      <c r="K625" s="1067" t="s">
        <v>358</v>
      </c>
      <c r="L625" s="1067">
        <v>1</v>
      </c>
      <c r="M625" s="1166">
        <f>N625</f>
        <v>0.97499999999999998</v>
      </c>
      <c r="N625" s="1159">
        <v>0.97499999999999998</v>
      </c>
      <c r="O625" s="884"/>
      <c r="P625" s="1159">
        <v>1</v>
      </c>
      <c r="Q625" s="1159">
        <v>0.95</v>
      </c>
    </row>
    <row r="626" spans="1:17" ht="16.25" customHeight="1" x14ac:dyDescent="0.15">
      <c r="A626" s="402"/>
      <c r="B626" s="449"/>
      <c r="C626" s="126"/>
      <c r="D626" s="293"/>
      <c r="E626" s="1152"/>
      <c r="F626" s="446" t="s">
        <v>436</v>
      </c>
      <c r="G626" s="447" t="s">
        <v>210</v>
      </c>
      <c r="H626" s="984" t="s">
        <v>859</v>
      </c>
      <c r="I626" s="985"/>
      <c r="J626" s="1068"/>
      <c r="K626" s="1068"/>
      <c r="L626" s="1068"/>
      <c r="M626" s="1167"/>
      <c r="N626" s="1160"/>
      <c r="O626" s="884"/>
      <c r="P626" s="1160"/>
      <c r="Q626" s="1160"/>
    </row>
    <row r="627" spans="1:17" ht="16.25" customHeight="1" x14ac:dyDescent="0.15">
      <c r="A627" s="402"/>
      <c r="B627" s="449"/>
      <c r="C627" s="126"/>
      <c r="D627" s="293"/>
      <c r="E627" s="1152"/>
      <c r="F627" s="446" t="s">
        <v>438</v>
      </c>
      <c r="G627" s="447" t="s">
        <v>210</v>
      </c>
      <c r="H627" s="984" t="s">
        <v>523</v>
      </c>
      <c r="I627" s="985"/>
      <c r="J627" s="1068"/>
      <c r="K627" s="1068"/>
      <c r="L627" s="1068"/>
      <c r="M627" s="1167"/>
      <c r="N627" s="1160"/>
      <c r="O627" s="884"/>
      <c r="P627" s="1160"/>
      <c r="Q627" s="1160"/>
    </row>
    <row r="628" spans="1:17" ht="16.25" customHeight="1" x14ac:dyDescent="0.15">
      <c r="A628" s="402"/>
      <c r="B628" s="449"/>
      <c r="C628" s="126"/>
      <c r="D628" s="293"/>
      <c r="E628" s="1152"/>
      <c r="F628" s="446" t="s">
        <v>439</v>
      </c>
      <c r="G628" s="447" t="s">
        <v>210</v>
      </c>
      <c r="H628" s="984">
        <v>5</v>
      </c>
      <c r="I628" s="985"/>
      <c r="J628" s="1068"/>
      <c r="K628" s="1068"/>
      <c r="L628" s="1068"/>
      <c r="M628" s="1167"/>
      <c r="N628" s="1160"/>
      <c r="O628" s="884"/>
      <c r="P628" s="1160"/>
      <c r="Q628" s="1160"/>
    </row>
    <row r="629" spans="1:17" ht="16.25" customHeight="1" x14ac:dyDescent="0.15">
      <c r="A629" s="402"/>
      <c r="B629" s="449"/>
      <c r="C629" s="126"/>
      <c r="D629" s="293"/>
      <c r="E629" s="1152"/>
      <c r="F629" s="446" t="s">
        <v>440</v>
      </c>
      <c r="G629" s="447" t="s">
        <v>210</v>
      </c>
      <c r="H629" s="984">
        <v>1</v>
      </c>
      <c r="I629" s="985"/>
      <c r="J629" s="1068"/>
      <c r="K629" s="1068"/>
      <c r="L629" s="1068"/>
      <c r="M629" s="1167"/>
      <c r="N629" s="1160"/>
      <c r="O629" s="884"/>
      <c r="P629" s="1160"/>
      <c r="Q629" s="1160"/>
    </row>
    <row r="630" spans="1:17" ht="16.25" customHeight="1" x14ac:dyDescent="0.15">
      <c r="A630" s="402"/>
      <c r="B630" s="449"/>
      <c r="C630" s="126"/>
      <c r="D630" s="293"/>
      <c r="E630" s="1152"/>
      <c r="F630" s="446" t="s">
        <v>441</v>
      </c>
      <c r="G630" s="447" t="s">
        <v>210</v>
      </c>
      <c r="H630" s="984">
        <v>2017</v>
      </c>
      <c r="I630" s="985"/>
      <c r="J630" s="1068"/>
      <c r="K630" s="1068"/>
      <c r="L630" s="1068"/>
      <c r="M630" s="1167"/>
      <c r="N630" s="1160"/>
      <c r="O630" s="884"/>
      <c r="P630" s="1160"/>
      <c r="Q630" s="1160"/>
    </row>
    <row r="631" spans="1:17" ht="16.25" customHeight="1" x14ac:dyDescent="0.15">
      <c r="A631" s="402"/>
      <c r="B631" s="449"/>
      <c r="C631" s="126"/>
      <c r="D631" s="293"/>
      <c r="E631" s="1152"/>
      <c r="F631" s="446" t="s">
        <v>442</v>
      </c>
      <c r="G631" s="447" t="s">
        <v>210</v>
      </c>
      <c r="H631" s="1175" t="s">
        <v>860</v>
      </c>
      <c r="I631" s="985"/>
      <c r="J631" s="1068"/>
      <c r="K631" s="1068"/>
      <c r="L631" s="1068"/>
      <c r="M631" s="1167"/>
      <c r="N631" s="1160"/>
      <c r="O631" s="884"/>
      <c r="P631" s="1160"/>
      <c r="Q631" s="1160"/>
    </row>
    <row r="632" spans="1:17" ht="16.25" customHeight="1" x14ac:dyDescent="0.15">
      <c r="A632" s="402"/>
      <c r="B632" s="449"/>
      <c r="C632" s="126"/>
      <c r="D632" s="293"/>
      <c r="E632" s="1152"/>
      <c r="F632" s="446" t="s">
        <v>443</v>
      </c>
      <c r="G632" s="447" t="s">
        <v>210</v>
      </c>
      <c r="H632" s="984" t="s">
        <v>524</v>
      </c>
      <c r="I632" s="985"/>
      <c r="J632" s="1068"/>
      <c r="K632" s="1068"/>
      <c r="L632" s="1068"/>
      <c r="M632" s="1167"/>
      <c r="N632" s="1160"/>
      <c r="O632" s="884"/>
      <c r="P632" s="1160"/>
      <c r="Q632" s="1160"/>
    </row>
    <row r="633" spans="1:17" ht="14" x14ac:dyDescent="0.15">
      <c r="A633" s="402"/>
      <c r="B633" s="449"/>
      <c r="C633" s="126"/>
      <c r="D633" s="293"/>
      <c r="E633" s="1152"/>
      <c r="F633" s="446" t="s">
        <v>435</v>
      </c>
      <c r="G633" s="447" t="s">
        <v>210</v>
      </c>
      <c r="H633" s="984" t="s">
        <v>526</v>
      </c>
      <c r="I633" s="985"/>
      <c r="J633" s="1068"/>
      <c r="K633" s="1068"/>
      <c r="L633" s="1068"/>
      <c r="M633" s="1167"/>
      <c r="N633" s="1160"/>
      <c r="O633" s="884"/>
      <c r="P633" s="1160"/>
      <c r="Q633" s="1160"/>
    </row>
    <row r="634" spans="1:17" ht="16.25" customHeight="1" x14ac:dyDescent="0.15">
      <c r="A634" s="402"/>
      <c r="B634" s="449"/>
      <c r="C634" s="126"/>
      <c r="D634" s="293"/>
      <c r="E634" s="1152"/>
      <c r="F634" s="446" t="s">
        <v>444</v>
      </c>
      <c r="G634" s="447" t="s">
        <v>210</v>
      </c>
      <c r="H634" s="1150" t="s">
        <v>861</v>
      </c>
      <c r="I634" s="1148"/>
      <c r="J634" s="1068"/>
      <c r="K634" s="1068"/>
      <c r="L634" s="1068"/>
      <c r="M634" s="1167"/>
      <c r="N634" s="1160"/>
      <c r="O634" s="884"/>
      <c r="P634" s="1160"/>
      <c r="Q634" s="1160"/>
    </row>
    <row r="635" spans="1:17" ht="16.25" customHeight="1" x14ac:dyDescent="0.15">
      <c r="A635" s="402"/>
      <c r="B635" s="449"/>
      <c r="C635" s="126"/>
      <c r="D635" s="293"/>
      <c r="E635" s="1152"/>
      <c r="F635" s="446" t="s">
        <v>445</v>
      </c>
      <c r="G635" s="447" t="s">
        <v>210</v>
      </c>
      <c r="H635" s="1150" t="s">
        <v>862</v>
      </c>
      <c r="I635" s="1148"/>
      <c r="J635" s="1068"/>
      <c r="K635" s="1068"/>
      <c r="L635" s="1068"/>
      <c r="M635" s="1167"/>
      <c r="N635" s="1160"/>
      <c r="O635" s="884"/>
      <c r="P635" s="1160"/>
      <c r="Q635" s="1160"/>
    </row>
    <row r="636" spans="1:17" ht="16.25" customHeight="1" x14ac:dyDescent="0.15">
      <c r="A636" s="402"/>
      <c r="B636" s="449"/>
      <c r="C636" s="126"/>
      <c r="D636" s="293"/>
      <c r="E636" s="1152"/>
      <c r="F636" s="446" t="s">
        <v>372</v>
      </c>
      <c r="G636" s="447" t="s">
        <v>210</v>
      </c>
      <c r="H636" s="1150" t="s">
        <v>863</v>
      </c>
      <c r="I636" s="1148"/>
      <c r="J636" s="1068"/>
      <c r="K636" s="1068"/>
      <c r="L636" s="1068"/>
      <c r="M636" s="1167"/>
      <c r="N636" s="1160"/>
      <c r="O636" s="884"/>
      <c r="P636" s="1160"/>
      <c r="Q636" s="1160"/>
    </row>
    <row r="637" spans="1:17" ht="27.75" customHeight="1" x14ac:dyDescent="0.15">
      <c r="A637" s="402"/>
      <c r="B637" s="449"/>
      <c r="C637" s="126"/>
      <c r="D637" s="293"/>
      <c r="E637" s="1152"/>
      <c r="F637" s="917" t="s">
        <v>356</v>
      </c>
      <c r="G637" s="918" t="s">
        <v>210</v>
      </c>
      <c r="H637" s="1146" t="s">
        <v>1895</v>
      </c>
      <c r="I637" s="985"/>
      <c r="J637" s="1068"/>
      <c r="K637" s="1068"/>
      <c r="L637" s="1068"/>
      <c r="M637" s="1167"/>
      <c r="N637" s="1160"/>
      <c r="O637" s="884"/>
      <c r="P637" s="1160"/>
      <c r="Q637" s="1160"/>
    </row>
    <row r="638" spans="1:17" ht="14" x14ac:dyDescent="0.15">
      <c r="A638" s="402"/>
      <c r="B638" s="449"/>
      <c r="C638" s="126"/>
      <c r="D638" s="293"/>
      <c r="E638" s="1152"/>
      <c r="F638" s="891" t="s">
        <v>449</v>
      </c>
      <c r="G638" s="447" t="s">
        <v>210</v>
      </c>
      <c r="H638" s="984" t="s">
        <v>452</v>
      </c>
      <c r="I638" s="985"/>
      <c r="J638" s="1068"/>
      <c r="K638" s="1068"/>
      <c r="L638" s="1068"/>
      <c r="M638" s="1167"/>
      <c r="N638" s="1160"/>
      <c r="O638" s="884"/>
      <c r="P638" s="1160"/>
      <c r="Q638" s="1160"/>
    </row>
    <row r="639" spans="1:17" ht="14" x14ac:dyDescent="0.15">
      <c r="A639" s="402"/>
      <c r="B639" s="449"/>
      <c r="C639" s="126"/>
      <c r="D639" s="293"/>
      <c r="E639" s="1153"/>
      <c r="F639" s="446" t="s">
        <v>450</v>
      </c>
      <c r="G639" s="447" t="s">
        <v>210</v>
      </c>
      <c r="H639" s="984"/>
      <c r="I639" s="985"/>
      <c r="J639" s="1069"/>
      <c r="K639" s="1069"/>
      <c r="L639" s="1069"/>
      <c r="M639" s="1168"/>
      <c r="N639" s="1161"/>
      <c r="O639" s="885"/>
      <c r="P639" s="1161"/>
      <c r="Q639" s="1161"/>
    </row>
    <row r="640" spans="1:17" ht="10" customHeight="1" x14ac:dyDescent="0.15">
      <c r="A640" s="402"/>
      <c r="B640" s="449"/>
      <c r="C640" s="126"/>
      <c r="D640" s="293"/>
      <c r="E640" s="451"/>
      <c r="F640" s="452"/>
      <c r="G640" s="452"/>
      <c r="H640" s="452"/>
      <c r="I640" s="452"/>
      <c r="J640" s="452"/>
      <c r="K640" s="452"/>
      <c r="L640" s="452"/>
      <c r="M640" s="452"/>
      <c r="N640" s="465"/>
      <c r="O640" s="884"/>
    </row>
    <row r="641" spans="1:17" ht="30" customHeight="1" x14ac:dyDescent="0.15">
      <c r="A641" s="402"/>
      <c r="B641" s="449"/>
      <c r="C641" s="126"/>
      <c r="D641" s="293"/>
      <c r="E641" s="1151" t="s">
        <v>517</v>
      </c>
      <c r="F641" s="446" t="s">
        <v>451</v>
      </c>
      <c r="G641" s="447" t="s">
        <v>210</v>
      </c>
      <c r="H641" s="1001" t="s">
        <v>864</v>
      </c>
      <c r="I641" s="1002"/>
      <c r="J641" s="1067">
        <v>2017</v>
      </c>
      <c r="K641" s="1067" t="s">
        <v>358</v>
      </c>
      <c r="L641" s="1067">
        <v>1</v>
      </c>
      <c r="M641" s="1166">
        <f>N641</f>
        <v>1.92</v>
      </c>
      <c r="N641" s="1159">
        <v>1.92</v>
      </c>
      <c r="O641" s="884"/>
      <c r="P641" s="1159">
        <f>(40%*10)/2</f>
        <v>2</v>
      </c>
      <c r="Q641" s="1159">
        <v>1.84</v>
      </c>
    </row>
    <row r="642" spans="1:17" ht="16.25" customHeight="1" x14ac:dyDescent="0.15">
      <c r="A642" s="402"/>
      <c r="B642" s="449"/>
      <c r="C642" s="126"/>
      <c r="D642" s="293"/>
      <c r="E642" s="1152"/>
      <c r="F642" s="446" t="s">
        <v>436</v>
      </c>
      <c r="G642" s="447" t="s">
        <v>210</v>
      </c>
      <c r="H642" s="984" t="s">
        <v>865</v>
      </c>
      <c r="I642" s="985"/>
      <c r="J642" s="1068"/>
      <c r="K642" s="1068"/>
      <c r="L642" s="1068"/>
      <c r="M642" s="1167"/>
      <c r="N642" s="1160"/>
      <c r="O642" s="884"/>
      <c r="P642" s="1160"/>
      <c r="Q642" s="1160"/>
    </row>
    <row r="643" spans="1:17" ht="16.25" customHeight="1" x14ac:dyDescent="0.15">
      <c r="A643" s="402"/>
      <c r="B643" s="449"/>
      <c r="C643" s="126"/>
      <c r="D643" s="293"/>
      <c r="E643" s="1152"/>
      <c r="F643" s="446" t="s">
        <v>438</v>
      </c>
      <c r="G643" s="447" t="s">
        <v>210</v>
      </c>
      <c r="H643" s="984" t="s">
        <v>523</v>
      </c>
      <c r="I643" s="985"/>
      <c r="J643" s="1068"/>
      <c r="K643" s="1068"/>
      <c r="L643" s="1068"/>
      <c r="M643" s="1167"/>
      <c r="N643" s="1160"/>
      <c r="O643" s="884"/>
      <c r="P643" s="1160"/>
      <c r="Q643" s="1160"/>
    </row>
    <row r="644" spans="1:17" ht="16.25" customHeight="1" x14ac:dyDescent="0.15">
      <c r="A644" s="402"/>
      <c r="B644" s="449"/>
      <c r="C644" s="126"/>
      <c r="D644" s="293"/>
      <c r="E644" s="1152"/>
      <c r="F644" s="446" t="s">
        <v>439</v>
      </c>
      <c r="G644" s="447" t="s">
        <v>210</v>
      </c>
      <c r="H644" s="984">
        <v>5</v>
      </c>
      <c r="I644" s="985"/>
      <c r="J644" s="1068"/>
      <c r="K644" s="1068"/>
      <c r="L644" s="1068"/>
      <c r="M644" s="1167"/>
      <c r="N644" s="1160"/>
      <c r="O644" s="884"/>
      <c r="P644" s="1160"/>
      <c r="Q644" s="1160"/>
    </row>
    <row r="645" spans="1:17" ht="16.25" customHeight="1" x14ac:dyDescent="0.15">
      <c r="A645" s="402"/>
      <c r="B645" s="449"/>
      <c r="C645" s="126"/>
      <c r="D645" s="293"/>
      <c r="E645" s="1152"/>
      <c r="F645" s="446" t="s">
        <v>440</v>
      </c>
      <c r="G645" s="447" t="s">
        <v>210</v>
      </c>
      <c r="H645" s="984">
        <v>1</v>
      </c>
      <c r="I645" s="985"/>
      <c r="J645" s="1068"/>
      <c r="K645" s="1068"/>
      <c r="L645" s="1068"/>
      <c r="M645" s="1167"/>
      <c r="N645" s="1160"/>
      <c r="O645" s="884"/>
      <c r="P645" s="1160"/>
      <c r="Q645" s="1160"/>
    </row>
    <row r="646" spans="1:17" ht="16.25" customHeight="1" x14ac:dyDescent="0.15">
      <c r="A646" s="402"/>
      <c r="B646" s="449"/>
      <c r="C646" s="126"/>
      <c r="D646" s="293"/>
      <c r="E646" s="1152"/>
      <c r="F646" s="446" t="s">
        <v>441</v>
      </c>
      <c r="G646" s="447" t="s">
        <v>210</v>
      </c>
      <c r="H646" s="984">
        <v>2017</v>
      </c>
      <c r="I646" s="985"/>
      <c r="J646" s="1068"/>
      <c r="K646" s="1068"/>
      <c r="L646" s="1068"/>
      <c r="M646" s="1167"/>
      <c r="N646" s="1160"/>
      <c r="O646" s="884"/>
      <c r="P646" s="1160"/>
      <c r="Q646" s="1160"/>
    </row>
    <row r="647" spans="1:17" ht="16.25" customHeight="1" x14ac:dyDescent="0.15">
      <c r="A647" s="402"/>
      <c r="B647" s="449"/>
      <c r="C647" s="126"/>
      <c r="D647" s="293"/>
      <c r="E647" s="1152"/>
      <c r="F647" s="446" t="s">
        <v>442</v>
      </c>
      <c r="G647" s="447" t="s">
        <v>210</v>
      </c>
      <c r="H647" s="1175" t="s">
        <v>866</v>
      </c>
      <c r="I647" s="985"/>
      <c r="J647" s="1068"/>
      <c r="K647" s="1068"/>
      <c r="L647" s="1068"/>
      <c r="M647" s="1167"/>
      <c r="N647" s="1160"/>
      <c r="O647" s="884"/>
      <c r="P647" s="1160"/>
      <c r="Q647" s="1160"/>
    </row>
    <row r="648" spans="1:17" ht="16.25" customHeight="1" x14ac:dyDescent="0.15">
      <c r="A648" s="402"/>
      <c r="B648" s="449"/>
      <c r="C648" s="126"/>
      <c r="D648" s="293"/>
      <c r="E648" s="1152"/>
      <c r="F648" s="446" t="s">
        <v>443</v>
      </c>
      <c r="G648" s="447" t="s">
        <v>210</v>
      </c>
      <c r="H648" s="984" t="s">
        <v>524</v>
      </c>
      <c r="I648" s="985"/>
      <c r="J648" s="1068"/>
      <c r="K648" s="1068"/>
      <c r="L648" s="1068"/>
      <c r="M648" s="1167"/>
      <c r="N648" s="1160"/>
      <c r="O648" s="884"/>
      <c r="P648" s="1160"/>
      <c r="Q648" s="1160"/>
    </row>
    <row r="649" spans="1:17" ht="14" x14ac:dyDescent="0.15">
      <c r="A649" s="402"/>
      <c r="B649" s="449"/>
      <c r="C649" s="126"/>
      <c r="D649" s="293"/>
      <c r="E649" s="1152"/>
      <c r="F649" s="446" t="s">
        <v>435</v>
      </c>
      <c r="G649" s="447" t="s">
        <v>210</v>
      </c>
      <c r="H649" s="984" t="s">
        <v>526</v>
      </c>
      <c r="I649" s="985"/>
      <c r="J649" s="1068"/>
      <c r="K649" s="1068"/>
      <c r="L649" s="1068"/>
      <c r="M649" s="1167"/>
      <c r="N649" s="1160"/>
      <c r="O649" s="884"/>
      <c r="P649" s="1160"/>
      <c r="Q649" s="1160"/>
    </row>
    <row r="650" spans="1:17" ht="16.25" customHeight="1" x14ac:dyDescent="0.15">
      <c r="A650" s="402"/>
      <c r="B650" s="449"/>
      <c r="C650" s="126"/>
      <c r="D650" s="293"/>
      <c r="E650" s="1152"/>
      <c r="F650" s="446" t="s">
        <v>444</v>
      </c>
      <c r="G650" s="447" t="s">
        <v>210</v>
      </c>
      <c r="H650" s="1150" t="s">
        <v>867</v>
      </c>
      <c r="I650" s="1148"/>
      <c r="J650" s="1068"/>
      <c r="K650" s="1068"/>
      <c r="L650" s="1068"/>
      <c r="M650" s="1167"/>
      <c r="N650" s="1160"/>
      <c r="O650" s="884"/>
      <c r="P650" s="1160"/>
      <c r="Q650" s="1160"/>
    </row>
    <row r="651" spans="1:17" ht="16.25" customHeight="1" x14ac:dyDescent="0.15">
      <c r="A651" s="402"/>
      <c r="B651" s="449"/>
      <c r="C651" s="126"/>
      <c r="D651" s="293"/>
      <c r="E651" s="1152"/>
      <c r="F651" s="446" t="s">
        <v>445</v>
      </c>
      <c r="G651" s="447" t="s">
        <v>210</v>
      </c>
      <c r="H651" s="1150" t="s">
        <v>868</v>
      </c>
      <c r="I651" s="1148"/>
      <c r="J651" s="1068"/>
      <c r="K651" s="1068"/>
      <c r="L651" s="1068"/>
      <c r="M651" s="1167"/>
      <c r="N651" s="1160"/>
      <c r="O651" s="884"/>
      <c r="P651" s="1160"/>
      <c r="Q651" s="1160"/>
    </row>
    <row r="652" spans="1:17" ht="16.25" customHeight="1" x14ac:dyDescent="0.15">
      <c r="A652" s="402"/>
      <c r="B652" s="449"/>
      <c r="C652" s="126"/>
      <c r="D652" s="293"/>
      <c r="E652" s="1152"/>
      <c r="F652" s="446" t="s">
        <v>372</v>
      </c>
      <c r="G652" s="447" t="s">
        <v>210</v>
      </c>
      <c r="H652" s="1150" t="s">
        <v>869</v>
      </c>
      <c r="I652" s="1148"/>
      <c r="J652" s="1068"/>
      <c r="K652" s="1068"/>
      <c r="L652" s="1068"/>
      <c r="M652" s="1167"/>
      <c r="N652" s="1160"/>
      <c r="O652" s="884"/>
      <c r="P652" s="1160"/>
      <c r="Q652" s="1160"/>
    </row>
    <row r="653" spans="1:17" ht="27.75" customHeight="1" x14ac:dyDescent="0.15">
      <c r="A653" s="402"/>
      <c r="B653" s="449"/>
      <c r="C653" s="126"/>
      <c r="D653" s="293"/>
      <c r="E653" s="1152"/>
      <c r="F653" s="917" t="s">
        <v>356</v>
      </c>
      <c r="G653" s="918" t="s">
        <v>210</v>
      </c>
      <c r="H653" s="1146" t="s">
        <v>1896</v>
      </c>
      <c r="I653" s="985"/>
      <c r="J653" s="1068"/>
      <c r="K653" s="1068"/>
      <c r="L653" s="1068"/>
      <c r="M653" s="1167"/>
      <c r="N653" s="1160"/>
      <c r="O653" s="884"/>
      <c r="P653" s="1160"/>
      <c r="Q653" s="1160"/>
    </row>
    <row r="654" spans="1:17" ht="14" x14ac:dyDescent="0.15">
      <c r="A654" s="402"/>
      <c r="B654" s="449"/>
      <c r="C654" s="126"/>
      <c r="D654" s="293"/>
      <c r="E654" s="1152"/>
      <c r="F654" s="891" t="s">
        <v>449</v>
      </c>
      <c r="G654" s="447" t="s">
        <v>210</v>
      </c>
      <c r="H654" s="984" t="s">
        <v>452</v>
      </c>
      <c r="I654" s="985"/>
      <c r="J654" s="1068"/>
      <c r="K654" s="1068"/>
      <c r="L654" s="1068"/>
      <c r="M654" s="1167"/>
      <c r="N654" s="1160"/>
      <c r="O654" s="884"/>
      <c r="P654" s="1160"/>
      <c r="Q654" s="1160"/>
    </row>
    <row r="655" spans="1:17" ht="14" x14ac:dyDescent="0.15">
      <c r="A655" s="402"/>
      <c r="B655" s="449"/>
      <c r="C655" s="126"/>
      <c r="D655" s="293"/>
      <c r="E655" s="1153"/>
      <c r="F655" s="446" t="s">
        <v>450</v>
      </c>
      <c r="G655" s="447" t="s">
        <v>210</v>
      </c>
      <c r="H655" s="984"/>
      <c r="I655" s="985"/>
      <c r="J655" s="1069"/>
      <c r="K655" s="1069"/>
      <c r="L655" s="1069"/>
      <c r="M655" s="1168"/>
      <c r="N655" s="1161"/>
      <c r="O655" s="885"/>
      <c r="P655" s="1161"/>
      <c r="Q655" s="1161"/>
    </row>
    <row r="656" spans="1:17" ht="10" customHeight="1" x14ac:dyDescent="0.15">
      <c r="A656" s="402"/>
      <c r="B656" s="449"/>
      <c r="C656" s="126"/>
      <c r="D656" s="293"/>
      <c r="E656" s="451"/>
      <c r="F656" s="452"/>
      <c r="G656" s="452"/>
      <c r="H656" s="452"/>
      <c r="I656" s="452"/>
      <c r="J656" s="452"/>
      <c r="K656" s="452"/>
      <c r="L656" s="452"/>
      <c r="M656" s="452"/>
      <c r="N656" s="465"/>
      <c r="O656" s="884"/>
    </row>
    <row r="657" spans="1:17" ht="30" customHeight="1" x14ac:dyDescent="0.15">
      <c r="A657" s="402"/>
      <c r="B657" s="449"/>
      <c r="C657" s="126"/>
      <c r="D657" s="293"/>
      <c r="E657" s="1151" t="s">
        <v>521</v>
      </c>
      <c r="F657" s="446" t="s">
        <v>451</v>
      </c>
      <c r="G657" s="447" t="s">
        <v>210</v>
      </c>
      <c r="H657" s="1001" t="s">
        <v>870</v>
      </c>
      <c r="I657" s="1002"/>
      <c r="J657" s="1067">
        <v>2018</v>
      </c>
      <c r="K657" s="1067" t="s">
        <v>358</v>
      </c>
      <c r="L657" s="1067">
        <v>1</v>
      </c>
      <c r="M657" s="1166">
        <f>N657</f>
        <v>1.95</v>
      </c>
      <c r="N657" s="1159">
        <v>1.95</v>
      </c>
      <c r="O657" s="884"/>
      <c r="P657" s="1159">
        <f>(40%*10)/2</f>
        <v>2</v>
      </c>
      <c r="Q657" s="1159">
        <v>1.9</v>
      </c>
    </row>
    <row r="658" spans="1:17" ht="17" customHeight="1" x14ac:dyDescent="0.15">
      <c r="A658" s="402"/>
      <c r="B658" s="449"/>
      <c r="C658" s="126"/>
      <c r="D658" s="293"/>
      <c r="E658" s="1152"/>
      <c r="F658" s="446" t="s">
        <v>436</v>
      </c>
      <c r="G658" s="447" t="s">
        <v>210</v>
      </c>
      <c r="H658" s="984" t="s">
        <v>871</v>
      </c>
      <c r="I658" s="985"/>
      <c r="J658" s="1068"/>
      <c r="K658" s="1068"/>
      <c r="L658" s="1068"/>
      <c r="M658" s="1167"/>
      <c r="N658" s="1160"/>
      <c r="O658" s="884"/>
      <c r="P658" s="1160"/>
      <c r="Q658" s="1160"/>
    </row>
    <row r="659" spans="1:17" ht="17" customHeight="1" x14ac:dyDescent="0.15">
      <c r="A659" s="402"/>
      <c r="B659" s="449"/>
      <c r="C659" s="126"/>
      <c r="D659" s="293"/>
      <c r="E659" s="1152"/>
      <c r="F659" s="446" t="s">
        <v>438</v>
      </c>
      <c r="G659" s="447" t="s">
        <v>210</v>
      </c>
      <c r="H659" s="984" t="s">
        <v>523</v>
      </c>
      <c r="I659" s="985"/>
      <c r="J659" s="1068"/>
      <c r="K659" s="1068"/>
      <c r="L659" s="1068"/>
      <c r="M659" s="1167"/>
      <c r="N659" s="1160"/>
      <c r="O659" s="884"/>
      <c r="P659" s="1160"/>
      <c r="Q659" s="1160"/>
    </row>
    <row r="660" spans="1:17" ht="17" customHeight="1" x14ac:dyDescent="0.15">
      <c r="A660" s="402"/>
      <c r="B660" s="449"/>
      <c r="C660" s="126"/>
      <c r="D660" s="293"/>
      <c r="E660" s="1152"/>
      <c r="F660" s="446" t="s">
        <v>439</v>
      </c>
      <c r="G660" s="447" t="s">
        <v>210</v>
      </c>
      <c r="H660" s="984">
        <v>6</v>
      </c>
      <c r="I660" s="985"/>
      <c r="J660" s="1068"/>
      <c r="K660" s="1068"/>
      <c r="L660" s="1068"/>
      <c r="M660" s="1167"/>
      <c r="N660" s="1160"/>
      <c r="O660" s="884"/>
      <c r="P660" s="1160"/>
      <c r="Q660" s="1160"/>
    </row>
    <row r="661" spans="1:17" ht="17" customHeight="1" x14ac:dyDescent="0.15">
      <c r="A661" s="402"/>
      <c r="B661" s="449"/>
      <c r="C661" s="126"/>
      <c r="D661" s="293"/>
      <c r="E661" s="1152"/>
      <c r="F661" s="446" t="s">
        <v>440</v>
      </c>
      <c r="G661" s="447" t="s">
        <v>210</v>
      </c>
      <c r="H661" s="984">
        <v>1</v>
      </c>
      <c r="I661" s="985"/>
      <c r="J661" s="1068"/>
      <c r="K661" s="1068"/>
      <c r="L661" s="1068"/>
      <c r="M661" s="1167"/>
      <c r="N661" s="1160"/>
      <c r="O661" s="884"/>
      <c r="P661" s="1160"/>
      <c r="Q661" s="1160"/>
    </row>
    <row r="662" spans="1:17" ht="17" customHeight="1" x14ac:dyDescent="0.15">
      <c r="A662" s="402"/>
      <c r="B662" s="449"/>
      <c r="C662" s="126"/>
      <c r="D662" s="293"/>
      <c r="E662" s="1152"/>
      <c r="F662" s="446" t="s">
        <v>441</v>
      </c>
      <c r="G662" s="447" t="s">
        <v>210</v>
      </c>
      <c r="H662" s="984">
        <v>2018</v>
      </c>
      <c r="I662" s="985"/>
      <c r="J662" s="1068"/>
      <c r="K662" s="1068"/>
      <c r="L662" s="1068"/>
      <c r="M662" s="1167"/>
      <c r="N662" s="1160"/>
      <c r="O662" s="884"/>
      <c r="P662" s="1160"/>
      <c r="Q662" s="1160"/>
    </row>
    <row r="663" spans="1:17" ht="17" customHeight="1" x14ac:dyDescent="0.15">
      <c r="A663" s="402"/>
      <c r="B663" s="449"/>
      <c r="C663" s="126"/>
      <c r="D663" s="293"/>
      <c r="E663" s="1152"/>
      <c r="F663" s="446" t="s">
        <v>442</v>
      </c>
      <c r="G663" s="447" t="s">
        <v>210</v>
      </c>
      <c r="H663" s="1175" t="s">
        <v>875</v>
      </c>
      <c r="I663" s="985"/>
      <c r="J663" s="1068"/>
      <c r="K663" s="1068"/>
      <c r="L663" s="1068"/>
      <c r="M663" s="1167"/>
      <c r="N663" s="1160"/>
      <c r="O663" s="884"/>
      <c r="P663" s="1160"/>
      <c r="Q663" s="1160"/>
    </row>
    <row r="664" spans="1:17" ht="17" customHeight="1" x14ac:dyDescent="0.15">
      <c r="A664" s="402"/>
      <c r="B664" s="449"/>
      <c r="C664" s="126"/>
      <c r="D664" s="293"/>
      <c r="E664" s="1152"/>
      <c r="F664" s="446" t="s">
        <v>443</v>
      </c>
      <c r="G664" s="447" t="s">
        <v>210</v>
      </c>
      <c r="H664" s="984" t="s">
        <v>524</v>
      </c>
      <c r="I664" s="985"/>
      <c r="J664" s="1068"/>
      <c r="K664" s="1068"/>
      <c r="L664" s="1068"/>
      <c r="M664" s="1167"/>
      <c r="N664" s="1160"/>
      <c r="O664" s="884"/>
      <c r="P664" s="1160"/>
      <c r="Q664" s="1160"/>
    </row>
    <row r="665" spans="1:17" ht="14" x14ac:dyDescent="0.15">
      <c r="A665" s="402"/>
      <c r="B665" s="449"/>
      <c r="C665" s="126"/>
      <c r="D665" s="293"/>
      <c r="E665" s="1152"/>
      <c r="F665" s="446" t="s">
        <v>435</v>
      </c>
      <c r="G665" s="447" t="s">
        <v>210</v>
      </c>
      <c r="H665" s="984" t="s">
        <v>526</v>
      </c>
      <c r="I665" s="985"/>
      <c r="J665" s="1068"/>
      <c r="K665" s="1068"/>
      <c r="L665" s="1068"/>
      <c r="M665" s="1167"/>
      <c r="N665" s="1160"/>
      <c r="O665" s="884"/>
      <c r="P665" s="1160"/>
      <c r="Q665" s="1160"/>
    </row>
    <row r="666" spans="1:17" ht="17" customHeight="1" x14ac:dyDescent="0.15">
      <c r="A666" s="402"/>
      <c r="B666" s="449"/>
      <c r="C666" s="126"/>
      <c r="D666" s="293"/>
      <c r="E666" s="1152"/>
      <c r="F666" s="446" t="s">
        <v>444</v>
      </c>
      <c r="G666" s="447" t="s">
        <v>210</v>
      </c>
      <c r="H666" s="1150" t="s">
        <v>872</v>
      </c>
      <c r="I666" s="1148"/>
      <c r="J666" s="1068"/>
      <c r="K666" s="1068"/>
      <c r="L666" s="1068"/>
      <c r="M666" s="1167"/>
      <c r="N666" s="1160"/>
      <c r="O666" s="884"/>
      <c r="P666" s="1160"/>
      <c r="Q666" s="1160"/>
    </row>
    <row r="667" spans="1:17" ht="17" customHeight="1" x14ac:dyDescent="0.15">
      <c r="A667" s="402"/>
      <c r="B667" s="449"/>
      <c r="C667" s="126"/>
      <c r="D667" s="293"/>
      <c r="E667" s="1152"/>
      <c r="F667" s="446" t="s">
        <v>445</v>
      </c>
      <c r="G667" s="447" t="s">
        <v>210</v>
      </c>
      <c r="H667" s="1150" t="s">
        <v>873</v>
      </c>
      <c r="I667" s="1148"/>
      <c r="J667" s="1068"/>
      <c r="K667" s="1068"/>
      <c r="L667" s="1068"/>
      <c r="M667" s="1167"/>
      <c r="N667" s="1160"/>
      <c r="O667" s="884"/>
      <c r="P667" s="1160"/>
      <c r="Q667" s="1160"/>
    </row>
    <row r="668" spans="1:17" ht="17" customHeight="1" x14ac:dyDescent="0.15">
      <c r="A668" s="402"/>
      <c r="B668" s="449"/>
      <c r="C668" s="126"/>
      <c r="D668" s="293"/>
      <c r="E668" s="1152"/>
      <c r="F668" s="446" t="s">
        <v>372</v>
      </c>
      <c r="G668" s="447" t="s">
        <v>210</v>
      </c>
      <c r="H668" s="1150" t="s">
        <v>874</v>
      </c>
      <c r="I668" s="1148"/>
      <c r="J668" s="1068"/>
      <c r="K668" s="1068"/>
      <c r="L668" s="1068"/>
      <c r="M668" s="1167"/>
      <c r="N668" s="1160"/>
      <c r="O668" s="884"/>
      <c r="P668" s="1160"/>
      <c r="Q668" s="1160"/>
    </row>
    <row r="669" spans="1:17" ht="27.75" customHeight="1" x14ac:dyDescent="0.15">
      <c r="A669" s="402"/>
      <c r="B669" s="449"/>
      <c r="C669" s="126"/>
      <c r="D669" s="293"/>
      <c r="E669" s="1152"/>
      <c r="F669" s="917" t="s">
        <v>356</v>
      </c>
      <c r="G669" s="918" t="s">
        <v>210</v>
      </c>
      <c r="H669" s="1146" t="s">
        <v>1897</v>
      </c>
      <c r="I669" s="985"/>
      <c r="J669" s="1068"/>
      <c r="K669" s="1068"/>
      <c r="L669" s="1068"/>
      <c r="M669" s="1167"/>
      <c r="N669" s="1160"/>
      <c r="O669" s="884"/>
      <c r="P669" s="1160"/>
      <c r="Q669" s="1160"/>
    </row>
    <row r="670" spans="1:17" ht="14" x14ac:dyDescent="0.15">
      <c r="A670" s="402"/>
      <c r="B670" s="449"/>
      <c r="C670" s="126"/>
      <c r="D670" s="293"/>
      <c r="E670" s="1152"/>
      <c r="F670" s="891" t="s">
        <v>449</v>
      </c>
      <c r="G670" s="447" t="s">
        <v>210</v>
      </c>
      <c r="H670" s="984" t="s">
        <v>452</v>
      </c>
      <c r="I670" s="985"/>
      <c r="J670" s="1068"/>
      <c r="K670" s="1068"/>
      <c r="L670" s="1068"/>
      <c r="M670" s="1167"/>
      <c r="N670" s="1160"/>
      <c r="O670" s="884"/>
      <c r="P670" s="1160"/>
      <c r="Q670" s="1160"/>
    </row>
    <row r="671" spans="1:17" ht="14" x14ac:dyDescent="0.15">
      <c r="A671" s="402"/>
      <c r="B671" s="449"/>
      <c r="C671" s="126"/>
      <c r="D671" s="293"/>
      <c r="E671" s="1153"/>
      <c r="F671" s="446" t="s">
        <v>450</v>
      </c>
      <c r="G671" s="447" t="s">
        <v>210</v>
      </c>
      <c r="H671" s="984"/>
      <c r="I671" s="985"/>
      <c r="J671" s="1069"/>
      <c r="K671" s="1069"/>
      <c r="L671" s="1069"/>
      <c r="M671" s="1168"/>
      <c r="N671" s="1161"/>
      <c r="O671" s="885"/>
      <c r="P671" s="1161"/>
      <c r="Q671" s="1161"/>
    </row>
    <row r="672" spans="1:17" ht="9" customHeight="1" x14ac:dyDescent="0.15">
      <c r="A672" s="402"/>
      <c r="B672" s="449"/>
      <c r="C672" s="126"/>
      <c r="D672" s="293"/>
      <c r="E672" s="451"/>
      <c r="F672" s="452"/>
      <c r="G672" s="452"/>
      <c r="H672" s="452"/>
      <c r="I672" s="452"/>
      <c r="J672" s="452"/>
      <c r="K672" s="452"/>
      <c r="L672" s="452"/>
      <c r="M672" s="452"/>
      <c r="N672" s="465"/>
      <c r="O672" s="884"/>
    </row>
    <row r="673" spans="1:17" ht="30" customHeight="1" x14ac:dyDescent="0.15">
      <c r="A673" s="402"/>
      <c r="B673" s="449"/>
      <c r="C673" s="126"/>
      <c r="D673" s="293"/>
      <c r="E673" s="1151" t="s">
        <v>876</v>
      </c>
      <c r="F673" s="446" t="s">
        <v>451</v>
      </c>
      <c r="G673" s="447" t="s">
        <v>210</v>
      </c>
      <c r="H673" s="1001" t="s">
        <v>877</v>
      </c>
      <c r="I673" s="1002"/>
      <c r="J673" s="1067">
        <v>2018</v>
      </c>
      <c r="K673" s="1067" t="s">
        <v>358</v>
      </c>
      <c r="L673" s="1067">
        <v>1</v>
      </c>
      <c r="M673" s="1166">
        <f>N673</f>
        <v>1.93</v>
      </c>
      <c r="N673" s="1159">
        <v>1.93</v>
      </c>
      <c r="O673" s="884"/>
      <c r="P673" s="1159">
        <f>(40%*10)/2</f>
        <v>2</v>
      </c>
      <c r="Q673" s="1159">
        <v>1.86</v>
      </c>
    </row>
    <row r="674" spans="1:17" ht="17" customHeight="1" x14ac:dyDescent="0.15">
      <c r="A674" s="402"/>
      <c r="B674" s="449"/>
      <c r="C674" s="126"/>
      <c r="D674" s="293"/>
      <c r="E674" s="1152"/>
      <c r="F674" s="446" t="s">
        <v>436</v>
      </c>
      <c r="G674" s="447" t="s">
        <v>210</v>
      </c>
      <c r="H674" s="984" t="s">
        <v>878</v>
      </c>
      <c r="I674" s="985"/>
      <c r="J674" s="1068"/>
      <c r="K674" s="1068"/>
      <c r="L674" s="1068"/>
      <c r="M674" s="1167"/>
      <c r="N674" s="1160"/>
      <c r="O674" s="884"/>
      <c r="P674" s="1160"/>
      <c r="Q674" s="1160"/>
    </row>
    <row r="675" spans="1:17" ht="17" customHeight="1" x14ac:dyDescent="0.15">
      <c r="A675" s="402"/>
      <c r="B675" s="449"/>
      <c r="C675" s="126"/>
      <c r="D675" s="293"/>
      <c r="E675" s="1152"/>
      <c r="F675" s="446" t="s">
        <v>438</v>
      </c>
      <c r="G675" s="447" t="s">
        <v>210</v>
      </c>
      <c r="H675" s="984" t="s">
        <v>523</v>
      </c>
      <c r="I675" s="985"/>
      <c r="J675" s="1068"/>
      <c r="K675" s="1068"/>
      <c r="L675" s="1068"/>
      <c r="M675" s="1167"/>
      <c r="N675" s="1160"/>
      <c r="O675" s="884"/>
      <c r="P675" s="1160"/>
      <c r="Q675" s="1160"/>
    </row>
    <row r="676" spans="1:17" ht="17" customHeight="1" x14ac:dyDescent="0.15">
      <c r="A676" s="402"/>
      <c r="B676" s="449"/>
      <c r="C676" s="126"/>
      <c r="D676" s="293"/>
      <c r="E676" s="1152"/>
      <c r="F676" s="446" t="s">
        <v>439</v>
      </c>
      <c r="G676" s="447" t="s">
        <v>210</v>
      </c>
      <c r="H676" s="984">
        <v>6</v>
      </c>
      <c r="I676" s="985"/>
      <c r="J676" s="1068"/>
      <c r="K676" s="1068"/>
      <c r="L676" s="1068"/>
      <c r="M676" s="1167"/>
      <c r="N676" s="1160"/>
      <c r="O676" s="884"/>
      <c r="P676" s="1160"/>
      <c r="Q676" s="1160"/>
    </row>
    <row r="677" spans="1:17" ht="17" customHeight="1" x14ac:dyDescent="0.15">
      <c r="A677" s="402"/>
      <c r="B677" s="449"/>
      <c r="C677" s="126"/>
      <c r="D677" s="293"/>
      <c r="E677" s="1152"/>
      <c r="F677" s="446" t="s">
        <v>440</v>
      </c>
      <c r="G677" s="447" t="s">
        <v>210</v>
      </c>
      <c r="H677" s="984">
        <v>2</v>
      </c>
      <c r="I677" s="985"/>
      <c r="J677" s="1068"/>
      <c r="K677" s="1068"/>
      <c r="L677" s="1068"/>
      <c r="M677" s="1167"/>
      <c r="N677" s="1160"/>
      <c r="O677" s="884"/>
      <c r="P677" s="1160"/>
      <c r="Q677" s="1160"/>
    </row>
    <row r="678" spans="1:17" ht="17" customHeight="1" x14ac:dyDescent="0.15">
      <c r="A678" s="402"/>
      <c r="B678" s="449"/>
      <c r="C678" s="126"/>
      <c r="D678" s="293"/>
      <c r="E678" s="1152"/>
      <c r="F678" s="446" t="s">
        <v>441</v>
      </c>
      <c r="G678" s="447" t="s">
        <v>210</v>
      </c>
      <c r="H678" s="984">
        <v>2018</v>
      </c>
      <c r="I678" s="985"/>
      <c r="J678" s="1068"/>
      <c r="K678" s="1068"/>
      <c r="L678" s="1068"/>
      <c r="M678" s="1167"/>
      <c r="N678" s="1160"/>
      <c r="O678" s="884"/>
      <c r="P678" s="1160"/>
      <c r="Q678" s="1160"/>
    </row>
    <row r="679" spans="1:17" ht="17" customHeight="1" x14ac:dyDescent="0.15">
      <c r="A679" s="402"/>
      <c r="B679" s="449"/>
      <c r="C679" s="126"/>
      <c r="D679" s="293"/>
      <c r="E679" s="1152"/>
      <c r="F679" s="446" t="s">
        <v>442</v>
      </c>
      <c r="G679" s="447" t="s">
        <v>210</v>
      </c>
      <c r="H679" s="1175" t="s">
        <v>879</v>
      </c>
      <c r="I679" s="985"/>
      <c r="J679" s="1068"/>
      <c r="K679" s="1068"/>
      <c r="L679" s="1068"/>
      <c r="M679" s="1167"/>
      <c r="N679" s="1160"/>
      <c r="O679" s="884"/>
      <c r="P679" s="1160"/>
      <c r="Q679" s="1160"/>
    </row>
    <row r="680" spans="1:17" ht="17" customHeight="1" x14ac:dyDescent="0.15">
      <c r="A680" s="402"/>
      <c r="B680" s="449"/>
      <c r="C680" s="126"/>
      <c r="D680" s="293"/>
      <c r="E680" s="1152"/>
      <c r="F680" s="446" t="s">
        <v>443</v>
      </c>
      <c r="G680" s="447" t="s">
        <v>210</v>
      </c>
      <c r="H680" s="984" t="s">
        <v>524</v>
      </c>
      <c r="I680" s="985"/>
      <c r="J680" s="1068"/>
      <c r="K680" s="1068"/>
      <c r="L680" s="1068"/>
      <c r="M680" s="1167"/>
      <c r="N680" s="1160"/>
      <c r="O680" s="884"/>
      <c r="P680" s="1160"/>
      <c r="Q680" s="1160"/>
    </row>
    <row r="681" spans="1:17" ht="17" customHeight="1" x14ac:dyDescent="0.15">
      <c r="A681" s="402"/>
      <c r="B681" s="449"/>
      <c r="C681" s="126"/>
      <c r="D681" s="293"/>
      <c r="E681" s="1152"/>
      <c r="F681" s="446" t="s">
        <v>435</v>
      </c>
      <c r="G681" s="447" t="s">
        <v>210</v>
      </c>
      <c r="H681" s="984" t="s">
        <v>526</v>
      </c>
      <c r="I681" s="985"/>
      <c r="J681" s="1068"/>
      <c r="K681" s="1068"/>
      <c r="L681" s="1068"/>
      <c r="M681" s="1167"/>
      <c r="N681" s="1160"/>
      <c r="O681" s="884"/>
      <c r="P681" s="1160"/>
      <c r="Q681" s="1160"/>
    </row>
    <row r="682" spans="1:17" ht="17" customHeight="1" x14ac:dyDescent="0.15">
      <c r="A682" s="402"/>
      <c r="B682" s="449"/>
      <c r="C682" s="126"/>
      <c r="D682" s="293"/>
      <c r="E682" s="1152"/>
      <c r="F682" s="446" t="s">
        <v>444</v>
      </c>
      <c r="G682" s="447" t="s">
        <v>210</v>
      </c>
      <c r="H682" s="1150" t="s">
        <v>880</v>
      </c>
      <c r="I682" s="1148"/>
      <c r="J682" s="1068"/>
      <c r="K682" s="1068"/>
      <c r="L682" s="1068"/>
      <c r="M682" s="1167"/>
      <c r="N682" s="1160"/>
      <c r="O682" s="884"/>
      <c r="P682" s="1160"/>
      <c r="Q682" s="1160"/>
    </row>
    <row r="683" spans="1:17" ht="17" customHeight="1" x14ac:dyDescent="0.15">
      <c r="A683" s="402"/>
      <c r="B683" s="449"/>
      <c r="C683" s="126"/>
      <c r="D683" s="293"/>
      <c r="E683" s="1152"/>
      <c r="F683" s="446" t="s">
        <v>445</v>
      </c>
      <c r="G683" s="447" t="s">
        <v>210</v>
      </c>
      <c r="H683" s="1150" t="s">
        <v>881</v>
      </c>
      <c r="I683" s="1148"/>
      <c r="J683" s="1068"/>
      <c r="K683" s="1068"/>
      <c r="L683" s="1068"/>
      <c r="M683" s="1167"/>
      <c r="N683" s="1160"/>
      <c r="O683" s="884"/>
      <c r="P683" s="1160"/>
      <c r="Q683" s="1160"/>
    </row>
    <row r="684" spans="1:17" ht="17" customHeight="1" x14ac:dyDescent="0.15">
      <c r="A684" s="402"/>
      <c r="B684" s="449"/>
      <c r="C684" s="126"/>
      <c r="D684" s="293"/>
      <c r="E684" s="1152"/>
      <c r="F684" s="446" t="s">
        <v>372</v>
      </c>
      <c r="G684" s="447" t="s">
        <v>210</v>
      </c>
      <c r="H684" s="1150" t="s">
        <v>882</v>
      </c>
      <c r="I684" s="1148"/>
      <c r="J684" s="1068"/>
      <c r="K684" s="1068"/>
      <c r="L684" s="1068"/>
      <c r="M684" s="1167"/>
      <c r="N684" s="1160"/>
      <c r="O684" s="884"/>
      <c r="P684" s="1160"/>
      <c r="Q684" s="1160"/>
    </row>
    <row r="685" spans="1:17" ht="27.75" customHeight="1" x14ac:dyDescent="0.15">
      <c r="A685" s="402"/>
      <c r="B685" s="449"/>
      <c r="C685" s="126"/>
      <c r="D685" s="293"/>
      <c r="E685" s="1152"/>
      <c r="F685" s="917" t="s">
        <v>356</v>
      </c>
      <c r="G685" s="918" t="s">
        <v>210</v>
      </c>
      <c r="H685" s="1146" t="s">
        <v>1898</v>
      </c>
      <c r="I685" s="985"/>
      <c r="J685" s="1068"/>
      <c r="K685" s="1068"/>
      <c r="L685" s="1068"/>
      <c r="M685" s="1167"/>
      <c r="N685" s="1160"/>
      <c r="O685" s="884"/>
      <c r="P685" s="1160"/>
      <c r="Q685" s="1160"/>
    </row>
    <row r="686" spans="1:17" ht="17" customHeight="1" x14ac:dyDescent="0.15">
      <c r="A686" s="402"/>
      <c r="B686" s="449"/>
      <c r="C686" s="126"/>
      <c r="D686" s="293"/>
      <c r="E686" s="1152"/>
      <c r="F686" s="891" t="s">
        <v>449</v>
      </c>
      <c r="G686" s="447" t="s">
        <v>210</v>
      </c>
      <c r="H686" s="984" t="s">
        <v>452</v>
      </c>
      <c r="I686" s="985"/>
      <c r="J686" s="1068"/>
      <c r="K686" s="1068"/>
      <c r="L686" s="1068"/>
      <c r="M686" s="1167"/>
      <c r="N686" s="1160"/>
      <c r="O686" s="884"/>
      <c r="P686" s="1160"/>
      <c r="Q686" s="1160"/>
    </row>
    <row r="687" spans="1:17" ht="17" customHeight="1" x14ac:dyDescent="0.15">
      <c r="A687" s="402"/>
      <c r="B687" s="449"/>
      <c r="C687" s="126"/>
      <c r="D687" s="293"/>
      <c r="E687" s="1153"/>
      <c r="F687" s="446" t="s">
        <v>450</v>
      </c>
      <c r="G687" s="447" t="s">
        <v>210</v>
      </c>
      <c r="H687" s="984"/>
      <c r="I687" s="985"/>
      <c r="J687" s="1069"/>
      <c r="K687" s="1069"/>
      <c r="L687" s="1069"/>
      <c r="M687" s="1168"/>
      <c r="N687" s="1161"/>
      <c r="O687" s="885"/>
      <c r="P687" s="1161"/>
      <c r="Q687" s="1161"/>
    </row>
    <row r="688" spans="1:17" ht="15" customHeight="1" x14ac:dyDescent="0.15">
      <c r="A688" s="402"/>
      <c r="B688" s="449"/>
      <c r="C688" s="126"/>
      <c r="D688" s="293"/>
      <c r="E688" s="451"/>
      <c r="F688" s="452"/>
      <c r="G688" s="452"/>
      <c r="H688" s="452"/>
      <c r="I688" s="452"/>
      <c r="J688" s="452"/>
      <c r="K688" s="452"/>
      <c r="L688" s="452"/>
      <c r="M688" s="452"/>
      <c r="N688" s="465"/>
      <c r="O688" s="884"/>
    </row>
    <row r="689" spans="1:17" ht="30" customHeight="1" x14ac:dyDescent="0.15">
      <c r="A689" s="402"/>
      <c r="B689" s="455"/>
      <c r="C689" s="126"/>
      <c r="D689" s="293"/>
      <c r="E689" s="1151" t="s">
        <v>883</v>
      </c>
      <c r="F689" s="446" t="s">
        <v>451</v>
      </c>
      <c r="G689" s="447" t="s">
        <v>210</v>
      </c>
      <c r="H689" s="1001" t="s">
        <v>884</v>
      </c>
      <c r="I689" s="1002"/>
      <c r="J689" s="1067">
        <v>2018</v>
      </c>
      <c r="K689" s="1067" t="s">
        <v>358</v>
      </c>
      <c r="L689" s="1067">
        <v>1</v>
      </c>
      <c r="M689" s="1166">
        <f>N689</f>
        <v>1.92</v>
      </c>
      <c r="N689" s="1159">
        <v>1.92</v>
      </c>
      <c r="O689" s="884"/>
      <c r="P689" s="1159">
        <f>(40%*10)/2</f>
        <v>2</v>
      </c>
      <c r="Q689" s="1159">
        <v>1.84</v>
      </c>
    </row>
    <row r="690" spans="1:17" ht="17" customHeight="1" x14ac:dyDescent="0.15">
      <c r="A690" s="402"/>
      <c r="B690" s="455"/>
      <c r="C690" s="126"/>
      <c r="D690" s="293"/>
      <c r="E690" s="1152"/>
      <c r="F690" s="446" t="s">
        <v>436</v>
      </c>
      <c r="G690" s="447" t="s">
        <v>210</v>
      </c>
      <c r="H690" s="984" t="s">
        <v>885</v>
      </c>
      <c r="I690" s="985"/>
      <c r="J690" s="1068"/>
      <c r="K690" s="1068"/>
      <c r="L690" s="1068"/>
      <c r="M690" s="1167"/>
      <c r="N690" s="1160"/>
      <c r="O690" s="884"/>
      <c r="P690" s="1160"/>
      <c r="Q690" s="1160"/>
    </row>
    <row r="691" spans="1:17" ht="17" customHeight="1" x14ac:dyDescent="0.15">
      <c r="A691" s="402"/>
      <c r="B691" s="455"/>
      <c r="C691" s="126"/>
      <c r="D691" s="293"/>
      <c r="E691" s="1152"/>
      <c r="F691" s="446" t="s">
        <v>438</v>
      </c>
      <c r="G691" s="447" t="s">
        <v>210</v>
      </c>
      <c r="H691" s="984" t="s">
        <v>523</v>
      </c>
      <c r="I691" s="985"/>
      <c r="J691" s="1068"/>
      <c r="K691" s="1068"/>
      <c r="L691" s="1068"/>
      <c r="M691" s="1167"/>
      <c r="N691" s="1160"/>
      <c r="O691" s="884"/>
      <c r="P691" s="1160"/>
      <c r="Q691" s="1160"/>
    </row>
    <row r="692" spans="1:17" ht="17" customHeight="1" x14ac:dyDescent="0.15">
      <c r="A692" s="402"/>
      <c r="B692" s="455"/>
      <c r="C692" s="126"/>
      <c r="D692" s="293"/>
      <c r="E692" s="1152"/>
      <c r="F692" s="446" t="s">
        <v>439</v>
      </c>
      <c r="G692" s="447" t="s">
        <v>210</v>
      </c>
      <c r="H692" s="984">
        <v>6</v>
      </c>
      <c r="I692" s="985"/>
      <c r="J692" s="1068"/>
      <c r="K692" s="1068"/>
      <c r="L692" s="1068"/>
      <c r="M692" s="1167"/>
      <c r="N692" s="1160"/>
      <c r="O692" s="884"/>
      <c r="P692" s="1160"/>
      <c r="Q692" s="1160"/>
    </row>
    <row r="693" spans="1:17" ht="17" customHeight="1" x14ac:dyDescent="0.15">
      <c r="A693" s="402"/>
      <c r="B693" s="455"/>
      <c r="C693" s="126"/>
      <c r="D693" s="293"/>
      <c r="E693" s="1152"/>
      <c r="F693" s="446" t="s">
        <v>440</v>
      </c>
      <c r="G693" s="447" t="s">
        <v>210</v>
      </c>
      <c r="H693" s="984">
        <v>2</v>
      </c>
      <c r="I693" s="985"/>
      <c r="J693" s="1068"/>
      <c r="K693" s="1068"/>
      <c r="L693" s="1068"/>
      <c r="M693" s="1167"/>
      <c r="N693" s="1160"/>
      <c r="O693" s="884"/>
      <c r="P693" s="1160"/>
      <c r="Q693" s="1160"/>
    </row>
    <row r="694" spans="1:17" ht="17" customHeight="1" x14ac:dyDescent="0.15">
      <c r="A694" s="402"/>
      <c r="B694" s="455"/>
      <c r="C694" s="126"/>
      <c r="D694" s="293"/>
      <c r="E694" s="1152"/>
      <c r="F694" s="446" t="s">
        <v>441</v>
      </c>
      <c r="G694" s="447" t="s">
        <v>210</v>
      </c>
      <c r="H694" s="984">
        <v>2018</v>
      </c>
      <c r="I694" s="985"/>
      <c r="J694" s="1068"/>
      <c r="K694" s="1068"/>
      <c r="L694" s="1068"/>
      <c r="M694" s="1167"/>
      <c r="N694" s="1160"/>
      <c r="O694" s="884"/>
      <c r="P694" s="1160"/>
      <c r="Q694" s="1160"/>
    </row>
    <row r="695" spans="1:17" ht="17" customHeight="1" x14ac:dyDescent="0.15">
      <c r="A695" s="402"/>
      <c r="B695" s="455"/>
      <c r="C695" s="126"/>
      <c r="D695" s="293"/>
      <c r="E695" s="1152"/>
      <c r="F695" s="446" t="s">
        <v>442</v>
      </c>
      <c r="G695" s="447" t="s">
        <v>210</v>
      </c>
      <c r="H695" s="1175" t="s">
        <v>886</v>
      </c>
      <c r="I695" s="985"/>
      <c r="J695" s="1068"/>
      <c r="K695" s="1068"/>
      <c r="L695" s="1068"/>
      <c r="M695" s="1167"/>
      <c r="N695" s="1160"/>
      <c r="O695" s="884"/>
      <c r="P695" s="1160"/>
      <c r="Q695" s="1160"/>
    </row>
    <row r="696" spans="1:17" ht="17" customHeight="1" x14ac:dyDescent="0.15">
      <c r="A696" s="402"/>
      <c r="B696" s="455"/>
      <c r="C696" s="126"/>
      <c r="D696" s="293"/>
      <c r="E696" s="1152"/>
      <c r="F696" s="446" t="s">
        <v>443</v>
      </c>
      <c r="G696" s="447" t="s">
        <v>210</v>
      </c>
      <c r="H696" s="984" t="s">
        <v>524</v>
      </c>
      <c r="I696" s="985"/>
      <c r="J696" s="1068"/>
      <c r="K696" s="1068"/>
      <c r="L696" s="1068"/>
      <c r="M696" s="1167"/>
      <c r="N696" s="1160"/>
      <c r="O696" s="884"/>
      <c r="P696" s="1160"/>
      <c r="Q696" s="1160"/>
    </row>
    <row r="697" spans="1:17" ht="17" customHeight="1" x14ac:dyDescent="0.15">
      <c r="A697" s="402"/>
      <c r="B697" s="455"/>
      <c r="C697" s="126"/>
      <c r="D697" s="293"/>
      <c r="E697" s="1152"/>
      <c r="F697" s="446" t="s">
        <v>435</v>
      </c>
      <c r="G697" s="447" t="s">
        <v>210</v>
      </c>
      <c r="H697" s="984" t="s">
        <v>526</v>
      </c>
      <c r="I697" s="985"/>
      <c r="J697" s="1068"/>
      <c r="K697" s="1068"/>
      <c r="L697" s="1068"/>
      <c r="M697" s="1167"/>
      <c r="N697" s="1160"/>
      <c r="O697" s="884"/>
      <c r="P697" s="1160"/>
      <c r="Q697" s="1160"/>
    </row>
    <row r="698" spans="1:17" ht="17" customHeight="1" x14ac:dyDescent="0.15">
      <c r="A698" s="402"/>
      <c r="B698" s="455"/>
      <c r="C698" s="126"/>
      <c r="D698" s="293"/>
      <c r="E698" s="1152"/>
      <c r="F698" s="446" t="s">
        <v>444</v>
      </c>
      <c r="G698" s="447" t="s">
        <v>210</v>
      </c>
      <c r="H698" s="1150" t="s">
        <v>887</v>
      </c>
      <c r="I698" s="1148"/>
      <c r="J698" s="1068"/>
      <c r="K698" s="1068"/>
      <c r="L698" s="1068"/>
      <c r="M698" s="1167"/>
      <c r="N698" s="1160"/>
      <c r="O698" s="884"/>
      <c r="P698" s="1160"/>
      <c r="Q698" s="1160"/>
    </row>
    <row r="699" spans="1:17" ht="17" customHeight="1" x14ac:dyDescent="0.15">
      <c r="A699" s="402"/>
      <c r="B699" s="455"/>
      <c r="C699" s="126"/>
      <c r="D699" s="293"/>
      <c r="E699" s="1152"/>
      <c r="F699" s="446" t="s">
        <v>445</v>
      </c>
      <c r="G699" s="447" t="s">
        <v>210</v>
      </c>
      <c r="H699" s="1150" t="s">
        <v>888</v>
      </c>
      <c r="I699" s="1148"/>
      <c r="J699" s="1068"/>
      <c r="K699" s="1068"/>
      <c r="L699" s="1068"/>
      <c r="M699" s="1167"/>
      <c r="N699" s="1160"/>
      <c r="O699" s="884"/>
      <c r="P699" s="1160"/>
      <c r="Q699" s="1160"/>
    </row>
    <row r="700" spans="1:17" ht="17" customHeight="1" x14ac:dyDescent="0.15">
      <c r="A700" s="402"/>
      <c r="B700" s="455"/>
      <c r="C700" s="126"/>
      <c r="D700" s="293"/>
      <c r="E700" s="1152"/>
      <c r="F700" s="446" t="s">
        <v>372</v>
      </c>
      <c r="G700" s="447" t="s">
        <v>210</v>
      </c>
      <c r="H700" s="1150" t="s">
        <v>889</v>
      </c>
      <c r="I700" s="1148"/>
      <c r="J700" s="1068"/>
      <c r="K700" s="1068"/>
      <c r="L700" s="1068"/>
      <c r="M700" s="1167"/>
      <c r="N700" s="1160"/>
      <c r="O700" s="884"/>
      <c r="P700" s="1160"/>
      <c r="Q700" s="1160"/>
    </row>
    <row r="701" spans="1:17" ht="27.75" customHeight="1" x14ac:dyDescent="0.15">
      <c r="A701" s="402"/>
      <c r="B701" s="455"/>
      <c r="C701" s="126"/>
      <c r="D701" s="293"/>
      <c r="E701" s="1152"/>
      <c r="F701" s="917" t="s">
        <v>356</v>
      </c>
      <c r="G701" s="918" t="s">
        <v>210</v>
      </c>
      <c r="H701" s="1146" t="s">
        <v>1899</v>
      </c>
      <c r="I701" s="985"/>
      <c r="J701" s="1068"/>
      <c r="K701" s="1068"/>
      <c r="L701" s="1068"/>
      <c r="M701" s="1167"/>
      <c r="N701" s="1160"/>
      <c r="O701" s="884"/>
      <c r="P701" s="1160"/>
      <c r="Q701" s="1160"/>
    </row>
    <row r="702" spans="1:17" ht="17" customHeight="1" x14ac:dyDescent="0.15">
      <c r="A702" s="402"/>
      <c r="B702" s="455"/>
      <c r="C702" s="126"/>
      <c r="D702" s="293"/>
      <c r="E702" s="1152"/>
      <c r="F702" s="891" t="s">
        <v>449</v>
      </c>
      <c r="G702" s="447" t="s">
        <v>210</v>
      </c>
      <c r="H702" s="984" t="s">
        <v>452</v>
      </c>
      <c r="I702" s="985"/>
      <c r="J702" s="1068"/>
      <c r="K702" s="1068"/>
      <c r="L702" s="1068"/>
      <c r="M702" s="1167"/>
      <c r="N702" s="1160"/>
      <c r="O702" s="884"/>
      <c r="P702" s="1160"/>
      <c r="Q702" s="1160"/>
    </row>
    <row r="703" spans="1:17" ht="17" customHeight="1" x14ac:dyDescent="0.15">
      <c r="A703" s="402"/>
      <c r="B703" s="868"/>
      <c r="C703" s="129"/>
      <c r="D703" s="304"/>
      <c r="E703" s="1153"/>
      <c r="F703" s="446" t="s">
        <v>450</v>
      </c>
      <c r="G703" s="447" t="s">
        <v>210</v>
      </c>
      <c r="H703" s="984"/>
      <c r="I703" s="985"/>
      <c r="J703" s="1069"/>
      <c r="K703" s="1069"/>
      <c r="L703" s="1069"/>
      <c r="M703" s="1168"/>
      <c r="N703" s="1161"/>
      <c r="O703" s="887"/>
      <c r="P703" s="1161"/>
      <c r="Q703" s="1161"/>
    </row>
    <row r="704" spans="1:17" s="275" customFormat="1" ht="30.75" customHeight="1" x14ac:dyDescent="0.2">
      <c r="A704" s="418"/>
      <c r="B704" s="280"/>
      <c r="C704" s="459" t="s">
        <v>22</v>
      </c>
      <c r="D704" s="1194" t="s">
        <v>290</v>
      </c>
      <c r="E704" s="1195"/>
      <c r="F704" s="1196"/>
      <c r="G704" s="1196"/>
      <c r="H704" s="1196"/>
      <c r="I704" s="1197"/>
      <c r="J704" s="296"/>
      <c r="K704" s="419"/>
      <c r="L704" s="419"/>
      <c r="M704" s="420"/>
      <c r="N704" s="466">
        <f>N705+N760+N763+N766+N769</f>
        <v>29.279999999999998</v>
      </c>
      <c r="O704" s="882"/>
    </row>
    <row r="705" spans="1:17" s="410" customFormat="1" ht="30.75" customHeight="1" x14ac:dyDescent="0.15">
      <c r="A705" s="418"/>
      <c r="B705" s="280"/>
      <c r="C705" s="294"/>
      <c r="D705" s="297" t="s">
        <v>0</v>
      </c>
      <c r="E705" s="1112" t="s">
        <v>456</v>
      </c>
      <c r="F705" s="1113"/>
      <c r="G705" s="1113"/>
      <c r="H705" s="1113"/>
      <c r="I705" s="1117"/>
      <c r="J705" s="290"/>
      <c r="K705" s="298"/>
      <c r="L705" s="298"/>
      <c r="M705" s="298"/>
      <c r="N705" s="463">
        <f>N706+N707+N708+N709</f>
        <v>29.279999999999998</v>
      </c>
      <c r="O705" s="883"/>
    </row>
    <row r="706" spans="1:17" s="410" customFormat="1" ht="26" customHeight="1" x14ac:dyDescent="0.15">
      <c r="A706" s="418"/>
      <c r="B706" s="280"/>
      <c r="C706" s="294"/>
      <c r="D706" s="295"/>
      <c r="E706" s="277" t="s">
        <v>133</v>
      </c>
      <c r="F706" s="299" t="s">
        <v>457</v>
      </c>
      <c r="G706" s="300"/>
      <c r="H706" s="300"/>
      <c r="I706" s="421"/>
      <c r="J706" s="299"/>
      <c r="K706" s="301"/>
      <c r="L706" s="301"/>
      <c r="M706" s="301"/>
      <c r="N706" s="531">
        <v>0</v>
      </c>
      <c r="O706" s="883"/>
    </row>
    <row r="707" spans="1:17" s="410" customFormat="1" ht="26" customHeight="1" x14ac:dyDescent="0.15">
      <c r="A707" s="418"/>
      <c r="B707" s="280"/>
      <c r="C707" s="294"/>
      <c r="D707" s="295"/>
      <c r="E707" s="277" t="s">
        <v>135</v>
      </c>
      <c r="F707" s="299" t="s">
        <v>461</v>
      </c>
      <c r="G707" s="300"/>
      <c r="H707" s="300"/>
      <c r="I707" s="421"/>
      <c r="J707" s="299"/>
      <c r="K707" s="301"/>
      <c r="L707" s="301"/>
      <c r="M707" s="301"/>
      <c r="N707" s="531">
        <v>0</v>
      </c>
      <c r="O707" s="883"/>
    </row>
    <row r="708" spans="1:17" s="410" customFormat="1" ht="26" customHeight="1" x14ac:dyDescent="0.15">
      <c r="A708" s="418"/>
      <c r="B708" s="280"/>
      <c r="C708" s="294"/>
      <c r="D708" s="295"/>
      <c r="E708" s="277" t="s">
        <v>137</v>
      </c>
      <c r="F708" s="299" t="s">
        <v>136</v>
      </c>
      <c r="G708" s="300"/>
      <c r="H708" s="300"/>
      <c r="I708" s="421"/>
      <c r="J708" s="299"/>
      <c r="K708" s="301"/>
      <c r="L708" s="301"/>
      <c r="M708" s="301"/>
      <c r="N708" s="531">
        <v>0</v>
      </c>
      <c r="O708" s="883"/>
    </row>
    <row r="709" spans="1:17" s="275" customFormat="1" ht="26" customHeight="1" x14ac:dyDescent="0.2">
      <c r="A709" s="418"/>
      <c r="B709" s="280"/>
      <c r="C709" s="294"/>
      <c r="D709" s="295"/>
      <c r="E709" s="277" t="s">
        <v>286</v>
      </c>
      <c r="F709" s="299" t="s">
        <v>139</v>
      </c>
      <c r="G709" s="300"/>
      <c r="H709" s="300"/>
      <c r="I709" s="422"/>
      <c r="J709" s="302"/>
      <c r="K709" s="277"/>
      <c r="L709" s="278"/>
      <c r="M709" s="303"/>
      <c r="N709" s="464">
        <f>SUM(N710:N759)</f>
        <v>29.279999999999998</v>
      </c>
      <c r="O709" s="884"/>
    </row>
    <row r="710" spans="1:17" ht="27" customHeight="1" x14ac:dyDescent="0.15">
      <c r="A710" s="402"/>
      <c r="B710" s="386"/>
      <c r="C710" s="126"/>
      <c r="D710" s="293"/>
      <c r="E710" s="1151" t="s">
        <v>283</v>
      </c>
      <c r="F710" s="381" t="s">
        <v>451</v>
      </c>
      <c r="G710" s="380" t="s">
        <v>210</v>
      </c>
      <c r="H710" s="1001" t="s">
        <v>890</v>
      </c>
      <c r="I710" s="1002"/>
      <c r="J710" s="1067">
        <v>2013</v>
      </c>
      <c r="K710" s="1067" t="s">
        <v>361</v>
      </c>
      <c r="L710" s="1067">
        <v>1</v>
      </c>
      <c r="M710" s="1166">
        <f>N710</f>
        <v>5.85</v>
      </c>
      <c r="N710" s="1159">
        <v>5.85</v>
      </c>
      <c r="O710" s="884"/>
      <c r="P710" s="1159">
        <v>5.94</v>
      </c>
      <c r="Q710" s="1159">
        <v>5.76</v>
      </c>
    </row>
    <row r="711" spans="1:17" ht="21" customHeight="1" x14ac:dyDescent="0.15">
      <c r="A711" s="402"/>
      <c r="B711" s="386"/>
      <c r="C711" s="126"/>
      <c r="D711" s="293"/>
      <c r="E711" s="1152"/>
      <c r="F711" s="381" t="s">
        <v>436</v>
      </c>
      <c r="G711" s="380" t="s">
        <v>210</v>
      </c>
      <c r="H711" s="1149" t="s">
        <v>894</v>
      </c>
      <c r="I711" s="985"/>
      <c r="J711" s="1068"/>
      <c r="K711" s="1068"/>
      <c r="L711" s="1068"/>
      <c r="M711" s="1167"/>
      <c r="N711" s="1160"/>
      <c r="O711" s="884"/>
      <c r="P711" s="1160"/>
      <c r="Q711" s="1160"/>
    </row>
    <row r="712" spans="1:17" ht="28" x14ac:dyDescent="0.15">
      <c r="A712" s="402"/>
      <c r="B712" s="386"/>
      <c r="C712" s="126"/>
      <c r="D712" s="293"/>
      <c r="E712" s="1152"/>
      <c r="F712" s="381" t="s">
        <v>554</v>
      </c>
      <c r="G712" s="380" t="s">
        <v>210</v>
      </c>
      <c r="H712" s="984" t="s">
        <v>893</v>
      </c>
      <c r="I712" s="985"/>
      <c r="J712" s="1068"/>
      <c r="K712" s="1068"/>
      <c r="L712" s="1068"/>
      <c r="M712" s="1167"/>
      <c r="N712" s="1160"/>
      <c r="O712" s="884"/>
      <c r="P712" s="1160"/>
      <c r="Q712" s="1160"/>
    </row>
    <row r="713" spans="1:17" ht="42" x14ac:dyDescent="0.15">
      <c r="A713" s="402"/>
      <c r="B713" s="386"/>
      <c r="C713" s="126"/>
      <c r="D713" s="293"/>
      <c r="E713" s="1152"/>
      <c r="F713" s="381" t="s">
        <v>555</v>
      </c>
      <c r="G713" s="380" t="s">
        <v>210</v>
      </c>
      <c r="H713" s="984" t="s">
        <v>526</v>
      </c>
      <c r="I713" s="985"/>
      <c r="J713" s="1068"/>
      <c r="K713" s="1068"/>
      <c r="L713" s="1068"/>
      <c r="M713" s="1167"/>
      <c r="N713" s="1160"/>
      <c r="O713" s="884"/>
      <c r="P713" s="1160"/>
      <c r="Q713" s="1160"/>
    </row>
    <row r="714" spans="1:17" ht="28" x14ac:dyDescent="0.15">
      <c r="A714" s="402"/>
      <c r="B714" s="386"/>
      <c r="C714" s="126"/>
      <c r="D714" s="293"/>
      <c r="E714" s="1152"/>
      <c r="F714" s="381" t="s">
        <v>458</v>
      </c>
      <c r="G714" s="380" t="s">
        <v>210</v>
      </c>
      <c r="H714" s="1191" t="s">
        <v>891</v>
      </c>
      <c r="I714" s="985"/>
      <c r="J714" s="1068"/>
      <c r="K714" s="1068"/>
      <c r="L714" s="1068"/>
      <c r="M714" s="1167"/>
      <c r="N714" s="1160"/>
      <c r="O714" s="884"/>
      <c r="P714" s="1160"/>
      <c r="Q714" s="1160"/>
    </row>
    <row r="715" spans="1:17" ht="31.25" customHeight="1" x14ac:dyDescent="0.15">
      <c r="A715" s="402"/>
      <c r="B715" s="386"/>
      <c r="C715" s="126"/>
      <c r="D715" s="293"/>
      <c r="E715" s="1152"/>
      <c r="F715" s="381" t="s">
        <v>459</v>
      </c>
      <c r="G715" s="380" t="s">
        <v>210</v>
      </c>
      <c r="H715" s="1150" t="s">
        <v>527</v>
      </c>
      <c r="I715" s="1148"/>
      <c r="J715" s="1068"/>
      <c r="K715" s="1068"/>
      <c r="L715" s="1068"/>
      <c r="M715" s="1167"/>
      <c r="N715" s="1160"/>
      <c r="O715" s="884"/>
      <c r="P715" s="1160"/>
      <c r="Q715" s="1160"/>
    </row>
    <row r="716" spans="1:17" ht="21" customHeight="1" x14ac:dyDescent="0.15">
      <c r="A716" s="402"/>
      <c r="B716" s="386"/>
      <c r="C716" s="126"/>
      <c r="D716" s="293"/>
      <c r="E716" s="1152"/>
      <c r="F716" s="381" t="s">
        <v>460</v>
      </c>
      <c r="G716" s="380" t="s">
        <v>210</v>
      </c>
      <c r="H716" s="1149" t="s">
        <v>528</v>
      </c>
      <c r="I716" s="1148"/>
      <c r="J716" s="1068"/>
      <c r="K716" s="1068"/>
      <c r="L716" s="1068"/>
      <c r="M716" s="1167"/>
      <c r="N716" s="1160"/>
      <c r="O716" s="884"/>
      <c r="P716" s="1160"/>
      <c r="Q716" s="1160"/>
    </row>
    <row r="717" spans="1:17" ht="29" customHeight="1" x14ac:dyDescent="0.15">
      <c r="A717" s="402"/>
      <c r="B717" s="386"/>
      <c r="C717" s="126"/>
      <c r="D717" s="293"/>
      <c r="E717" s="1152"/>
      <c r="F717" s="381" t="s">
        <v>372</v>
      </c>
      <c r="G717" s="380" t="s">
        <v>210</v>
      </c>
      <c r="H717" s="1150" t="s">
        <v>892</v>
      </c>
      <c r="I717" s="1148"/>
      <c r="J717" s="1068"/>
      <c r="K717" s="1068"/>
      <c r="L717" s="1068"/>
      <c r="M717" s="1167"/>
      <c r="N717" s="1160"/>
      <c r="O717" s="884"/>
      <c r="P717" s="1160"/>
      <c r="Q717" s="1160"/>
    </row>
    <row r="718" spans="1:17" ht="29" customHeight="1" x14ac:dyDescent="0.15">
      <c r="A718" s="402"/>
      <c r="B718" s="386"/>
      <c r="C718" s="126"/>
      <c r="D718" s="293"/>
      <c r="E718" s="1152"/>
      <c r="F718" s="919" t="s">
        <v>356</v>
      </c>
      <c r="G718" s="920" t="s">
        <v>210</v>
      </c>
      <c r="H718" s="1192" t="s">
        <v>1900</v>
      </c>
      <c r="I718" s="1193"/>
      <c r="J718" s="1068"/>
      <c r="K718" s="1068"/>
      <c r="L718" s="1068"/>
      <c r="M718" s="1167"/>
      <c r="N718" s="1160"/>
      <c r="O718" s="885"/>
      <c r="P718" s="1160"/>
      <c r="Q718" s="1160"/>
    </row>
    <row r="719" spans="1:17" ht="13" x14ac:dyDescent="0.15">
      <c r="A719" s="402"/>
      <c r="B719" s="386"/>
      <c r="C719" s="126"/>
      <c r="D719" s="293"/>
      <c r="E719" s="451"/>
      <c r="F719" s="452"/>
      <c r="G719" s="452"/>
      <c r="H719" s="452"/>
      <c r="I719" s="452"/>
      <c r="J719" s="452"/>
      <c r="K719" s="452"/>
      <c r="L719" s="452"/>
      <c r="M719" s="452"/>
      <c r="N719" s="465"/>
      <c r="O719" s="884"/>
    </row>
    <row r="720" spans="1:17" ht="30.75" customHeight="1" x14ac:dyDescent="0.15">
      <c r="A720" s="402"/>
      <c r="B720" s="386"/>
      <c r="C720" s="126"/>
      <c r="D720" s="293"/>
      <c r="E720" s="1151" t="s">
        <v>284</v>
      </c>
      <c r="F720" s="381" t="s">
        <v>451</v>
      </c>
      <c r="G720" s="380" t="s">
        <v>210</v>
      </c>
      <c r="H720" s="1001" t="s">
        <v>895</v>
      </c>
      <c r="I720" s="1002"/>
      <c r="J720" s="1067">
        <v>2014</v>
      </c>
      <c r="K720" s="1067" t="s">
        <v>361</v>
      </c>
      <c r="L720" s="1067">
        <v>1</v>
      </c>
      <c r="M720" s="1166">
        <f>N720</f>
        <v>5.82</v>
      </c>
      <c r="N720" s="1159">
        <v>5.82</v>
      </c>
      <c r="O720" s="884"/>
      <c r="P720" s="1159">
        <v>5.94</v>
      </c>
      <c r="Q720" s="1159">
        <v>5.7</v>
      </c>
    </row>
    <row r="721" spans="1:17" ht="30.75" customHeight="1" x14ac:dyDescent="0.15">
      <c r="A721" s="402"/>
      <c r="B721" s="386"/>
      <c r="C721" s="126"/>
      <c r="D721" s="293"/>
      <c r="E721" s="1152"/>
      <c r="F721" s="381" t="s">
        <v>436</v>
      </c>
      <c r="G721" s="380" t="s">
        <v>210</v>
      </c>
      <c r="H721" s="1149" t="s">
        <v>896</v>
      </c>
      <c r="I721" s="985"/>
      <c r="J721" s="1068"/>
      <c r="K721" s="1068"/>
      <c r="L721" s="1068"/>
      <c r="M721" s="1167"/>
      <c r="N721" s="1160"/>
      <c r="O721" s="884"/>
      <c r="P721" s="1160"/>
      <c r="Q721" s="1160"/>
    </row>
    <row r="722" spans="1:17" ht="28" x14ac:dyDescent="0.15">
      <c r="A722" s="402"/>
      <c r="B722" s="386"/>
      <c r="C722" s="126"/>
      <c r="D722" s="293"/>
      <c r="E722" s="1152"/>
      <c r="F722" s="381" t="s">
        <v>554</v>
      </c>
      <c r="G722" s="380" t="s">
        <v>210</v>
      </c>
      <c r="H722" s="984" t="s">
        <v>897</v>
      </c>
      <c r="I722" s="985"/>
      <c r="J722" s="1068"/>
      <c r="K722" s="1068"/>
      <c r="L722" s="1068"/>
      <c r="M722" s="1167"/>
      <c r="N722" s="1160"/>
      <c r="O722" s="884"/>
      <c r="P722" s="1160"/>
      <c r="Q722" s="1160"/>
    </row>
    <row r="723" spans="1:17" ht="42" x14ac:dyDescent="0.15">
      <c r="A723" s="402"/>
      <c r="B723" s="386"/>
      <c r="C723" s="126"/>
      <c r="D723" s="293"/>
      <c r="E723" s="1152"/>
      <c r="F723" s="381" t="s">
        <v>555</v>
      </c>
      <c r="G723" s="380" t="s">
        <v>210</v>
      </c>
      <c r="H723" s="984" t="s">
        <v>898</v>
      </c>
      <c r="I723" s="985"/>
      <c r="J723" s="1068"/>
      <c r="K723" s="1068"/>
      <c r="L723" s="1068"/>
      <c r="M723" s="1167"/>
      <c r="N723" s="1160"/>
      <c r="O723" s="884"/>
      <c r="P723" s="1160"/>
      <c r="Q723" s="1160"/>
    </row>
    <row r="724" spans="1:17" ht="28" x14ac:dyDescent="0.15">
      <c r="A724" s="402"/>
      <c r="B724" s="386"/>
      <c r="C724" s="126"/>
      <c r="D724" s="293"/>
      <c r="E724" s="1152"/>
      <c r="F724" s="381" t="s">
        <v>458</v>
      </c>
      <c r="G724" s="380" t="s">
        <v>210</v>
      </c>
      <c r="H724" s="1198" t="s">
        <v>903</v>
      </c>
      <c r="I724" s="1148"/>
      <c r="J724" s="1068"/>
      <c r="K724" s="1068"/>
      <c r="L724" s="1068"/>
      <c r="M724" s="1167"/>
      <c r="N724" s="1160"/>
      <c r="O724" s="884"/>
      <c r="P724" s="1160"/>
      <c r="Q724" s="1160"/>
    </row>
    <row r="725" spans="1:17" ht="26.25" customHeight="1" x14ac:dyDescent="0.15">
      <c r="A725" s="402"/>
      <c r="B725" s="386"/>
      <c r="C725" s="126"/>
      <c r="D725" s="293"/>
      <c r="E725" s="1152"/>
      <c r="F725" s="381" t="s">
        <v>459</v>
      </c>
      <c r="G725" s="380" t="s">
        <v>210</v>
      </c>
      <c r="H725" s="1150" t="s">
        <v>900</v>
      </c>
      <c r="I725" s="1148"/>
      <c r="J725" s="1068"/>
      <c r="K725" s="1068"/>
      <c r="L725" s="1068"/>
      <c r="M725" s="1167"/>
      <c r="N725" s="1160"/>
      <c r="O725" s="884"/>
      <c r="P725" s="1160"/>
      <c r="Q725" s="1160"/>
    </row>
    <row r="726" spans="1:17" ht="22.5" customHeight="1" x14ac:dyDescent="0.15">
      <c r="A726" s="402"/>
      <c r="B726" s="386"/>
      <c r="C726" s="126"/>
      <c r="D726" s="293"/>
      <c r="E726" s="1152"/>
      <c r="F726" s="381" t="s">
        <v>460</v>
      </c>
      <c r="G726" s="380" t="s">
        <v>210</v>
      </c>
      <c r="H726" s="1149" t="s">
        <v>901</v>
      </c>
      <c r="I726" s="1148"/>
      <c r="J726" s="1068"/>
      <c r="K726" s="1068"/>
      <c r="L726" s="1068"/>
      <c r="M726" s="1167"/>
      <c r="N726" s="1160"/>
      <c r="O726" s="884"/>
      <c r="P726" s="1160"/>
      <c r="Q726" s="1160"/>
    </row>
    <row r="727" spans="1:17" ht="29" customHeight="1" x14ac:dyDescent="0.15">
      <c r="A727" s="402"/>
      <c r="B727" s="386"/>
      <c r="C727" s="126"/>
      <c r="D727" s="293"/>
      <c r="E727" s="1152"/>
      <c r="F727" s="1156" t="s">
        <v>372</v>
      </c>
      <c r="G727" s="380" t="s">
        <v>210</v>
      </c>
      <c r="H727" s="1150" t="s">
        <v>902</v>
      </c>
      <c r="I727" s="1169"/>
      <c r="J727" s="1068"/>
      <c r="K727" s="1068"/>
      <c r="L727" s="1068"/>
      <c r="M727" s="1167"/>
      <c r="N727" s="1160"/>
      <c r="O727" s="884"/>
      <c r="P727" s="1160"/>
      <c r="Q727" s="1160"/>
    </row>
    <row r="728" spans="1:17" ht="42" customHeight="1" x14ac:dyDescent="0.15">
      <c r="A728" s="402"/>
      <c r="B728" s="386"/>
      <c r="C728" s="126"/>
      <c r="D728" s="293"/>
      <c r="E728" s="1152"/>
      <c r="F728" s="1058"/>
      <c r="G728" s="380"/>
      <c r="H728" s="1150" t="s">
        <v>899</v>
      </c>
      <c r="I728" s="1169"/>
      <c r="J728" s="1068"/>
      <c r="K728" s="1068"/>
      <c r="L728" s="1068"/>
      <c r="M728" s="1167"/>
      <c r="N728" s="1160"/>
      <c r="O728" s="884"/>
      <c r="P728" s="1160"/>
      <c r="Q728" s="1160"/>
    </row>
    <row r="729" spans="1:17" ht="27.5" customHeight="1" x14ac:dyDescent="0.15">
      <c r="A729" s="402"/>
      <c r="B729" s="386"/>
      <c r="C729" s="126"/>
      <c r="D729" s="293"/>
      <c r="E729" s="1152"/>
      <c r="F729" s="919" t="s">
        <v>356</v>
      </c>
      <c r="G729" s="920" t="s">
        <v>210</v>
      </c>
      <c r="H729" s="1192" t="s">
        <v>1901</v>
      </c>
      <c r="I729" s="1193"/>
      <c r="J729" s="1068"/>
      <c r="K729" s="1068"/>
      <c r="L729" s="1068"/>
      <c r="M729" s="1167"/>
      <c r="N729" s="1160"/>
      <c r="O729" s="885"/>
    </row>
    <row r="730" spans="1:17" ht="13" x14ac:dyDescent="0.15">
      <c r="A730" s="402"/>
      <c r="B730" s="386"/>
      <c r="C730" s="126"/>
      <c r="D730" s="293"/>
      <c r="E730" s="451"/>
      <c r="F730" s="452"/>
      <c r="G730" s="452"/>
      <c r="H730" s="452"/>
      <c r="I730" s="452"/>
      <c r="J730" s="452"/>
      <c r="K730" s="452"/>
      <c r="L730" s="452"/>
      <c r="M730" s="452"/>
      <c r="N730" s="465"/>
      <c r="O730" s="884"/>
    </row>
    <row r="731" spans="1:17" ht="53.5" customHeight="1" x14ac:dyDescent="0.15">
      <c r="A731" s="402"/>
      <c r="B731" s="386"/>
      <c r="C731" s="126"/>
      <c r="D731" s="293"/>
      <c r="E731" s="1151" t="s">
        <v>285</v>
      </c>
      <c r="F731" s="381" t="s">
        <v>451</v>
      </c>
      <c r="G731" s="380" t="s">
        <v>210</v>
      </c>
      <c r="H731" s="1001" t="s">
        <v>904</v>
      </c>
      <c r="I731" s="1002"/>
      <c r="J731" s="1067">
        <v>2017</v>
      </c>
      <c r="K731" s="1067" t="s">
        <v>361</v>
      </c>
      <c r="L731" s="1067">
        <v>1</v>
      </c>
      <c r="M731" s="1166">
        <f>N731</f>
        <v>5.85</v>
      </c>
      <c r="N731" s="1159">
        <v>5.85</v>
      </c>
      <c r="O731" s="884"/>
      <c r="P731" s="1159">
        <v>5.94</v>
      </c>
      <c r="Q731" s="1159">
        <v>5.76</v>
      </c>
    </row>
    <row r="732" spans="1:17" ht="27" customHeight="1" x14ac:dyDescent="0.15">
      <c r="A732" s="402"/>
      <c r="B732" s="386"/>
      <c r="C732" s="126"/>
      <c r="D732" s="293"/>
      <c r="E732" s="1152"/>
      <c r="F732" s="381" t="s">
        <v>436</v>
      </c>
      <c r="G732" s="380" t="s">
        <v>210</v>
      </c>
      <c r="H732" s="984" t="s">
        <v>907</v>
      </c>
      <c r="I732" s="985"/>
      <c r="J732" s="1068"/>
      <c r="K732" s="1068"/>
      <c r="L732" s="1068"/>
      <c r="M732" s="1167"/>
      <c r="N732" s="1160"/>
      <c r="O732" s="884"/>
      <c r="P732" s="1160"/>
      <c r="Q732" s="1160"/>
    </row>
    <row r="733" spans="1:17" ht="30" customHeight="1" x14ac:dyDescent="0.15">
      <c r="A733" s="402"/>
      <c r="B733" s="386"/>
      <c r="C733" s="126"/>
      <c r="D733" s="293"/>
      <c r="E733" s="1152"/>
      <c r="F733" s="381" t="s">
        <v>554</v>
      </c>
      <c r="G733" s="380" t="s">
        <v>210</v>
      </c>
      <c r="H733" s="984" t="s">
        <v>918</v>
      </c>
      <c r="I733" s="985"/>
      <c r="J733" s="1068"/>
      <c r="K733" s="1068"/>
      <c r="L733" s="1068"/>
      <c r="M733" s="1167"/>
      <c r="N733" s="1160"/>
      <c r="O733" s="884"/>
      <c r="P733" s="1160"/>
      <c r="Q733" s="1160"/>
    </row>
    <row r="734" spans="1:17" ht="45" customHeight="1" x14ac:dyDescent="0.15">
      <c r="A734" s="402"/>
      <c r="B734" s="386"/>
      <c r="C734" s="126"/>
      <c r="D734" s="293"/>
      <c r="E734" s="1152"/>
      <c r="F734" s="381" t="s">
        <v>555</v>
      </c>
      <c r="G734" s="380" t="s">
        <v>210</v>
      </c>
      <c r="H734" s="984" t="s">
        <v>526</v>
      </c>
      <c r="I734" s="985"/>
      <c r="J734" s="1068"/>
      <c r="K734" s="1068"/>
      <c r="L734" s="1068"/>
      <c r="M734" s="1167"/>
      <c r="N734" s="1160"/>
      <c r="O734" s="884"/>
      <c r="P734" s="1160"/>
      <c r="Q734" s="1160"/>
    </row>
    <row r="735" spans="1:17" ht="30" customHeight="1" x14ac:dyDescent="0.15">
      <c r="A735" s="402"/>
      <c r="B735" s="386"/>
      <c r="C735" s="126"/>
      <c r="D735" s="293"/>
      <c r="E735" s="1152"/>
      <c r="F735" s="381" t="s">
        <v>458</v>
      </c>
      <c r="G735" s="380" t="s">
        <v>210</v>
      </c>
      <c r="H735" s="1191" t="s">
        <v>919</v>
      </c>
      <c r="I735" s="985"/>
      <c r="J735" s="1068"/>
      <c r="K735" s="1068"/>
      <c r="L735" s="1068"/>
      <c r="M735" s="1167"/>
      <c r="N735" s="1160"/>
      <c r="O735" s="884"/>
      <c r="P735" s="1160"/>
      <c r="Q735" s="1160"/>
    </row>
    <row r="736" spans="1:17" ht="30" customHeight="1" x14ac:dyDescent="0.15">
      <c r="A736" s="402"/>
      <c r="B736" s="386"/>
      <c r="C736" s="126"/>
      <c r="D736" s="293"/>
      <c r="E736" s="1152"/>
      <c r="F736" s="381" t="s">
        <v>459</v>
      </c>
      <c r="G736" s="380" t="s">
        <v>210</v>
      </c>
      <c r="H736" s="1150" t="s">
        <v>527</v>
      </c>
      <c r="I736" s="1148"/>
      <c r="J736" s="1068"/>
      <c r="K736" s="1068"/>
      <c r="L736" s="1068"/>
      <c r="M736" s="1167"/>
      <c r="N736" s="1160"/>
      <c r="O736" s="884"/>
      <c r="P736" s="1160"/>
      <c r="Q736" s="1160"/>
    </row>
    <row r="737" spans="1:17" ht="29.25" customHeight="1" x14ac:dyDescent="0.15">
      <c r="A737" s="402"/>
      <c r="B737" s="386"/>
      <c r="C737" s="126"/>
      <c r="D737" s="293"/>
      <c r="E737" s="1152"/>
      <c r="F737" s="381" t="s">
        <v>460</v>
      </c>
      <c r="G737" s="380" t="s">
        <v>210</v>
      </c>
      <c r="H737" s="1149" t="s">
        <v>528</v>
      </c>
      <c r="I737" s="1148"/>
      <c r="J737" s="1068"/>
      <c r="K737" s="1068"/>
      <c r="L737" s="1068"/>
      <c r="M737" s="1167"/>
      <c r="N737" s="1160"/>
      <c r="O737" s="884"/>
      <c r="P737" s="1160"/>
      <c r="Q737" s="1160"/>
    </row>
    <row r="738" spans="1:17" ht="30" customHeight="1" x14ac:dyDescent="0.15">
      <c r="A738" s="402"/>
      <c r="B738" s="386"/>
      <c r="C738" s="126"/>
      <c r="D738" s="293"/>
      <c r="E738" s="1152"/>
      <c r="F738" s="389" t="s">
        <v>372</v>
      </c>
      <c r="G738" s="380" t="s">
        <v>210</v>
      </c>
      <c r="H738" s="1199" t="s">
        <v>905</v>
      </c>
      <c r="I738" s="1200"/>
      <c r="J738" s="1068"/>
      <c r="K738" s="1068"/>
      <c r="L738" s="1068"/>
      <c r="M738" s="1167"/>
      <c r="N738" s="1160"/>
      <c r="O738" s="884"/>
      <c r="P738" s="1160"/>
      <c r="Q738" s="1160"/>
    </row>
    <row r="739" spans="1:17" ht="27.5" customHeight="1" x14ac:dyDescent="0.15">
      <c r="A739" s="402"/>
      <c r="B739" s="449"/>
      <c r="C739" s="126"/>
      <c r="D739" s="293"/>
      <c r="E739" s="1153"/>
      <c r="F739" s="917" t="s">
        <v>356</v>
      </c>
      <c r="G739" s="918" t="s">
        <v>210</v>
      </c>
      <c r="H739" s="1146" t="s">
        <v>1902</v>
      </c>
      <c r="I739" s="985"/>
      <c r="J739" s="1069"/>
      <c r="K739" s="1069"/>
      <c r="L739" s="1069"/>
      <c r="M739" s="1168"/>
      <c r="N739" s="1161"/>
      <c r="O739" s="885"/>
      <c r="P739" s="1160"/>
      <c r="Q739" s="1160"/>
    </row>
    <row r="740" spans="1:17" ht="13" x14ac:dyDescent="0.15">
      <c r="A740" s="402"/>
      <c r="B740" s="386"/>
      <c r="C740" s="126"/>
      <c r="D740" s="293"/>
      <c r="E740" s="453"/>
      <c r="F740" s="454"/>
      <c r="G740" s="454"/>
      <c r="H740" s="454"/>
      <c r="I740" s="454"/>
      <c r="J740" s="454"/>
      <c r="K740" s="454"/>
      <c r="L740" s="454"/>
      <c r="M740" s="454"/>
      <c r="N740" s="467"/>
      <c r="O740" s="884"/>
    </row>
    <row r="741" spans="1:17" ht="35.5" customHeight="1" x14ac:dyDescent="0.15">
      <c r="A741" s="402"/>
      <c r="B741" s="386"/>
      <c r="C741" s="126"/>
      <c r="D741" s="293"/>
      <c r="E741" s="1151" t="s">
        <v>506</v>
      </c>
      <c r="F741" s="381" t="s">
        <v>451</v>
      </c>
      <c r="G741" s="380" t="s">
        <v>210</v>
      </c>
      <c r="H741" s="1001" t="s">
        <v>910</v>
      </c>
      <c r="I741" s="1002"/>
      <c r="J741" s="1067">
        <v>2016</v>
      </c>
      <c r="K741" s="1067" t="s">
        <v>361</v>
      </c>
      <c r="L741" s="1067">
        <v>1</v>
      </c>
      <c r="M741" s="1166">
        <f>N741</f>
        <v>5.88</v>
      </c>
      <c r="N741" s="1159">
        <v>5.88</v>
      </c>
      <c r="O741" s="884"/>
      <c r="P741" s="1159">
        <v>5.94</v>
      </c>
      <c r="Q741" s="1159">
        <v>5.82</v>
      </c>
    </row>
    <row r="742" spans="1:17" ht="20.5" customHeight="1" x14ac:dyDescent="0.15">
      <c r="A742" s="402"/>
      <c r="B742" s="386"/>
      <c r="C742" s="126"/>
      <c r="D742" s="293"/>
      <c r="E742" s="1152"/>
      <c r="F742" s="381" t="s">
        <v>436</v>
      </c>
      <c r="G742" s="380" t="s">
        <v>210</v>
      </c>
      <c r="H742" s="1149" t="s">
        <v>911</v>
      </c>
      <c r="I742" s="985"/>
      <c r="J742" s="1068"/>
      <c r="K742" s="1068"/>
      <c r="L742" s="1068"/>
      <c r="M742" s="1167"/>
      <c r="N742" s="1160"/>
      <c r="O742" s="884"/>
      <c r="P742" s="1160"/>
      <c r="Q742" s="1160"/>
    </row>
    <row r="743" spans="1:17" ht="30.5" customHeight="1" x14ac:dyDescent="0.15">
      <c r="A743" s="402"/>
      <c r="B743" s="386"/>
      <c r="C743" s="126"/>
      <c r="D743" s="293"/>
      <c r="E743" s="1152"/>
      <c r="F743" s="381" t="s">
        <v>554</v>
      </c>
      <c r="G743" s="380" t="s">
        <v>210</v>
      </c>
      <c r="H743" s="984" t="s">
        <v>912</v>
      </c>
      <c r="I743" s="985"/>
      <c r="J743" s="1068"/>
      <c r="K743" s="1068"/>
      <c r="L743" s="1068"/>
      <c r="M743" s="1167"/>
      <c r="N743" s="1160"/>
      <c r="O743" s="884"/>
      <c r="P743" s="1160"/>
      <c r="Q743" s="1160"/>
    </row>
    <row r="744" spans="1:17" ht="42" x14ac:dyDescent="0.15">
      <c r="A744" s="402"/>
      <c r="B744" s="386"/>
      <c r="C744" s="126"/>
      <c r="D744" s="293"/>
      <c r="E744" s="1152"/>
      <c r="F744" s="381" t="s">
        <v>555</v>
      </c>
      <c r="G744" s="380" t="s">
        <v>210</v>
      </c>
      <c r="H744" s="984" t="s">
        <v>529</v>
      </c>
      <c r="I744" s="985"/>
      <c r="J744" s="1068"/>
      <c r="K744" s="1068"/>
      <c r="L744" s="1068"/>
      <c r="M744" s="1167"/>
      <c r="N744" s="1160"/>
      <c r="O744" s="884"/>
      <c r="P744" s="1160"/>
      <c r="Q744" s="1160"/>
    </row>
    <row r="745" spans="1:17" ht="28" x14ac:dyDescent="0.15">
      <c r="A745" s="402"/>
      <c r="B745" s="386"/>
      <c r="C745" s="126"/>
      <c r="D745" s="293"/>
      <c r="E745" s="1152"/>
      <c r="F745" s="381" t="s">
        <v>458</v>
      </c>
      <c r="G745" s="380" t="s">
        <v>210</v>
      </c>
      <c r="H745" s="1191" t="s">
        <v>530</v>
      </c>
      <c r="I745" s="985"/>
      <c r="J745" s="1068"/>
      <c r="K745" s="1068"/>
      <c r="L745" s="1068"/>
      <c r="M745" s="1167"/>
      <c r="N745" s="1160"/>
      <c r="O745" s="884"/>
      <c r="P745" s="1160"/>
      <c r="Q745" s="1160"/>
    </row>
    <row r="746" spans="1:17" ht="31.25" customHeight="1" x14ac:dyDescent="0.15">
      <c r="A746" s="402"/>
      <c r="B746" s="386"/>
      <c r="C746" s="126"/>
      <c r="D746" s="293"/>
      <c r="E746" s="1152"/>
      <c r="F746" s="381" t="s">
        <v>459</v>
      </c>
      <c r="G746" s="380" t="s">
        <v>210</v>
      </c>
      <c r="H746" s="1150" t="s">
        <v>915</v>
      </c>
      <c r="I746" s="1148"/>
      <c r="J746" s="1068"/>
      <c r="K746" s="1068"/>
      <c r="L746" s="1068"/>
      <c r="M746" s="1167"/>
      <c r="N746" s="1160"/>
      <c r="O746" s="884"/>
      <c r="P746" s="1160"/>
      <c r="Q746" s="1160"/>
    </row>
    <row r="747" spans="1:17" ht="21.5" customHeight="1" x14ac:dyDescent="0.15">
      <c r="A747" s="402"/>
      <c r="B747" s="386"/>
      <c r="C747" s="126"/>
      <c r="D747" s="293"/>
      <c r="E747" s="1152"/>
      <c r="F747" s="381" t="s">
        <v>460</v>
      </c>
      <c r="G747" s="380" t="s">
        <v>210</v>
      </c>
      <c r="H747" s="1149" t="s">
        <v>913</v>
      </c>
      <c r="I747" s="1148"/>
      <c r="J747" s="1068"/>
      <c r="K747" s="1068"/>
      <c r="L747" s="1068"/>
      <c r="M747" s="1167"/>
      <c r="N747" s="1160"/>
      <c r="O747" s="884"/>
      <c r="P747" s="1160"/>
      <c r="Q747" s="1160"/>
    </row>
    <row r="748" spans="1:17" ht="29.5" customHeight="1" x14ac:dyDescent="0.15">
      <c r="A748" s="402"/>
      <c r="B748" s="386"/>
      <c r="C748" s="126"/>
      <c r="D748" s="293"/>
      <c r="E748" s="1152"/>
      <c r="F748" s="389" t="s">
        <v>372</v>
      </c>
      <c r="G748" s="380" t="s">
        <v>210</v>
      </c>
      <c r="H748" s="1150" t="s">
        <v>916</v>
      </c>
      <c r="I748" s="1169"/>
      <c r="J748" s="1068"/>
      <c r="K748" s="1068"/>
      <c r="L748" s="1068"/>
      <c r="M748" s="1167"/>
      <c r="N748" s="1160"/>
      <c r="O748" s="884"/>
      <c r="P748" s="1160"/>
      <c r="Q748" s="1160"/>
    </row>
    <row r="749" spans="1:17" ht="27" customHeight="1" x14ac:dyDescent="0.15">
      <c r="A749" s="402"/>
      <c r="B749" s="386"/>
      <c r="C749" s="126"/>
      <c r="D749" s="293"/>
      <c r="E749" s="1152"/>
      <c r="F749" s="919" t="s">
        <v>356</v>
      </c>
      <c r="G749" s="920" t="s">
        <v>210</v>
      </c>
      <c r="H749" s="1192" t="s">
        <v>1903</v>
      </c>
      <c r="I749" s="1193"/>
      <c r="J749" s="1068"/>
      <c r="K749" s="1068"/>
      <c r="L749" s="1068"/>
      <c r="M749" s="1167"/>
      <c r="N749" s="1160"/>
      <c r="O749" s="885"/>
      <c r="P749" s="1160"/>
      <c r="Q749" s="1160"/>
    </row>
    <row r="750" spans="1:17" ht="13" x14ac:dyDescent="0.15">
      <c r="A750" s="402"/>
      <c r="B750" s="868"/>
      <c r="C750" s="126"/>
      <c r="D750" s="293"/>
      <c r="E750" s="451"/>
      <c r="F750" s="452"/>
      <c r="G750" s="452"/>
      <c r="H750" s="452"/>
      <c r="I750" s="452"/>
      <c r="J750" s="452"/>
      <c r="K750" s="452"/>
      <c r="L750" s="452"/>
      <c r="M750" s="452"/>
      <c r="N750" s="465"/>
      <c r="O750" s="884"/>
    </row>
    <row r="751" spans="1:17" ht="49.25" customHeight="1" x14ac:dyDescent="0.15">
      <c r="A751" s="402"/>
      <c r="B751" s="868"/>
      <c r="C751" s="126"/>
      <c r="D751" s="293"/>
      <c r="E751" s="1152" t="s">
        <v>507</v>
      </c>
      <c r="F751" s="382" t="s">
        <v>451</v>
      </c>
      <c r="G751" s="383" t="s">
        <v>210</v>
      </c>
      <c r="H751" s="1001" t="s">
        <v>906</v>
      </c>
      <c r="I751" s="1002"/>
      <c r="J751" s="1067">
        <v>2017</v>
      </c>
      <c r="K751" s="1067" t="s">
        <v>361</v>
      </c>
      <c r="L751" s="1067">
        <v>1</v>
      </c>
      <c r="M751" s="1166">
        <f>N751</f>
        <v>5.88</v>
      </c>
      <c r="N751" s="1159">
        <v>5.88</v>
      </c>
      <c r="O751" s="884"/>
      <c r="P751" s="1159">
        <v>5.94</v>
      </c>
      <c r="Q751" s="1159">
        <v>5.82</v>
      </c>
    </row>
    <row r="752" spans="1:17" ht="20.5" customHeight="1" x14ac:dyDescent="0.15">
      <c r="A752" s="402"/>
      <c r="B752" s="386"/>
      <c r="C752" s="126"/>
      <c r="D752" s="293"/>
      <c r="E752" s="1152"/>
      <c r="F752" s="381" t="s">
        <v>436</v>
      </c>
      <c r="G752" s="380" t="s">
        <v>210</v>
      </c>
      <c r="H752" s="984" t="s">
        <v>1860</v>
      </c>
      <c r="I752" s="985"/>
      <c r="J752" s="1068"/>
      <c r="K752" s="1068"/>
      <c r="L752" s="1068"/>
      <c r="M752" s="1167"/>
      <c r="N752" s="1160"/>
      <c r="O752" s="884"/>
      <c r="P752" s="1160"/>
      <c r="Q752" s="1160"/>
    </row>
    <row r="753" spans="1:17" ht="30" customHeight="1" x14ac:dyDescent="0.15">
      <c r="A753" s="402"/>
      <c r="B753" s="386"/>
      <c r="C753" s="126"/>
      <c r="D753" s="293"/>
      <c r="E753" s="1152"/>
      <c r="F753" s="381" t="s">
        <v>554</v>
      </c>
      <c r="G753" s="380" t="s">
        <v>210</v>
      </c>
      <c r="H753" s="984" t="s">
        <v>920</v>
      </c>
      <c r="I753" s="985"/>
      <c r="J753" s="1068"/>
      <c r="K753" s="1068"/>
      <c r="L753" s="1068"/>
      <c r="M753" s="1167"/>
      <c r="N753" s="1160"/>
      <c r="O753" s="884"/>
      <c r="P753" s="1160"/>
      <c r="Q753" s="1160"/>
    </row>
    <row r="754" spans="1:17" ht="45" customHeight="1" x14ac:dyDescent="0.15">
      <c r="A754" s="402"/>
      <c r="B754" s="386"/>
      <c r="C754" s="126"/>
      <c r="D754" s="293"/>
      <c r="E754" s="1152"/>
      <c r="F754" s="381" t="s">
        <v>555</v>
      </c>
      <c r="G754" s="380" t="s">
        <v>210</v>
      </c>
      <c r="H754" s="984" t="s">
        <v>921</v>
      </c>
      <c r="I754" s="985"/>
      <c r="J754" s="1068"/>
      <c r="K754" s="1068"/>
      <c r="L754" s="1068"/>
      <c r="M754" s="1167"/>
      <c r="N754" s="1160"/>
      <c r="O754" s="884"/>
      <c r="P754" s="1160"/>
      <c r="Q754" s="1160"/>
    </row>
    <row r="755" spans="1:17" ht="30" customHeight="1" x14ac:dyDescent="0.15">
      <c r="A755" s="402"/>
      <c r="B755" s="386"/>
      <c r="C755" s="126"/>
      <c r="D755" s="293"/>
      <c r="E755" s="1152"/>
      <c r="F755" s="381" t="s">
        <v>458</v>
      </c>
      <c r="G755" s="380" t="s">
        <v>210</v>
      </c>
      <c r="H755" s="1191" t="s">
        <v>922</v>
      </c>
      <c r="I755" s="985"/>
      <c r="J755" s="1068"/>
      <c r="K755" s="1068"/>
      <c r="L755" s="1068"/>
      <c r="M755" s="1167"/>
      <c r="N755" s="1160"/>
      <c r="O755" s="884"/>
      <c r="P755" s="1160"/>
      <c r="Q755" s="1160"/>
    </row>
    <row r="756" spans="1:17" ht="31.25" customHeight="1" x14ac:dyDescent="0.15">
      <c r="A756" s="402"/>
      <c r="B756" s="386"/>
      <c r="C756" s="126"/>
      <c r="D756" s="293"/>
      <c r="E756" s="1152"/>
      <c r="F756" s="381" t="s">
        <v>459</v>
      </c>
      <c r="G756" s="380" t="s">
        <v>210</v>
      </c>
      <c r="H756" s="1150" t="s">
        <v>908</v>
      </c>
      <c r="I756" s="1148"/>
      <c r="J756" s="1068"/>
      <c r="K756" s="1068"/>
      <c r="L756" s="1068"/>
      <c r="M756" s="1167"/>
      <c r="N756" s="1160"/>
      <c r="O756" s="884"/>
      <c r="P756" s="1160"/>
      <c r="Q756" s="1160"/>
    </row>
    <row r="757" spans="1:17" ht="20.5" customHeight="1" x14ac:dyDescent="0.15">
      <c r="A757" s="402"/>
      <c r="B757" s="386"/>
      <c r="C757" s="126"/>
      <c r="D757" s="293"/>
      <c r="E757" s="1152"/>
      <c r="F757" s="381" t="s">
        <v>460</v>
      </c>
      <c r="G757" s="380" t="s">
        <v>210</v>
      </c>
      <c r="H757" s="1149" t="s">
        <v>909</v>
      </c>
      <c r="I757" s="1148"/>
      <c r="J757" s="1068"/>
      <c r="K757" s="1068"/>
      <c r="L757" s="1068"/>
      <c r="M757" s="1167"/>
      <c r="N757" s="1160"/>
      <c r="O757" s="884"/>
      <c r="P757" s="1160"/>
      <c r="Q757" s="1160"/>
    </row>
    <row r="758" spans="1:17" ht="30.5" customHeight="1" x14ac:dyDescent="0.15">
      <c r="A758" s="402"/>
      <c r="B758" s="386"/>
      <c r="C758" s="126"/>
      <c r="D758" s="293"/>
      <c r="E758" s="1152"/>
      <c r="F758" s="448" t="s">
        <v>372</v>
      </c>
      <c r="G758" s="380" t="s">
        <v>210</v>
      </c>
      <c r="H758" s="1150" t="s">
        <v>914</v>
      </c>
      <c r="I758" s="1169"/>
      <c r="J758" s="1068"/>
      <c r="K758" s="1068"/>
      <c r="L758" s="1068"/>
      <c r="M758" s="1167"/>
      <c r="N758" s="1160"/>
      <c r="O758" s="884"/>
      <c r="P758" s="1160"/>
      <c r="Q758" s="1160"/>
    </row>
    <row r="759" spans="1:17" ht="27.5" customHeight="1" x14ac:dyDescent="0.15">
      <c r="A759" s="402"/>
      <c r="B759" s="386"/>
      <c r="C759" s="126"/>
      <c r="D759" s="304"/>
      <c r="E759" s="922"/>
      <c r="F759" s="917" t="s">
        <v>356</v>
      </c>
      <c r="G759" s="918" t="s">
        <v>210</v>
      </c>
      <c r="H759" s="1146" t="s">
        <v>1904</v>
      </c>
      <c r="I759" s="985"/>
      <c r="J759" s="1069"/>
      <c r="K759" s="1069"/>
      <c r="L759" s="1069"/>
      <c r="M759" s="1167"/>
      <c r="N759" s="1160"/>
      <c r="O759" s="882"/>
      <c r="P759" s="1160"/>
      <c r="Q759" s="1160"/>
    </row>
    <row r="760" spans="1:17" s="410" customFormat="1" ht="24" customHeight="1" x14ac:dyDescent="0.15">
      <c r="A760" s="418"/>
      <c r="B760" s="280"/>
      <c r="C760" s="294"/>
      <c r="D760" s="276" t="s">
        <v>21</v>
      </c>
      <c r="E760" s="1112" t="s">
        <v>292</v>
      </c>
      <c r="F760" s="1113"/>
      <c r="G760" s="1113"/>
      <c r="H760" s="1113"/>
      <c r="I760" s="1117"/>
      <c r="J760" s="348"/>
      <c r="K760" s="349"/>
      <c r="L760" s="349"/>
      <c r="M760" s="349"/>
      <c r="N760" s="893">
        <f>N761+N762</f>
        <v>0</v>
      </c>
      <c r="O760" s="883"/>
    </row>
    <row r="761" spans="1:17" s="410" customFormat="1" ht="19.25" customHeight="1" x14ac:dyDescent="0.15">
      <c r="A761" s="418"/>
      <c r="B761" s="280"/>
      <c r="C761" s="294"/>
      <c r="D761" s="295"/>
      <c r="E761" s="423" t="s">
        <v>133</v>
      </c>
      <c r="F761" s="923" t="s">
        <v>462</v>
      </c>
      <c r="G761" s="924"/>
      <c r="H761" s="924"/>
      <c r="I761" s="925"/>
      <c r="J761" s="299"/>
      <c r="K761" s="301"/>
      <c r="L761" s="301"/>
      <c r="M761" s="301"/>
      <c r="N761" s="531">
        <v>0</v>
      </c>
      <c r="O761" s="883"/>
    </row>
    <row r="762" spans="1:17" s="410" customFormat="1" ht="19.25" customHeight="1" x14ac:dyDescent="0.15">
      <c r="A762" s="418"/>
      <c r="B762" s="280"/>
      <c r="C762" s="294"/>
      <c r="D762" s="295"/>
      <c r="E762" s="423" t="s">
        <v>135</v>
      </c>
      <c r="F762" s="299" t="s">
        <v>139</v>
      </c>
      <c r="G762" s="300"/>
      <c r="H762" s="300"/>
      <c r="I762" s="421"/>
      <c r="J762" s="302"/>
      <c r="K762" s="277"/>
      <c r="L762" s="278"/>
      <c r="M762" s="303"/>
      <c r="N762" s="531">
        <v>0</v>
      </c>
      <c r="O762" s="882"/>
    </row>
    <row r="763" spans="1:17" ht="25.5" customHeight="1" x14ac:dyDescent="0.15">
      <c r="A763" s="424"/>
      <c r="B763" s="386"/>
      <c r="C763" s="168"/>
      <c r="D763" s="276" t="s">
        <v>25</v>
      </c>
      <c r="E763" s="1112" t="s">
        <v>293</v>
      </c>
      <c r="F763" s="1113"/>
      <c r="G763" s="1113"/>
      <c r="H763" s="1113"/>
      <c r="I763" s="1117"/>
      <c r="J763" s="290"/>
      <c r="K763" s="298"/>
      <c r="L763" s="298"/>
      <c r="M763" s="298"/>
      <c r="N763" s="892">
        <f>N764+N765</f>
        <v>0</v>
      </c>
      <c r="O763" s="883"/>
    </row>
    <row r="764" spans="1:17" s="410" customFormat="1" ht="19.25" customHeight="1" x14ac:dyDescent="0.15">
      <c r="A764" s="418"/>
      <c r="B764" s="280"/>
      <c r="C764" s="294"/>
      <c r="D764" s="295"/>
      <c r="E764" s="277" t="s">
        <v>133</v>
      </c>
      <c r="F764" s="299" t="s">
        <v>136</v>
      </c>
      <c r="G764" s="300"/>
      <c r="H764" s="300"/>
      <c r="I764" s="421"/>
      <c r="J764" s="299"/>
      <c r="K764" s="301"/>
      <c r="L764" s="301"/>
      <c r="M764" s="301"/>
      <c r="N764" s="531">
        <v>0</v>
      </c>
      <c r="O764" s="883"/>
    </row>
    <row r="765" spans="1:17" s="410" customFormat="1" ht="19.25" customHeight="1" x14ac:dyDescent="0.15">
      <c r="A765" s="418"/>
      <c r="B765" s="280"/>
      <c r="C765" s="294"/>
      <c r="D765" s="295"/>
      <c r="E765" s="423" t="s">
        <v>135</v>
      </c>
      <c r="F765" s="299" t="s">
        <v>139</v>
      </c>
      <c r="G765" s="300"/>
      <c r="H765" s="300"/>
      <c r="I765" s="421"/>
      <c r="J765" s="302"/>
      <c r="K765" s="277"/>
      <c r="L765" s="278"/>
      <c r="M765" s="303"/>
      <c r="N765" s="531">
        <v>0</v>
      </c>
      <c r="O765" s="882"/>
    </row>
    <row r="766" spans="1:17" s="410" customFormat="1" ht="30" customHeight="1" x14ac:dyDescent="0.15">
      <c r="A766" s="418"/>
      <c r="B766" s="280"/>
      <c r="C766" s="294"/>
      <c r="D766" s="276" t="s">
        <v>91</v>
      </c>
      <c r="E766" s="1112" t="s">
        <v>294</v>
      </c>
      <c r="F766" s="1113"/>
      <c r="G766" s="1113"/>
      <c r="H766" s="1113"/>
      <c r="I766" s="1117"/>
      <c r="J766" s="290"/>
      <c r="K766" s="298"/>
      <c r="L766" s="298"/>
      <c r="M766" s="298"/>
      <c r="N766" s="892">
        <f>N767+N768</f>
        <v>0</v>
      </c>
      <c r="O766" s="883"/>
    </row>
    <row r="767" spans="1:17" s="410" customFormat="1" ht="19.25" customHeight="1" x14ac:dyDescent="0.15">
      <c r="A767" s="418"/>
      <c r="B767" s="280"/>
      <c r="C767" s="294"/>
      <c r="D767" s="295"/>
      <c r="E767" s="277" t="s">
        <v>133</v>
      </c>
      <c r="F767" s="299" t="s">
        <v>136</v>
      </c>
      <c r="G767" s="300"/>
      <c r="H767" s="300"/>
      <c r="I767" s="421"/>
      <c r="J767" s="299"/>
      <c r="K767" s="301"/>
      <c r="L767" s="301"/>
      <c r="M767" s="301"/>
      <c r="N767" s="531">
        <v>0</v>
      </c>
      <c r="O767" s="883"/>
    </row>
    <row r="768" spans="1:17" s="410" customFormat="1" ht="19.25" customHeight="1" x14ac:dyDescent="0.15">
      <c r="A768" s="418"/>
      <c r="B768" s="280"/>
      <c r="C768" s="294"/>
      <c r="D768" s="295"/>
      <c r="E768" s="423" t="s">
        <v>135</v>
      </c>
      <c r="F768" s="299" t="s">
        <v>139</v>
      </c>
      <c r="G768" s="300"/>
      <c r="H768" s="300"/>
      <c r="I768" s="421"/>
      <c r="J768" s="302"/>
      <c r="K768" s="277"/>
      <c r="L768" s="278"/>
      <c r="M768" s="303"/>
      <c r="N768" s="531">
        <v>0</v>
      </c>
      <c r="O768" s="882"/>
    </row>
    <row r="769" spans="1:15" s="410" customFormat="1" ht="20.25" customHeight="1" x14ac:dyDescent="0.15">
      <c r="A769" s="406"/>
      <c r="B769" s="280"/>
      <c r="C769" s="351"/>
      <c r="D769" s="425" t="s">
        <v>409</v>
      </c>
      <c r="E769" s="1188" t="s">
        <v>463</v>
      </c>
      <c r="F769" s="1188"/>
      <c r="G769" s="1188"/>
      <c r="H769" s="1188"/>
      <c r="I769" s="1188"/>
      <c r="J769" s="290"/>
      <c r="K769" s="281"/>
      <c r="L769" s="310"/>
      <c r="M769" s="298"/>
      <c r="N769" s="892">
        <v>0</v>
      </c>
      <c r="O769" s="881"/>
    </row>
    <row r="770" spans="1:15" s="275" customFormat="1" ht="27.5" customHeight="1" x14ac:dyDescent="0.2">
      <c r="A770" s="414"/>
      <c r="B770" s="280"/>
      <c r="C770" s="412" t="s">
        <v>28</v>
      </c>
      <c r="D770" s="1183" t="s">
        <v>464</v>
      </c>
      <c r="E770" s="1184"/>
      <c r="F770" s="1184"/>
      <c r="G770" s="1184"/>
      <c r="H770" s="1184"/>
      <c r="I770" s="1185"/>
      <c r="J770" s="305"/>
      <c r="K770" s="411"/>
      <c r="L770" s="412"/>
      <c r="M770" s="426"/>
      <c r="N770" s="894">
        <v>0</v>
      </c>
      <c r="O770" s="888"/>
    </row>
    <row r="771" spans="1:15" s="410" customFormat="1" ht="18.5" customHeight="1" x14ac:dyDescent="0.15">
      <c r="A771" s="406"/>
      <c r="B771" s="306" t="s">
        <v>9</v>
      </c>
      <c r="C771" s="1204" t="s">
        <v>297</v>
      </c>
      <c r="D771" s="1205"/>
      <c r="E771" s="1205"/>
      <c r="F771" s="1205"/>
      <c r="G771" s="1205"/>
      <c r="H771" s="1205"/>
      <c r="I771" s="1206"/>
      <c r="J771" s="287"/>
      <c r="K771" s="427"/>
      <c r="L771" s="428"/>
      <c r="M771" s="429"/>
      <c r="N771" s="895">
        <v>0</v>
      </c>
      <c r="O771" s="889"/>
    </row>
    <row r="772" spans="1:15" ht="18" customHeight="1" x14ac:dyDescent="0.15">
      <c r="A772" s="402"/>
      <c r="B772" s="385"/>
      <c r="C772" s="120"/>
      <c r="D772" s="1112" t="s">
        <v>138</v>
      </c>
      <c r="E772" s="1113"/>
      <c r="F772" s="1113"/>
      <c r="G772" s="1113"/>
      <c r="H772" s="1113"/>
      <c r="I772" s="1117"/>
      <c r="J772" s="307"/>
      <c r="K772" s="430"/>
      <c r="L772" s="431"/>
      <c r="M772" s="432"/>
      <c r="N772" s="536"/>
      <c r="O772" s="888"/>
    </row>
    <row r="773" spans="1:15" s="410" customFormat="1" ht="18.5" customHeight="1" x14ac:dyDescent="0.15">
      <c r="A773" s="406"/>
      <c r="B773" s="306" t="s">
        <v>11</v>
      </c>
      <c r="C773" s="1204" t="s">
        <v>298</v>
      </c>
      <c r="D773" s="1205"/>
      <c r="E773" s="1205"/>
      <c r="F773" s="1205"/>
      <c r="G773" s="1205"/>
      <c r="H773" s="1205"/>
      <c r="I773" s="1206"/>
      <c r="J773" s="287"/>
      <c r="K773" s="427"/>
      <c r="L773" s="428"/>
      <c r="M773" s="429"/>
      <c r="N773" s="895">
        <v>0</v>
      </c>
      <c r="O773" s="889"/>
    </row>
    <row r="774" spans="1:15" ht="18" customHeight="1" x14ac:dyDescent="0.15">
      <c r="A774" s="402"/>
      <c r="B774" s="386"/>
      <c r="C774" s="308"/>
      <c r="D774" s="1112" t="s">
        <v>138</v>
      </c>
      <c r="E774" s="1113"/>
      <c r="F774" s="1113"/>
      <c r="G774" s="1113"/>
      <c r="H774" s="1113"/>
      <c r="I774" s="1117"/>
      <c r="J774" s="307"/>
      <c r="K774" s="430"/>
      <c r="L774" s="431"/>
      <c r="M774" s="432"/>
      <c r="N774" s="536"/>
      <c r="O774" s="888"/>
    </row>
    <row r="775" spans="1:15" s="410" customFormat="1" ht="28.25" customHeight="1" x14ac:dyDescent="0.15">
      <c r="A775" s="406"/>
      <c r="B775" s="306" t="s">
        <v>13</v>
      </c>
      <c r="C775" s="1204" t="s">
        <v>465</v>
      </c>
      <c r="D775" s="1205"/>
      <c r="E775" s="1205"/>
      <c r="F775" s="1205"/>
      <c r="G775" s="1205"/>
      <c r="H775" s="1205"/>
      <c r="I775" s="1206"/>
      <c r="J775" s="309"/>
      <c r="K775" s="427"/>
      <c r="L775" s="428"/>
      <c r="M775" s="429"/>
      <c r="N775" s="895">
        <f>N776+N777+N778+N779+N780+N781</f>
        <v>0</v>
      </c>
      <c r="O775" s="882"/>
    </row>
    <row r="776" spans="1:15" ht="18" customHeight="1" x14ac:dyDescent="0.15">
      <c r="A776" s="402"/>
      <c r="B776" s="386"/>
      <c r="C776" s="310">
        <v>1</v>
      </c>
      <c r="D776" s="1112" t="s">
        <v>466</v>
      </c>
      <c r="E776" s="1113"/>
      <c r="F776" s="1113"/>
      <c r="G776" s="1113"/>
      <c r="H776" s="1113"/>
      <c r="I776" s="1117"/>
      <c r="J776" s="290"/>
      <c r="K776" s="281"/>
      <c r="L776" s="310"/>
      <c r="M776" s="298"/>
      <c r="N776" s="892">
        <v>0</v>
      </c>
      <c r="O776" s="882"/>
    </row>
    <row r="777" spans="1:15" ht="18" customHeight="1" x14ac:dyDescent="0.15">
      <c r="A777" s="402"/>
      <c r="B777" s="386"/>
      <c r="C777" s="310">
        <v>2</v>
      </c>
      <c r="D777" s="1112" t="s">
        <v>467</v>
      </c>
      <c r="E777" s="1113"/>
      <c r="F777" s="1113"/>
      <c r="G777" s="1113"/>
      <c r="H777" s="1113"/>
      <c r="I777" s="1117"/>
      <c r="J777" s="290"/>
      <c r="K777" s="281"/>
      <c r="L777" s="310"/>
      <c r="M777" s="298"/>
      <c r="N777" s="892">
        <v>0</v>
      </c>
      <c r="O777" s="882"/>
    </row>
    <row r="778" spans="1:15" ht="18" customHeight="1" x14ac:dyDescent="0.15">
      <c r="A778" s="402"/>
      <c r="B778" s="386"/>
      <c r="C778" s="310">
        <v>3</v>
      </c>
      <c r="D778" s="1112" t="s">
        <v>468</v>
      </c>
      <c r="E778" s="1113"/>
      <c r="F778" s="1113"/>
      <c r="G778" s="1113"/>
      <c r="H778" s="1113"/>
      <c r="I778" s="1117"/>
      <c r="J778" s="290"/>
      <c r="K778" s="281"/>
      <c r="L778" s="310"/>
      <c r="M778" s="298"/>
      <c r="N778" s="892">
        <v>0</v>
      </c>
      <c r="O778" s="882"/>
    </row>
    <row r="779" spans="1:15" ht="18" customHeight="1" x14ac:dyDescent="0.15">
      <c r="A779" s="402"/>
      <c r="B779" s="386"/>
      <c r="C779" s="310">
        <v>4</v>
      </c>
      <c r="D779" s="1112" t="s">
        <v>469</v>
      </c>
      <c r="E779" s="1113"/>
      <c r="F779" s="1113"/>
      <c r="G779" s="1113"/>
      <c r="H779" s="1113"/>
      <c r="I779" s="1117"/>
      <c r="J779" s="290"/>
      <c r="K779" s="281"/>
      <c r="L779" s="310"/>
      <c r="M779" s="298"/>
      <c r="N779" s="892">
        <v>0</v>
      </c>
      <c r="O779" s="882"/>
    </row>
    <row r="780" spans="1:15" ht="29" customHeight="1" x14ac:dyDescent="0.15">
      <c r="A780" s="402"/>
      <c r="B780" s="386"/>
      <c r="C780" s="310">
        <v>5</v>
      </c>
      <c r="D780" s="1112" t="s">
        <v>470</v>
      </c>
      <c r="E780" s="1113"/>
      <c r="F780" s="1113"/>
      <c r="G780" s="1113"/>
      <c r="H780" s="1113"/>
      <c r="I780" s="1117"/>
      <c r="J780" s="290"/>
      <c r="K780" s="281"/>
      <c r="L780" s="310"/>
      <c r="M780" s="298"/>
      <c r="N780" s="892">
        <v>0</v>
      </c>
      <c r="O780" s="882"/>
    </row>
    <row r="781" spans="1:15" ht="29" customHeight="1" x14ac:dyDescent="0.15">
      <c r="A781" s="402"/>
      <c r="B781" s="386"/>
      <c r="C781" s="310">
        <v>6</v>
      </c>
      <c r="D781" s="1112" t="s">
        <v>471</v>
      </c>
      <c r="E781" s="1113"/>
      <c r="F781" s="1113"/>
      <c r="G781" s="1113"/>
      <c r="H781" s="1113"/>
      <c r="I781" s="1117"/>
      <c r="J781" s="290"/>
      <c r="K781" s="281"/>
      <c r="L781" s="310"/>
      <c r="M781" s="298"/>
      <c r="N781" s="892">
        <v>0</v>
      </c>
      <c r="O781" s="888"/>
    </row>
    <row r="782" spans="1:15" s="410" customFormat="1" ht="28.25" customHeight="1" x14ac:dyDescent="0.15">
      <c r="A782" s="406"/>
      <c r="B782" s="306" t="s">
        <v>94</v>
      </c>
      <c r="C782" s="1204" t="s">
        <v>472</v>
      </c>
      <c r="D782" s="1205"/>
      <c r="E782" s="1205"/>
      <c r="F782" s="1205"/>
      <c r="G782" s="1205"/>
      <c r="H782" s="1205"/>
      <c r="I782" s="1206"/>
      <c r="J782" s="309"/>
      <c r="K782" s="427"/>
      <c r="L782" s="428"/>
      <c r="M782" s="429"/>
      <c r="N782" s="895">
        <f>N783+N784+N785</f>
        <v>0</v>
      </c>
      <c r="O782" s="882"/>
    </row>
    <row r="783" spans="1:15" s="410" customFormat="1" ht="18" customHeight="1" x14ac:dyDescent="0.15">
      <c r="A783" s="406"/>
      <c r="B783" s="280"/>
      <c r="C783" s="310">
        <v>1</v>
      </c>
      <c r="D783" s="1112" t="s">
        <v>140</v>
      </c>
      <c r="E783" s="1113"/>
      <c r="F783" s="1113"/>
      <c r="G783" s="1113"/>
      <c r="H783" s="1113"/>
      <c r="I783" s="1117"/>
      <c r="J783" s="290"/>
      <c r="K783" s="281"/>
      <c r="L783" s="310"/>
      <c r="M783" s="298"/>
      <c r="N783" s="892">
        <v>0</v>
      </c>
      <c r="O783" s="882"/>
    </row>
    <row r="784" spans="1:15" s="410" customFormat="1" ht="18" customHeight="1" x14ac:dyDescent="0.15">
      <c r="A784" s="406"/>
      <c r="B784" s="280"/>
      <c r="C784" s="310">
        <v>2</v>
      </c>
      <c r="D784" s="1112" t="s">
        <v>141</v>
      </c>
      <c r="E784" s="1113"/>
      <c r="F784" s="1113"/>
      <c r="G784" s="1113"/>
      <c r="H784" s="1113"/>
      <c r="I784" s="1117"/>
      <c r="J784" s="290"/>
      <c r="K784" s="281"/>
      <c r="L784" s="310"/>
      <c r="M784" s="298"/>
      <c r="N784" s="892">
        <v>0</v>
      </c>
      <c r="O784" s="882"/>
    </row>
    <row r="785" spans="1:17" s="410" customFormat="1" ht="18" customHeight="1" x14ac:dyDescent="0.15">
      <c r="A785" s="406"/>
      <c r="B785" s="280"/>
      <c r="C785" s="48">
        <v>3</v>
      </c>
      <c r="D785" s="1201" t="s">
        <v>142</v>
      </c>
      <c r="E785" s="1202"/>
      <c r="F785" s="1202"/>
      <c r="G785" s="1202"/>
      <c r="H785" s="1202"/>
      <c r="I785" s="1203"/>
      <c r="J785" s="311"/>
      <c r="K785" s="281"/>
      <c r="L785" s="310"/>
      <c r="M785" s="298"/>
      <c r="N785" s="892">
        <v>0</v>
      </c>
      <c r="O785" s="890"/>
    </row>
    <row r="786" spans="1:17" ht="21" customHeight="1" x14ac:dyDescent="0.15">
      <c r="A786" s="433"/>
      <c r="B786" s="385"/>
      <c r="C786" s="313"/>
      <c r="D786" s="314"/>
      <c r="E786" s="383"/>
      <c r="F786" s="383"/>
      <c r="G786" s="383"/>
      <c r="H786" s="383"/>
      <c r="I786" s="383"/>
      <c r="J786" s="315"/>
      <c r="K786" s="434"/>
      <c r="L786" s="435"/>
      <c r="M786" s="177"/>
      <c r="N786" s="468"/>
      <c r="O786" s="879"/>
    </row>
    <row r="787" spans="1:17" ht="18.75" customHeight="1" x14ac:dyDescent="0.15">
      <c r="A787" s="436"/>
      <c r="B787" s="177"/>
      <c r="C787" s="1118" t="s">
        <v>221</v>
      </c>
      <c r="D787" s="1119"/>
      <c r="E787" s="1119"/>
      <c r="F787" s="1119"/>
      <c r="G787" s="1119"/>
      <c r="H787" s="1119"/>
      <c r="I787" s="1119"/>
      <c r="J787" s="1119"/>
      <c r="K787" s="1119"/>
      <c r="L787" s="1120"/>
      <c r="M787" s="283"/>
      <c r="N787" s="460">
        <f>N21</f>
        <v>170.42</v>
      </c>
      <c r="O787" s="340"/>
      <c r="P787" s="438">
        <f>SUM(P32:P785)</f>
        <v>169.57999999999998</v>
      </c>
      <c r="Q787" s="438">
        <f>SUM(Q32:Q785)</f>
        <v>171.25</v>
      </c>
    </row>
    <row r="788" spans="1:17" ht="13" x14ac:dyDescent="0.15">
      <c r="A788" s="266"/>
      <c r="B788" s="266"/>
      <c r="C788" s="387"/>
      <c r="D788" s="316"/>
      <c r="E788" s="387"/>
      <c r="F788" s="387"/>
      <c r="G788" s="387"/>
      <c r="H788" s="387"/>
      <c r="I788" s="387"/>
      <c r="J788" s="387"/>
      <c r="K788" s="387"/>
      <c r="L788" s="387"/>
      <c r="M788" s="317"/>
      <c r="N788" s="340"/>
      <c r="O788" s="404"/>
    </row>
    <row r="789" spans="1:17" ht="13" x14ac:dyDescent="0.15">
      <c r="A789" s="267" t="s">
        <v>302</v>
      </c>
      <c r="B789" s="267"/>
      <c r="C789" s="271"/>
      <c r="D789" s="437"/>
      <c r="E789" s="271"/>
      <c r="F789" s="267"/>
      <c r="G789" s="267"/>
      <c r="H789" s="267"/>
      <c r="I789" s="267"/>
      <c r="J789" s="269"/>
      <c r="K789" s="270"/>
      <c r="L789" s="269"/>
      <c r="M789" s="269"/>
      <c r="N789" s="404"/>
      <c r="O789" s="404"/>
    </row>
    <row r="790" spans="1:17" ht="15" customHeight="1" x14ac:dyDescent="0.15">
      <c r="A790" s="267"/>
      <c r="B790" s="267"/>
      <c r="C790" s="271"/>
      <c r="D790" s="437"/>
      <c r="E790" s="271"/>
      <c r="F790" s="267"/>
      <c r="G790" s="267"/>
      <c r="H790" s="267"/>
      <c r="I790" s="267"/>
      <c r="J790" s="267"/>
      <c r="K790" s="270"/>
      <c r="L790" s="267"/>
      <c r="M790" s="269"/>
      <c r="N790" s="404"/>
    </row>
    <row r="791" spans="1:17" ht="15" customHeight="1" x14ac:dyDescent="0.15">
      <c r="A791" s="267"/>
      <c r="B791" s="267"/>
      <c r="C791" s="271"/>
      <c r="D791" s="437"/>
      <c r="E791" s="271"/>
      <c r="F791" s="267"/>
      <c r="G791" s="267"/>
      <c r="H791" s="267"/>
      <c r="I791" s="267"/>
      <c r="J791" s="400" t="str">
        <f>PENDIDIKAN!J644</f>
        <v>Padang, 1 Mei 2022</v>
      </c>
      <c r="K791" s="270"/>
      <c r="O791" s="341"/>
    </row>
    <row r="792" spans="1:17" ht="15" customHeight="1" x14ac:dyDescent="0.15">
      <c r="A792" s="267"/>
      <c r="B792" s="267"/>
      <c r="C792" s="271"/>
      <c r="D792" s="437"/>
      <c r="E792" s="271"/>
      <c r="F792" s="267"/>
      <c r="G792" s="267"/>
      <c r="H792" s="267"/>
      <c r="I792" s="267"/>
      <c r="J792" s="403" t="str">
        <f>PENDIDIKAN!J645</f>
        <v>Ketua Jurusan Biologi</v>
      </c>
      <c r="K792" s="270"/>
      <c r="N792" s="341"/>
    </row>
    <row r="793" spans="1:17" ht="15" customHeight="1" x14ac:dyDescent="0.15">
      <c r="A793" s="267"/>
      <c r="B793" s="267"/>
      <c r="C793" s="271"/>
      <c r="D793" s="437"/>
      <c r="E793" s="271"/>
      <c r="F793" s="267"/>
      <c r="G793" s="267"/>
      <c r="H793" s="267"/>
      <c r="I793" s="267"/>
      <c r="J793" s="403" t="str">
        <f>PENDIDIKAN!J646</f>
        <v>Fakultas MIPA Univesitas Andalas</v>
      </c>
      <c r="K793" s="270"/>
    </row>
    <row r="794" spans="1:17" ht="15" customHeight="1" x14ac:dyDescent="0.15">
      <c r="A794" s="267"/>
      <c r="B794" s="267"/>
      <c r="C794" s="271"/>
      <c r="D794" s="437"/>
      <c r="E794" s="271"/>
      <c r="F794" s="267"/>
      <c r="G794" s="267"/>
      <c r="H794" s="267"/>
      <c r="I794" s="267"/>
      <c r="J794" s="403"/>
      <c r="K794" s="270"/>
    </row>
    <row r="795" spans="1:17" ht="15" customHeight="1" x14ac:dyDescent="0.15">
      <c r="A795" s="267"/>
      <c r="B795" s="267"/>
      <c r="C795" s="271"/>
      <c r="D795" s="437"/>
      <c r="E795" s="271"/>
      <c r="F795" s="267"/>
      <c r="G795" s="267"/>
      <c r="H795" s="267"/>
      <c r="I795" s="267"/>
      <c r="K795" s="270"/>
    </row>
    <row r="796" spans="1:17" ht="15" customHeight="1" x14ac:dyDescent="0.15">
      <c r="A796" s="267"/>
      <c r="B796" s="267"/>
      <c r="C796" s="271"/>
      <c r="D796" s="437"/>
      <c r="E796" s="271"/>
      <c r="F796" s="267"/>
      <c r="G796" s="267"/>
      <c r="H796" s="267"/>
      <c r="I796" s="267"/>
      <c r="K796" s="270"/>
    </row>
    <row r="797" spans="1:17" ht="15" customHeight="1" x14ac:dyDescent="0.15">
      <c r="A797" s="267"/>
      <c r="B797" s="267"/>
      <c r="C797" s="271"/>
      <c r="D797" s="437"/>
      <c r="E797" s="271"/>
      <c r="F797" s="267"/>
      <c r="G797" s="267"/>
      <c r="H797" s="267"/>
      <c r="I797" s="267"/>
      <c r="K797" s="270"/>
    </row>
    <row r="798" spans="1:17" ht="15" customHeight="1" x14ac:dyDescent="0.15">
      <c r="A798" s="267"/>
      <c r="B798" s="267"/>
      <c r="C798" s="271"/>
      <c r="D798" s="437"/>
      <c r="E798" s="271"/>
      <c r="F798" s="267"/>
      <c r="G798" s="267"/>
      <c r="H798" s="267"/>
      <c r="I798" s="267"/>
      <c r="K798" s="270"/>
    </row>
    <row r="799" spans="1:17" ht="15" customHeight="1" x14ac:dyDescent="0.15">
      <c r="A799" s="267"/>
      <c r="B799" s="267"/>
      <c r="C799" s="271"/>
      <c r="D799" s="437"/>
      <c r="E799" s="271"/>
      <c r="F799" s="267"/>
      <c r="G799" s="267"/>
      <c r="H799" s="267"/>
      <c r="I799" s="267"/>
      <c r="J799" s="403" t="str">
        <f>PENDIDIKAN!J652</f>
        <v>Dr. Wilson Novarino, M.Si</v>
      </c>
      <c r="K799" s="270"/>
    </row>
    <row r="800" spans="1:17" ht="15" customHeight="1" x14ac:dyDescent="0.15">
      <c r="A800" s="267"/>
      <c r="B800" s="267"/>
      <c r="C800" s="271"/>
      <c r="D800" s="437"/>
      <c r="E800" s="271"/>
      <c r="F800" s="267"/>
      <c r="G800" s="267"/>
      <c r="H800" s="267"/>
      <c r="I800" s="267"/>
      <c r="J800" s="400" t="str">
        <f>PENDIDIKAN!J653</f>
        <v>NIP. 197111031998021001</v>
      </c>
      <c r="K800" s="270"/>
    </row>
  </sheetData>
  <mergeCells count="1069">
    <mergeCell ref="Q710:Q718"/>
    <mergeCell ref="Q720:Q728"/>
    <mergeCell ref="Q731:Q739"/>
    <mergeCell ref="Q741:Q749"/>
    <mergeCell ref="Q751:Q759"/>
    <mergeCell ref="P731:P739"/>
    <mergeCell ref="P741:P749"/>
    <mergeCell ref="P751:P759"/>
    <mergeCell ref="Q363:Q378"/>
    <mergeCell ref="Q380:Q395"/>
    <mergeCell ref="Q397:Q412"/>
    <mergeCell ref="Q414:Q429"/>
    <mergeCell ref="Q431:Q446"/>
    <mergeCell ref="Q449:Q463"/>
    <mergeCell ref="Q465:Q479"/>
    <mergeCell ref="Q481:Q495"/>
    <mergeCell ref="Q497:Q511"/>
    <mergeCell ref="Q513:Q527"/>
    <mergeCell ref="Q529:Q543"/>
    <mergeCell ref="Q545:Q559"/>
    <mergeCell ref="Q561:Q575"/>
    <mergeCell ref="Q577:Q591"/>
    <mergeCell ref="Q593:Q607"/>
    <mergeCell ref="Q609:Q623"/>
    <mergeCell ref="Q625:Q639"/>
    <mergeCell ref="Q641:Q655"/>
    <mergeCell ref="Q657:Q671"/>
    <mergeCell ref="P593:P607"/>
    <mergeCell ref="P609:P623"/>
    <mergeCell ref="P625:P639"/>
    <mergeCell ref="P689:P703"/>
    <mergeCell ref="P673:P687"/>
    <mergeCell ref="H644:I644"/>
    <mergeCell ref="J657:J671"/>
    <mergeCell ref="K657:K671"/>
    <mergeCell ref="L657:L671"/>
    <mergeCell ref="M657:M671"/>
    <mergeCell ref="N657:N671"/>
    <mergeCell ref="H658:I658"/>
    <mergeCell ref="Q324:Q341"/>
    <mergeCell ref="P343:P360"/>
    <mergeCell ref="Q343:Q360"/>
    <mergeCell ref="P363:P378"/>
    <mergeCell ref="P380:P395"/>
    <mergeCell ref="P397:P412"/>
    <mergeCell ref="P414:P429"/>
    <mergeCell ref="P431:P446"/>
    <mergeCell ref="Q673:Q687"/>
    <mergeCell ref="Q689:Q703"/>
    <mergeCell ref="P657:P671"/>
    <mergeCell ref="P641:P655"/>
    <mergeCell ref="J673:J687"/>
    <mergeCell ref="K673:K687"/>
    <mergeCell ref="L673:L687"/>
    <mergeCell ref="M673:M687"/>
    <mergeCell ref="N673:N687"/>
    <mergeCell ref="H674:I674"/>
    <mergeCell ref="H675:I675"/>
    <mergeCell ref="H676:I676"/>
    <mergeCell ref="H677:I677"/>
    <mergeCell ref="H670:I670"/>
    <mergeCell ref="H671:I671"/>
    <mergeCell ref="H646:I646"/>
    <mergeCell ref="H647:I647"/>
    <mergeCell ref="Q142:Q162"/>
    <mergeCell ref="P164:P184"/>
    <mergeCell ref="Q164:Q184"/>
    <mergeCell ref="P186:P205"/>
    <mergeCell ref="Q186:Q205"/>
    <mergeCell ref="P207:P226"/>
    <mergeCell ref="Q207:Q226"/>
    <mergeCell ref="H276:I276"/>
    <mergeCell ref="H268:I268"/>
    <mergeCell ref="H269:I269"/>
    <mergeCell ref="H270:I270"/>
    <mergeCell ref="P710:P718"/>
    <mergeCell ref="P720:P728"/>
    <mergeCell ref="P449:P463"/>
    <mergeCell ref="P465:P479"/>
    <mergeCell ref="P481:P495"/>
    <mergeCell ref="P497:P511"/>
    <mergeCell ref="P513:P527"/>
    <mergeCell ref="P529:P543"/>
    <mergeCell ref="P545:P559"/>
    <mergeCell ref="P561:P575"/>
    <mergeCell ref="P577:P591"/>
    <mergeCell ref="P324:P341"/>
    <mergeCell ref="P228:P245"/>
    <mergeCell ref="H641:I641"/>
    <mergeCell ref="J641:J655"/>
    <mergeCell ref="K641:K655"/>
    <mergeCell ref="L641:L655"/>
    <mergeCell ref="M641:M655"/>
    <mergeCell ref="N641:N655"/>
    <mergeCell ref="H642:I642"/>
    <mergeCell ref="H643:I643"/>
    <mergeCell ref="F48:F49"/>
    <mergeCell ref="F70:F71"/>
    <mergeCell ref="F92:F93"/>
    <mergeCell ref="F114:F115"/>
    <mergeCell ref="F136:F137"/>
    <mergeCell ref="F158:F159"/>
    <mergeCell ref="F180:F181"/>
    <mergeCell ref="H112:I112"/>
    <mergeCell ref="H113:I113"/>
    <mergeCell ref="H114:I114"/>
    <mergeCell ref="H83:I83"/>
    <mergeCell ref="H84:I84"/>
    <mergeCell ref="H90:I90"/>
    <mergeCell ref="H91:I91"/>
    <mergeCell ref="H92:I92"/>
    <mergeCell ref="H93:I93"/>
    <mergeCell ref="H76:I76"/>
    <mergeCell ref="H77:I77"/>
    <mergeCell ref="H95:I95"/>
    <mergeCell ref="H63:I63"/>
    <mergeCell ref="H64:I64"/>
    <mergeCell ref="H62:I62"/>
    <mergeCell ref="H69:I69"/>
    <mergeCell ref="H70:I70"/>
    <mergeCell ref="H71:I71"/>
    <mergeCell ref="H72:I72"/>
    <mergeCell ref="H73:I73"/>
    <mergeCell ref="H74:I74"/>
    <mergeCell ref="H181:I181"/>
    <mergeCell ref="P32:P52"/>
    <mergeCell ref="Q32:Q52"/>
    <mergeCell ref="P54:P74"/>
    <mergeCell ref="Q54:Q74"/>
    <mergeCell ref="P76:P96"/>
    <mergeCell ref="Q76:Q96"/>
    <mergeCell ref="P98:P118"/>
    <mergeCell ref="Q98:Q118"/>
    <mergeCell ref="H204:I204"/>
    <mergeCell ref="H205:I205"/>
    <mergeCell ref="N54:N74"/>
    <mergeCell ref="Q228:Q245"/>
    <mergeCell ref="P247:P264"/>
    <mergeCell ref="Q247:Q264"/>
    <mergeCell ref="P266:P283"/>
    <mergeCell ref="Q266:Q283"/>
    <mergeCell ref="P285:P303"/>
    <mergeCell ref="Q285:Q303"/>
    <mergeCell ref="N98:N118"/>
    <mergeCell ref="M98:M118"/>
    <mergeCell ref="H86:I86"/>
    <mergeCell ref="J76:J96"/>
    <mergeCell ref="K76:K96"/>
    <mergeCell ref="L76:L96"/>
    <mergeCell ref="M76:M96"/>
    <mergeCell ref="N76:N96"/>
    <mergeCell ref="H88:I88"/>
    <mergeCell ref="H89:I89"/>
    <mergeCell ref="H82:I82"/>
    <mergeCell ref="H85:I85"/>
    <mergeCell ref="H60:I60"/>
    <mergeCell ref="H61:I61"/>
    <mergeCell ref="P305:P322"/>
    <mergeCell ref="Q305:Q322"/>
    <mergeCell ref="P120:P140"/>
    <mergeCell ref="Q120:Q140"/>
    <mergeCell ref="P142:P162"/>
    <mergeCell ref="E689:E703"/>
    <mergeCell ref="H689:I689"/>
    <mergeCell ref="J689:J703"/>
    <mergeCell ref="K689:K703"/>
    <mergeCell ref="L689:L703"/>
    <mergeCell ref="M689:M703"/>
    <mergeCell ref="N689:N703"/>
    <mergeCell ref="H690:I690"/>
    <mergeCell ref="H691:I691"/>
    <mergeCell ref="H692:I692"/>
    <mergeCell ref="H693:I693"/>
    <mergeCell ref="H694:I694"/>
    <mergeCell ref="H695:I695"/>
    <mergeCell ref="H696:I696"/>
    <mergeCell ref="H697:I697"/>
    <mergeCell ref="H698:I698"/>
    <mergeCell ref="H699:I699"/>
    <mergeCell ref="H700:I700"/>
    <mergeCell ref="H701:I701"/>
    <mergeCell ref="H702:I702"/>
    <mergeCell ref="H703:I703"/>
    <mergeCell ref="H685:I685"/>
    <mergeCell ref="H686:I686"/>
    <mergeCell ref="H687:I687"/>
    <mergeCell ref="H667:I667"/>
    <mergeCell ref="H668:I668"/>
    <mergeCell ref="H669:I669"/>
    <mergeCell ref="H648:I648"/>
    <mergeCell ref="H649:I649"/>
    <mergeCell ref="H650:I650"/>
    <mergeCell ref="H651:I651"/>
    <mergeCell ref="H652:I652"/>
    <mergeCell ref="H653:I653"/>
    <mergeCell ref="H654:I654"/>
    <mergeCell ref="H655:I655"/>
    <mergeCell ref="H659:I659"/>
    <mergeCell ref="H660:I660"/>
    <mergeCell ref="H645:I645"/>
    <mergeCell ref="E673:E687"/>
    <mergeCell ref="H673:I673"/>
    <mergeCell ref="E657:E671"/>
    <mergeCell ref="H657:I657"/>
    <mergeCell ref="H629:I629"/>
    <mergeCell ref="H630:I630"/>
    <mergeCell ref="H631:I631"/>
    <mergeCell ref="H632:I632"/>
    <mergeCell ref="H633:I633"/>
    <mergeCell ref="H634:I634"/>
    <mergeCell ref="H635:I635"/>
    <mergeCell ref="H636:I636"/>
    <mergeCell ref="H637:I637"/>
    <mergeCell ref="H638:I638"/>
    <mergeCell ref="H639:I639"/>
    <mergeCell ref="H661:I661"/>
    <mergeCell ref="H662:I662"/>
    <mergeCell ref="H663:I663"/>
    <mergeCell ref="H664:I664"/>
    <mergeCell ref="H665:I665"/>
    <mergeCell ref="H666:I666"/>
    <mergeCell ref="E641:E655"/>
    <mergeCell ref="E625:E639"/>
    <mergeCell ref="H625:I625"/>
    <mergeCell ref="H678:I678"/>
    <mergeCell ref="H679:I679"/>
    <mergeCell ref="H680:I680"/>
    <mergeCell ref="H681:I681"/>
    <mergeCell ref="H682:I682"/>
    <mergeCell ref="H683:I683"/>
    <mergeCell ref="H684:I684"/>
    <mergeCell ref="K609:K623"/>
    <mergeCell ref="L609:L623"/>
    <mergeCell ref="M609:M623"/>
    <mergeCell ref="N609:N623"/>
    <mergeCell ref="H610:I610"/>
    <mergeCell ref="H611:I611"/>
    <mergeCell ref="H612:I612"/>
    <mergeCell ref="H613:I613"/>
    <mergeCell ref="H614:I614"/>
    <mergeCell ref="H615:I615"/>
    <mergeCell ref="H616:I616"/>
    <mergeCell ref="H617:I617"/>
    <mergeCell ref="H618:I618"/>
    <mergeCell ref="H619:I619"/>
    <mergeCell ref="H620:I620"/>
    <mergeCell ref="H621:I621"/>
    <mergeCell ref="H622:I622"/>
    <mergeCell ref="H623:I623"/>
    <mergeCell ref="J625:J639"/>
    <mergeCell ref="K625:K639"/>
    <mergeCell ref="L625:L639"/>
    <mergeCell ref="M625:M639"/>
    <mergeCell ref="N625:N639"/>
    <mergeCell ref="H626:I626"/>
    <mergeCell ref="H627:I627"/>
    <mergeCell ref="H628:I628"/>
    <mergeCell ref="E593:E607"/>
    <mergeCell ref="H593:I593"/>
    <mergeCell ref="J593:J607"/>
    <mergeCell ref="K593:K607"/>
    <mergeCell ref="L593:L607"/>
    <mergeCell ref="M593:M607"/>
    <mergeCell ref="N593:N607"/>
    <mergeCell ref="H594:I594"/>
    <mergeCell ref="H595:I595"/>
    <mergeCell ref="H596:I596"/>
    <mergeCell ref="H597:I597"/>
    <mergeCell ref="H598:I598"/>
    <mergeCell ref="H599:I599"/>
    <mergeCell ref="H600:I600"/>
    <mergeCell ref="H601:I601"/>
    <mergeCell ref="H602:I602"/>
    <mergeCell ref="H603:I603"/>
    <mergeCell ref="H604:I604"/>
    <mergeCell ref="H605:I605"/>
    <mergeCell ref="H606:I606"/>
    <mergeCell ref="H607:I607"/>
    <mergeCell ref="E609:E623"/>
    <mergeCell ref="H609:I609"/>
    <mergeCell ref="J609:J623"/>
    <mergeCell ref="E577:E591"/>
    <mergeCell ref="H577:I577"/>
    <mergeCell ref="J577:J591"/>
    <mergeCell ref="K577:K591"/>
    <mergeCell ref="L577:L591"/>
    <mergeCell ref="M577:M591"/>
    <mergeCell ref="N577:N591"/>
    <mergeCell ref="H578:I578"/>
    <mergeCell ref="H579:I579"/>
    <mergeCell ref="H580:I580"/>
    <mergeCell ref="H581:I581"/>
    <mergeCell ref="H582:I582"/>
    <mergeCell ref="H583:I583"/>
    <mergeCell ref="H584:I584"/>
    <mergeCell ref="H585:I585"/>
    <mergeCell ref="H586:I586"/>
    <mergeCell ref="H587:I587"/>
    <mergeCell ref="H588:I588"/>
    <mergeCell ref="H589:I589"/>
    <mergeCell ref="H590:I590"/>
    <mergeCell ref="H591:I591"/>
    <mergeCell ref="E561:E575"/>
    <mergeCell ref="H561:I561"/>
    <mergeCell ref="J561:J575"/>
    <mergeCell ref="K561:K575"/>
    <mergeCell ref="L561:L575"/>
    <mergeCell ref="M561:M575"/>
    <mergeCell ref="N561:N575"/>
    <mergeCell ref="H562:I562"/>
    <mergeCell ref="H563:I563"/>
    <mergeCell ref="H564:I564"/>
    <mergeCell ref="H565:I565"/>
    <mergeCell ref="H566:I566"/>
    <mergeCell ref="H567:I567"/>
    <mergeCell ref="H568:I568"/>
    <mergeCell ref="H569:I569"/>
    <mergeCell ref="H570:I570"/>
    <mergeCell ref="H571:I571"/>
    <mergeCell ref="H572:I572"/>
    <mergeCell ref="H573:I573"/>
    <mergeCell ref="H574:I574"/>
    <mergeCell ref="H575:I575"/>
    <mergeCell ref="N414:N429"/>
    <mergeCell ref="H415:I415"/>
    <mergeCell ref="H416:I416"/>
    <mergeCell ref="H417:I417"/>
    <mergeCell ref="H419:I419"/>
    <mergeCell ref="M529:M543"/>
    <mergeCell ref="N529:N543"/>
    <mergeCell ref="H540:I540"/>
    <mergeCell ref="H541:I541"/>
    <mergeCell ref="M545:M559"/>
    <mergeCell ref="M513:M527"/>
    <mergeCell ref="N513:N527"/>
    <mergeCell ref="H517:I517"/>
    <mergeCell ref="H518:I518"/>
    <mergeCell ref="H519:I519"/>
    <mergeCell ref="H520:I520"/>
    <mergeCell ref="H521:I521"/>
    <mergeCell ref="H522:I522"/>
    <mergeCell ref="H523:I523"/>
    <mergeCell ref="H524:I524"/>
    <mergeCell ref="H525:I525"/>
    <mergeCell ref="H526:I526"/>
    <mergeCell ref="H527:I527"/>
    <mergeCell ref="J545:J559"/>
    <mergeCell ref="K545:K559"/>
    <mergeCell ref="L545:L559"/>
    <mergeCell ref="N545:N559"/>
    <mergeCell ref="H546:I546"/>
    <mergeCell ref="H547:I547"/>
    <mergeCell ref="H548:I548"/>
    <mergeCell ref="H549:I549"/>
    <mergeCell ref="H550:I550"/>
    <mergeCell ref="E513:E527"/>
    <mergeCell ref="H513:I513"/>
    <mergeCell ref="J513:J527"/>
    <mergeCell ref="K513:K527"/>
    <mergeCell ref="L513:L527"/>
    <mergeCell ref="E497:E511"/>
    <mergeCell ref="H497:I497"/>
    <mergeCell ref="J497:J511"/>
    <mergeCell ref="K497:K511"/>
    <mergeCell ref="L497:L511"/>
    <mergeCell ref="K481:K495"/>
    <mergeCell ref="L481:L495"/>
    <mergeCell ref="E529:E543"/>
    <mergeCell ref="H529:I529"/>
    <mergeCell ref="J529:J543"/>
    <mergeCell ref="K529:K543"/>
    <mergeCell ref="L529:L543"/>
    <mergeCell ref="H530:I530"/>
    <mergeCell ref="H531:I531"/>
    <mergeCell ref="H532:I532"/>
    <mergeCell ref="H533:I533"/>
    <mergeCell ref="H534:I534"/>
    <mergeCell ref="H535:I535"/>
    <mergeCell ref="H536:I536"/>
    <mergeCell ref="H537:I537"/>
    <mergeCell ref="H538:I538"/>
    <mergeCell ref="H539:I539"/>
    <mergeCell ref="H542:I542"/>
    <mergeCell ref="H543:I543"/>
    <mergeCell ref="H514:I514"/>
    <mergeCell ref="H515:I515"/>
    <mergeCell ref="H516:I516"/>
    <mergeCell ref="C787:L787"/>
    <mergeCell ref="D785:I785"/>
    <mergeCell ref="E763:I763"/>
    <mergeCell ref="E766:I766"/>
    <mergeCell ref="E769:I769"/>
    <mergeCell ref="D770:I770"/>
    <mergeCell ref="C771:I771"/>
    <mergeCell ref="D772:I772"/>
    <mergeCell ref="C773:I773"/>
    <mergeCell ref="D774:I774"/>
    <mergeCell ref="C775:I775"/>
    <mergeCell ref="D776:I776"/>
    <mergeCell ref="D777:I777"/>
    <mergeCell ref="D778:I778"/>
    <mergeCell ref="D779:I779"/>
    <mergeCell ref="D780:I780"/>
    <mergeCell ref="D781:I781"/>
    <mergeCell ref="C782:I782"/>
    <mergeCell ref="D783:I783"/>
    <mergeCell ref="M751:M759"/>
    <mergeCell ref="N751:N759"/>
    <mergeCell ref="D784:I784"/>
    <mergeCell ref="E363:E378"/>
    <mergeCell ref="J363:J378"/>
    <mergeCell ref="K363:K378"/>
    <mergeCell ref="L363:L378"/>
    <mergeCell ref="M363:M378"/>
    <mergeCell ref="N363:N378"/>
    <mergeCell ref="H364:I364"/>
    <mergeCell ref="E380:E395"/>
    <mergeCell ref="J380:J395"/>
    <mergeCell ref="K380:K395"/>
    <mergeCell ref="L380:L395"/>
    <mergeCell ref="E760:I760"/>
    <mergeCell ref="H759:I759"/>
    <mergeCell ref="E731:E739"/>
    <mergeCell ref="H731:I731"/>
    <mergeCell ref="J731:J739"/>
    <mergeCell ref="K731:K739"/>
    <mergeCell ref="L731:L739"/>
    <mergeCell ref="M731:M739"/>
    <mergeCell ref="N731:N739"/>
    <mergeCell ref="E751:E758"/>
    <mergeCell ref="H751:I751"/>
    <mergeCell ref="H732:I732"/>
    <mergeCell ref="H733:I733"/>
    <mergeCell ref="H734:I734"/>
    <mergeCell ref="H735:I735"/>
    <mergeCell ref="H736:I736"/>
    <mergeCell ref="E545:E559"/>
    <mergeCell ref="H545:I545"/>
    <mergeCell ref="E741:E749"/>
    <mergeCell ref="H741:I741"/>
    <mergeCell ref="J741:J749"/>
    <mergeCell ref="K741:K749"/>
    <mergeCell ref="L741:L749"/>
    <mergeCell ref="J751:J759"/>
    <mergeCell ref="H752:I752"/>
    <mergeCell ref="H753:I753"/>
    <mergeCell ref="H754:I754"/>
    <mergeCell ref="H755:I755"/>
    <mergeCell ref="H756:I756"/>
    <mergeCell ref="H757:I757"/>
    <mergeCell ref="H758:I758"/>
    <mergeCell ref="E720:E729"/>
    <mergeCell ref="H720:I720"/>
    <mergeCell ref="J720:J729"/>
    <mergeCell ref="K720:K729"/>
    <mergeCell ref="L720:L729"/>
    <mergeCell ref="K751:K759"/>
    <mergeCell ref="L751:L759"/>
    <mergeCell ref="M720:M729"/>
    <mergeCell ref="N720:N729"/>
    <mergeCell ref="H721:I721"/>
    <mergeCell ref="H722:I722"/>
    <mergeCell ref="H723:I723"/>
    <mergeCell ref="H724:I724"/>
    <mergeCell ref="H725:I725"/>
    <mergeCell ref="H726:I726"/>
    <mergeCell ref="F727:F728"/>
    <mergeCell ref="H727:I727"/>
    <mergeCell ref="H728:I728"/>
    <mergeCell ref="H729:I729"/>
    <mergeCell ref="M741:M749"/>
    <mergeCell ref="N741:N749"/>
    <mergeCell ref="H742:I742"/>
    <mergeCell ref="H743:I743"/>
    <mergeCell ref="H744:I744"/>
    <mergeCell ref="H745:I745"/>
    <mergeCell ref="H746:I746"/>
    <mergeCell ref="H747:I747"/>
    <mergeCell ref="H748:I748"/>
    <mergeCell ref="H749:I749"/>
    <mergeCell ref="H737:I737"/>
    <mergeCell ref="H738:I738"/>
    <mergeCell ref="H739:I739"/>
    <mergeCell ref="E710:E718"/>
    <mergeCell ref="H710:I710"/>
    <mergeCell ref="J710:J718"/>
    <mergeCell ref="K710:K718"/>
    <mergeCell ref="L710:L718"/>
    <mergeCell ref="M710:M718"/>
    <mergeCell ref="N710:N718"/>
    <mergeCell ref="H711:I711"/>
    <mergeCell ref="H712:I712"/>
    <mergeCell ref="H713:I713"/>
    <mergeCell ref="H714:I714"/>
    <mergeCell ref="H715:I715"/>
    <mergeCell ref="H716:I716"/>
    <mergeCell ref="H717:I717"/>
    <mergeCell ref="H718:I718"/>
    <mergeCell ref="D704:I704"/>
    <mergeCell ref="E705:I705"/>
    <mergeCell ref="H557:I557"/>
    <mergeCell ref="H558:I558"/>
    <mergeCell ref="H559:I559"/>
    <mergeCell ref="M497:M511"/>
    <mergeCell ref="N497:N511"/>
    <mergeCell ref="H498:I498"/>
    <mergeCell ref="H499:I499"/>
    <mergeCell ref="H500:I500"/>
    <mergeCell ref="H501:I501"/>
    <mergeCell ref="H502:I502"/>
    <mergeCell ref="H503:I503"/>
    <mergeCell ref="H504:I504"/>
    <mergeCell ref="H505:I505"/>
    <mergeCell ref="H506:I506"/>
    <mergeCell ref="H507:I507"/>
    <mergeCell ref="H508:I508"/>
    <mergeCell ref="H509:I509"/>
    <mergeCell ref="H510:I510"/>
    <mergeCell ref="H511:I511"/>
    <mergeCell ref="H477:I477"/>
    <mergeCell ref="H478:I478"/>
    <mergeCell ref="H479:I479"/>
    <mergeCell ref="M465:M479"/>
    <mergeCell ref="H465:I465"/>
    <mergeCell ref="J465:J479"/>
    <mergeCell ref="K465:K479"/>
    <mergeCell ref="L465:L479"/>
    <mergeCell ref="H474:I474"/>
    <mergeCell ref="H475:I475"/>
    <mergeCell ref="H476:I476"/>
    <mergeCell ref="H551:I551"/>
    <mergeCell ref="H552:I552"/>
    <mergeCell ref="H553:I553"/>
    <mergeCell ref="H554:I554"/>
    <mergeCell ref="H555:I555"/>
    <mergeCell ref="H556:I556"/>
    <mergeCell ref="M449:M463"/>
    <mergeCell ref="E465:E479"/>
    <mergeCell ref="M481:M495"/>
    <mergeCell ref="M414:M429"/>
    <mergeCell ref="N449:N463"/>
    <mergeCell ref="H450:I450"/>
    <mergeCell ref="H451:I451"/>
    <mergeCell ref="H452:I452"/>
    <mergeCell ref="H453:I453"/>
    <mergeCell ref="H454:I454"/>
    <mergeCell ref="H455:I455"/>
    <mergeCell ref="H456:I456"/>
    <mergeCell ref="H457:I457"/>
    <mergeCell ref="H458:I458"/>
    <mergeCell ref="H459:I459"/>
    <mergeCell ref="H460:I460"/>
    <mergeCell ref="H461:I461"/>
    <mergeCell ref="H462:I462"/>
    <mergeCell ref="H463:I463"/>
    <mergeCell ref="N465:N479"/>
    <mergeCell ref="H466:I466"/>
    <mergeCell ref="H467:I467"/>
    <mergeCell ref="H468:I468"/>
    <mergeCell ref="H469:I469"/>
    <mergeCell ref="H472:I472"/>
    <mergeCell ref="H473:I473"/>
    <mergeCell ref="N481:N495"/>
    <mergeCell ref="H482:I482"/>
    <mergeCell ref="H483:I483"/>
    <mergeCell ref="H484:I484"/>
    <mergeCell ref="H485:I485"/>
    <mergeCell ref="H486:I486"/>
    <mergeCell ref="H428:I428"/>
    <mergeCell ref="H429:I429"/>
    <mergeCell ref="H431:I431"/>
    <mergeCell ref="H432:I432"/>
    <mergeCell ref="H433:I433"/>
    <mergeCell ref="H434:I434"/>
    <mergeCell ref="H426:I426"/>
    <mergeCell ref="J431:J446"/>
    <mergeCell ref="K431:K446"/>
    <mergeCell ref="L431:L446"/>
    <mergeCell ref="H411:I411"/>
    <mergeCell ref="H414:I414"/>
    <mergeCell ref="J414:J429"/>
    <mergeCell ref="K414:K429"/>
    <mergeCell ref="L414:L429"/>
    <mergeCell ref="E481:E495"/>
    <mergeCell ref="H481:I481"/>
    <mergeCell ref="J481:J495"/>
    <mergeCell ref="E449:E463"/>
    <mergeCell ref="H449:I449"/>
    <mergeCell ref="J449:J463"/>
    <mergeCell ref="K449:K463"/>
    <mergeCell ref="L449:L463"/>
    <mergeCell ref="H487:I487"/>
    <mergeCell ref="H488:I488"/>
    <mergeCell ref="H489:I489"/>
    <mergeCell ref="H490:I490"/>
    <mergeCell ref="H491:I491"/>
    <mergeCell ref="H492:I492"/>
    <mergeCell ref="H493:I493"/>
    <mergeCell ref="H494:I494"/>
    <mergeCell ref="H495:I495"/>
    <mergeCell ref="H366:I366"/>
    <mergeCell ref="H367:I367"/>
    <mergeCell ref="H377:I377"/>
    <mergeCell ref="H387:I387"/>
    <mergeCell ref="H381:I381"/>
    <mergeCell ref="H382:I382"/>
    <mergeCell ref="H385:I385"/>
    <mergeCell ref="H320:I320"/>
    <mergeCell ref="F447:I447"/>
    <mergeCell ref="F448:I448"/>
    <mergeCell ref="E397:E412"/>
    <mergeCell ref="J397:J412"/>
    <mergeCell ref="K397:K412"/>
    <mergeCell ref="L397:L412"/>
    <mergeCell ref="M397:M412"/>
    <mergeCell ref="E431:E446"/>
    <mergeCell ref="H391:I391"/>
    <mergeCell ref="H380:I380"/>
    <mergeCell ref="H397:I397"/>
    <mergeCell ref="H412:I412"/>
    <mergeCell ref="E414:E429"/>
    <mergeCell ref="H378:I378"/>
    <mergeCell ref="H405:I405"/>
    <mergeCell ref="H406:I406"/>
    <mergeCell ref="H407:I407"/>
    <mergeCell ref="H408:I408"/>
    <mergeCell ref="H425:I425"/>
    <mergeCell ref="H436:I436"/>
    <mergeCell ref="H437:I437"/>
    <mergeCell ref="H438:I438"/>
    <mergeCell ref="H435:I435"/>
    <mergeCell ref="H427:I427"/>
    <mergeCell ref="H410:I410"/>
    <mergeCell ref="N120:N140"/>
    <mergeCell ref="E164:E184"/>
    <mergeCell ref="J164:J184"/>
    <mergeCell ref="K164:K184"/>
    <mergeCell ref="L164:L184"/>
    <mergeCell ref="M164:M184"/>
    <mergeCell ref="N164:N184"/>
    <mergeCell ref="H175:I175"/>
    <mergeCell ref="H176:I176"/>
    <mergeCell ref="H177:I177"/>
    <mergeCell ref="H168:I168"/>
    <mergeCell ref="H169:I169"/>
    <mergeCell ref="H170:I170"/>
    <mergeCell ref="H171:I171"/>
    <mergeCell ref="H172:I172"/>
    <mergeCell ref="H173:I173"/>
    <mergeCell ref="H144:I144"/>
    <mergeCell ref="N397:N412"/>
    <mergeCell ref="H399:I399"/>
    <mergeCell ref="H400:I400"/>
    <mergeCell ref="H401:I401"/>
    <mergeCell ref="H402:I402"/>
    <mergeCell ref="H403:I403"/>
    <mergeCell ref="H404:I404"/>
    <mergeCell ref="H159:I159"/>
    <mergeCell ref="H201:I201"/>
    <mergeCell ref="H202:I202"/>
    <mergeCell ref="H203:I203"/>
    <mergeCell ref="H135:I135"/>
    <mergeCell ref="H315:I315"/>
    <mergeCell ref="M266:M283"/>
    <mergeCell ref="E186:E205"/>
    <mergeCell ref="H186:I186"/>
    <mergeCell ref="H183:I183"/>
    <mergeCell ref="H180:I180"/>
    <mergeCell ref="E142:E162"/>
    <mergeCell ref="H178:I178"/>
    <mergeCell ref="H179:I179"/>
    <mergeCell ref="H156:I156"/>
    <mergeCell ref="E120:E140"/>
    <mergeCell ref="J120:J140"/>
    <mergeCell ref="K120:K140"/>
    <mergeCell ref="L120:L140"/>
    <mergeCell ref="H137:I137"/>
    <mergeCell ref="H143:I143"/>
    <mergeCell ref="H154:I154"/>
    <mergeCell ref="H151:I151"/>
    <mergeCell ref="H138:I138"/>
    <mergeCell ref="H139:I139"/>
    <mergeCell ref="H140:I140"/>
    <mergeCell ref="H142:I142"/>
    <mergeCell ref="H155:I155"/>
    <mergeCell ref="J186:J205"/>
    <mergeCell ref="K186:K205"/>
    <mergeCell ref="L186:L205"/>
    <mergeCell ref="H184:I184"/>
    <mergeCell ref="H145:I145"/>
    <mergeCell ref="H187:I187"/>
    <mergeCell ref="H188:I188"/>
    <mergeCell ref="H189:I189"/>
    <mergeCell ref="H190:I190"/>
    <mergeCell ref="H191:I191"/>
    <mergeCell ref="H192:I192"/>
    <mergeCell ref="J54:J74"/>
    <mergeCell ref="K54:K74"/>
    <mergeCell ref="L54:L74"/>
    <mergeCell ref="M54:M74"/>
    <mergeCell ref="L98:L118"/>
    <mergeCell ref="H87:I87"/>
    <mergeCell ref="H130:I130"/>
    <mergeCell ref="H131:I131"/>
    <mergeCell ref="H132:I132"/>
    <mergeCell ref="H133:I133"/>
    <mergeCell ref="H134:I134"/>
    <mergeCell ref="H104:I104"/>
    <mergeCell ref="H111:I111"/>
    <mergeCell ref="J98:J118"/>
    <mergeCell ref="H122:I122"/>
    <mergeCell ref="H120:I120"/>
    <mergeCell ref="H121:I121"/>
    <mergeCell ref="H123:I123"/>
    <mergeCell ref="H98:I98"/>
    <mergeCell ref="H99:I99"/>
    <mergeCell ref="H100:I100"/>
    <mergeCell ref="H103:I103"/>
    <mergeCell ref="K98:K118"/>
    <mergeCell ref="N380:N395"/>
    <mergeCell ref="F361:I361"/>
    <mergeCell ref="H470:I470"/>
    <mergeCell ref="H471:I471"/>
    <mergeCell ref="H445:I445"/>
    <mergeCell ref="H446:I446"/>
    <mergeCell ref="H440:I440"/>
    <mergeCell ref="H441:I441"/>
    <mergeCell ref="H442:I442"/>
    <mergeCell ref="H443:I443"/>
    <mergeCell ref="H444:I444"/>
    <mergeCell ref="M431:M446"/>
    <mergeCell ref="N431:N446"/>
    <mergeCell ref="H439:I439"/>
    <mergeCell ref="H420:I420"/>
    <mergeCell ref="H421:I421"/>
    <mergeCell ref="H422:I422"/>
    <mergeCell ref="H423:I423"/>
    <mergeCell ref="H424:I424"/>
    <mergeCell ref="H371:I371"/>
    <mergeCell ref="H372:I372"/>
    <mergeCell ref="H373:I373"/>
    <mergeCell ref="H374:I374"/>
    <mergeCell ref="H392:I392"/>
    <mergeCell ref="H418:I418"/>
    <mergeCell ref="H370:I370"/>
    <mergeCell ref="H394:I394"/>
    <mergeCell ref="H395:I395"/>
    <mergeCell ref="H389:I389"/>
    <mergeCell ref="H390:I390"/>
    <mergeCell ref="H383:I383"/>
    <mergeCell ref="H409:I409"/>
    <mergeCell ref="H398:I398"/>
    <mergeCell ref="H363:I363"/>
    <mergeCell ref="H365:I365"/>
    <mergeCell ref="M380:M395"/>
    <mergeCell ref="H393:I393"/>
    <mergeCell ref="H386:I386"/>
    <mergeCell ref="H388:I388"/>
    <mergeCell ref="H305:I305"/>
    <mergeCell ref="H306:I306"/>
    <mergeCell ref="H307:I307"/>
    <mergeCell ref="H267:I267"/>
    <mergeCell ref="H266:I266"/>
    <mergeCell ref="J266:J283"/>
    <mergeCell ref="H319:I319"/>
    <mergeCell ref="H310:I310"/>
    <mergeCell ref="H311:I311"/>
    <mergeCell ref="H312:I312"/>
    <mergeCell ref="H313:I313"/>
    <mergeCell ref="H287:I287"/>
    <mergeCell ref="H298:I298"/>
    <mergeCell ref="K324:K341"/>
    <mergeCell ref="H375:I375"/>
    <mergeCell ref="H376:I376"/>
    <mergeCell ref="H368:I368"/>
    <mergeCell ref="H369:I369"/>
    <mergeCell ref="H357:I357"/>
    <mergeCell ref="H358:I358"/>
    <mergeCell ref="H359:I359"/>
    <mergeCell ref="K343:K360"/>
    <mergeCell ref="H330:I330"/>
    <mergeCell ref="H331:I331"/>
    <mergeCell ref="H332:I332"/>
    <mergeCell ref="H333:I333"/>
    <mergeCell ref="H334:I334"/>
    <mergeCell ref="H335:I335"/>
    <mergeCell ref="H336:I336"/>
    <mergeCell ref="H384:I384"/>
    <mergeCell ref="M324:M341"/>
    <mergeCell ref="H318:I318"/>
    <mergeCell ref="F362:I362"/>
    <mergeCell ref="L305:L322"/>
    <mergeCell ref="H280:I280"/>
    <mergeCell ref="H281:I281"/>
    <mergeCell ref="H282:I282"/>
    <mergeCell ref="H283:I283"/>
    <mergeCell ref="N305:N322"/>
    <mergeCell ref="H309:I309"/>
    <mergeCell ref="H296:I296"/>
    <mergeCell ref="H271:I271"/>
    <mergeCell ref="H272:I272"/>
    <mergeCell ref="H273:I273"/>
    <mergeCell ref="H274:I274"/>
    <mergeCell ref="H275:I275"/>
    <mergeCell ref="H295:I295"/>
    <mergeCell ref="L343:L360"/>
    <mergeCell ref="H350:I350"/>
    <mergeCell ref="H351:I351"/>
    <mergeCell ref="H352:I352"/>
    <mergeCell ref="H353:I353"/>
    <mergeCell ref="H354:I354"/>
    <mergeCell ref="H355:I355"/>
    <mergeCell ref="M343:M360"/>
    <mergeCell ref="N343:N360"/>
    <mergeCell ref="H344:I344"/>
    <mergeCell ref="H345:I345"/>
    <mergeCell ref="H346:I346"/>
    <mergeCell ref="H360:I360"/>
    <mergeCell ref="H356:I356"/>
    <mergeCell ref="J285:J303"/>
    <mergeCell ref="E30:I30"/>
    <mergeCell ref="E285:E303"/>
    <mergeCell ref="H285:I285"/>
    <mergeCell ref="H321:I321"/>
    <mergeCell ref="H322:I322"/>
    <mergeCell ref="M305:M322"/>
    <mergeCell ref="N266:N283"/>
    <mergeCell ref="K285:K303"/>
    <mergeCell ref="L285:L303"/>
    <mergeCell ref="M285:M303"/>
    <mergeCell ref="N285:N303"/>
    <mergeCell ref="K266:K283"/>
    <mergeCell ref="L266:L283"/>
    <mergeCell ref="H299:I299"/>
    <mergeCell ref="H300:I300"/>
    <mergeCell ref="H301:I301"/>
    <mergeCell ref="H303:I303"/>
    <mergeCell ref="H308:I308"/>
    <mergeCell ref="E305:E322"/>
    <mergeCell ref="H314:I314"/>
    <mergeCell ref="H316:I316"/>
    <mergeCell ref="H317:I317"/>
    <mergeCell ref="J305:J322"/>
    <mergeCell ref="K305:K322"/>
    <mergeCell ref="H279:I279"/>
    <mergeCell ref="H297:I297"/>
    <mergeCell ref="H288:I288"/>
    <mergeCell ref="H293:I293"/>
    <mergeCell ref="E32:E52"/>
    <mergeCell ref="H65:I65"/>
    <mergeCell ref="A1:N1"/>
    <mergeCell ref="A2:N2"/>
    <mergeCell ref="B19:I19"/>
    <mergeCell ref="B20:I20"/>
    <mergeCell ref="B21:I21"/>
    <mergeCell ref="C22:I22"/>
    <mergeCell ref="F26:I26"/>
    <mergeCell ref="F29:I29"/>
    <mergeCell ref="K32:K52"/>
    <mergeCell ref="L32:L52"/>
    <mergeCell ref="M32:M52"/>
    <mergeCell ref="N32:N52"/>
    <mergeCell ref="H44:I44"/>
    <mergeCell ref="H35:I35"/>
    <mergeCell ref="H36:I36"/>
    <mergeCell ref="H37:I37"/>
    <mergeCell ref="H38:I38"/>
    <mergeCell ref="H39:I39"/>
    <mergeCell ref="H40:I40"/>
    <mergeCell ref="F25:I25"/>
    <mergeCell ref="E27:I27"/>
    <mergeCell ref="H45:I45"/>
    <mergeCell ref="H46:I46"/>
    <mergeCell ref="F28:I28"/>
    <mergeCell ref="D23:I23"/>
    <mergeCell ref="M120:M140"/>
    <mergeCell ref="H136:I136"/>
    <mergeCell ref="H66:I66"/>
    <mergeCell ref="H67:I67"/>
    <mergeCell ref="H43:I43"/>
    <mergeCell ref="J32:J52"/>
    <mergeCell ref="E24:I24"/>
    <mergeCell ref="H34:I34"/>
    <mergeCell ref="H32:I32"/>
    <mergeCell ref="H41:I41"/>
    <mergeCell ref="H42:I42"/>
    <mergeCell ref="H58:I58"/>
    <mergeCell ref="H59:I59"/>
    <mergeCell ref="H109:I109"/>
    <mergeCell ref="H110:I110"/>
    <mergeCell ref="H96:I96"/>
    <mergeCell ref="F31:I31"/>
    <mergeCell ref="H115:I115"/>
    <mergeCell ref="H116:I116"/>
    <mergeCell ref="H117:I117"/>
    <mergeCell ref="H118:I118"/>
    <mergeCell ref="H94:I94"/>
    <mergeCell ref="H57:I57"/>
    <mergeCell ref="H47:I47"/>
    <mergeCell ref="H48:I48"/>
    <mergeCell ref="H49:I49"/>
    <mergeCell ref="H50:I50"/>
    <mergeCell ref="H51:I51"/>
    <mergeCell ref="H52:I52"/>
    <mergeCell ref="H33:I33"/>
    <mergeCell ref="H54:I54"/>
    <mergeCell ref="H56:I56"/>
    <mergeCell ref="H105:I105"/>
    <mergeCell ref="H106:I106"/>
    <mergeCell ref="H107:I107"/>
    <mergeCell ref="H108:I108"/>
    <mergeCell ref="H182:I182"/>
    <mergeCell ref="H160:I160"/>
    <mergeCell ref="H161:I161"/>
    <mergeCell ref="H162:I162"/>
    <mergeCell ref="H164:I164"/>
    <mergeCell ref="H165:I165"/>
    <mergeCell ref="H166:I166"/>
    <mergeCell ref="H167:I167"/>
    <mergeCell ref="H146:I146"/>
    <mergeCell ref="H147:I147"/>
    <mergeCell ref="H148:I148"/>
    <mergeCell ref="H149:I149"/>
    <mergeCell ref="H150:I150"/>
    <mergeCell ref="H101:I101"/>
    <mergeCell ref="H102:I102"/>
    <mergeCell ref="E54:E74"/>
    <mergeCell ref="E98:E118"/>
    <mergeCell ref="E76:E96"/>
    <mergeCell ref="H78:I78"/>
    <mergeCell ref="H79:I79"/>
    <mergeCell ref="H80:I80"/>
    <mergeCell ref="H81:I81"/>
    <mergeCell ref="H174:I174"/>
    <mergeCell ref="H68:I68"/>
    <mergeCell ref="H55:I55"/>
    <mergeCell ref="H124:I124"/>
    <mergeCell ref="H125:I125"/>
    <mergeCell ref="H126:I126"/>
    <mergeCell ref="H127:I127"/>
    <mergeCell ref="H128:I128"/>
    <mergeCell ref="H129:I129"/>
    <mergeCell ref="M142:M162"/>
    <mergeCell ref="N142:N162"/>
    <mergeCell ref="J142:J162"/>
    <mergeCell ref="K142:K162"/>
    <mergeCell ref="L142:L162"/>
    <mergeCell ref="H157:I157"/>
    <mergeCell ref="H158:I158"/>
    <mergeCell ref="K207:K226"/>
    <mergeCell ref="L207:L226"/>
    <mergeCell ref="M207:M226"/>
    <mergeCell ref="N207:N226"/>
    <mergeCell ref="H208:I208"/>
    <mergeCell ref="H209:I209"/>
    <mergeCell ref="H210:I210"/>
    <mergeCell ref="H211:I211"/>
    <mergeCell ref="H212:I212"/>
    <mergeCell ref="H213:I213"/>
    <mergeCell ref="H214:I214"/>
    <mergeCell ref="H215:I215"/>
    <mergeCell ref="H216:I216"/>
    <mergeCell ref="H152:I152"/>
    <mergeCell ref="H153:I153"/>
    <mergeCell ref="M186:M205"/>
    <mergeCell ref="N186:N205"/>
    <mergeCell ref="H193:I193"/>
    <mergeCell ref="H194:I194"/>
    <mergeCell ref="H195:I195"/>
    <mergeCell ref="H196:I196"/>
    <mergeCell ref="H197:I197"/>
    <mergeCell ref="H198:I198"/>
    <mergeCell ref="H199:I199"/>
    <mergeCell ref="H200:I200"/>
    <mergeCell ref="E207:E226"/>
    <mergeCell ref="H207:I207"/>
    <mergeCell ref="J207:J226"/>
    <mergeCell ref="J247:J264"/>
    <mergeCell ref="M247:M264"/>
    <mergeCell ref="H259:I259"/>
    <mergeCell ref="H260:I260"/>
    <mergeCell ref="H261:I261"/>
    <mergeCell ref="H262:I262"/>
    <mergeCell ref="H263:I263"/>
    <mergeCell ref="H238:I238"/>
    <mergeCell ref="H252:I252"/>
    <mergeCell ref="E228:E245"/>
    <mergeCell ref="H250:I250"/>
    <mergeCell ref="J228:J245"/>
    <mergeCell ref="K228:K245"/>
    <mergeCell ref="L228:L245"/>
    <mergeCell ref="F227:I227"/>
    <mergeCell ref="H240:I240"/>
    <mergeCell ref="H251:I251"/>
    <mergeCell ref="M228:M245"/>
    <mergeCell ref="H217:I217"/>
    <mergeCell ref="H218:I218"/>
    <mergeCell ref="H219:I219"/>
    <mergeCell ref="H220:I220"/>
    <mergeCell ref="H221:I221"/>
    <mergeCell ref="H222:I222"/>
    <mergeCell ref="H223:I223"/>
    <mergeCell ref="H224:I224"/>
    <mergeCell ref="H225:I225"/>
    <mergeCell ref="H226:I226"/>
    <mergeCell ref="N228:N245"/>
    <mergeCell ref="H239:I239"/>
    <mergeCell ref="H228:I228"/>
    <mergeCell ref="H229:I229"/>
    <mergeCell ref="H230:I230"/>
    <mergeCell ref="H231:I231"/>
    <mergeCell ref="H232:I232"/>
    <mergeCell ref="H233:I233"/>
    <mergeCell ref="H234:I234"/>
    <mergeCell ref="H235:I235"/>
    <mergeCell ref="N247:N264"/>
    <mergeCell ref="H247:I247"/>
    <mergeCell ref="H248:I248"/>
    <mergeCell ref="H249:I249"/>
    <mergeCell ref="E324:E341"/>
    <mergeCell ref="H324:I324"/>
    <mergeCell ref="J324:J341"/>
    <mergeCell ref="N324:N341"/>
    <mergeCell ref="H325:I325"/>
    <mergeCell ref="H326:I326"/>
    <mergeCell ref="H327:I327"/>
    <mergeCell ref="H328:I328"/>
    <mergeCell ref="H329:I329"/>
    <mergeCell ref="H236:I236"/>
    <mergeCell ref="H237:I237"/>
    <mergeCell ref="H256:I256"/>
    <mergeCell ref="H257:I257"/>
    <mergeCell ref="H258:I258"/>
    <mergeCell ref="H289:I289"/>
    <mergeCell ref="H290:I290"/>
    <mergeCell ref="H291:I291"/>
    <mergeCell ref="H292:I292"/>
    <mergeCell ref="H347:I347"/>
    <mergeCell ref="H348:I348"/>
    <mergeCell ref="H349:I349"/>
    <mergeCell ref="H241:I241"/>
    <mergeCell ref="H242:I242"/>
    <mergeCell ref="H243:I243"/>
    <mergeCell ref="H244:I244"/>
    <mergeCell ref="H245:I245"/>
    <mergeCell ref="K247:K264"/>
    <mergeCell ref="L247:L264"/>
    <mergeCell ref="H254:I254"/>
    <mergeCell ref="H255:I255"/>
    <mergeCell ref="H253:I253"/>
    <mergeCell ref="H277:I277"/>
    <mergeCell ref="H278:I278"/>
    <mergeCell ref="E266:E283"/>
    <mergeCell ref="H264:I264"/>
    <mergeCell ref="E247:E264"/>
    <mergeCell ref="H294:I294"/>
    <mergeCell ref="L324:L341"/>
    <mergeCell ref="H302:I302"/>
    <mergeCell ref="H337:I337"/>
    <mergeCell ref="H338:I338"/>
    <mergeCell ref="H339:I339"/>
    <mergeCell ref="H340:I340"/>
    <mergeCell ref="H341:I341"/>
    <mergeCell ref="E343:E360"/>
    <mergeCell ref="H343:I343"/>
    <mergeCell ref="J343:J360"/>
    <mergeCell ref="H286:I286"/>
    <mergeCell ref="F299:F300"/>
    <mergeCell ref="G299:G300"/>
  </mergeCells>
  <hyperlinks>
    <hyperlink ref="H42" r:id="rId1" xr:uid="{00000000-0004-0000-0400-000000000000}"/>
    <hyperlink ref="H43" r:id="rId2" xr:uid="{00000000-0004-0000-0400-000001000000}"/>
    <hyperlink ref="H48" r:id="rId3" xr:uid="{00000000-0004-0000-0400-000002000000}"/>
    <hyperlink ref="H64" r:id="rId4" xr:uid="{00000000-0004-0000-0400-000003000000}"/>
    <hyperlink ref="H65" r:id="rId5" xr:uid="{00000000-0004-0000-0400-000004000000}"/>
    <hyperlink ref="H70" r:id="rId6" xr:uid="{00000000-0004-0000-0400-000005000000}"/>
    <hyperlink ref="H92" r:id="rId7" xr:uid="{00000000-0004-0000-0400-000006000000}"/>
    <hyperlink ref="H108" r:id="rId8" xr:uid="{00000000-0004-0000-0400-000007000000}"/>
    <hyperlink ref="H114" r:id="rId9" xr:uid="{00000000-0004-0000-0400-000008000000}"/>
    <hyperlink ref="H107" r:id="rId10" xr:uid="{00000000-0004-0000-0400-000009000000}"/>
    <hyperlink ref="H130" r:id="rId11" xr:uid="{00000000-0004-0000-0400-00000A000000}"/>
    <hyperlink ref="H131" r:id="rId12" xr:uid="{00000000-0004-0000-0400-00000B000000}"/>
    <hyperlink ref="H136" r:id="rId13" xr:uid="{00000000-0004-0000-0400-00000C000000}"/>
    <hyperlink ref="H152" r:id="rId14" xr:uid="{00000000-0004-0000-0400-00000D000000}"/>
    <hyperlink ref="H153" r:id="rId15" xr:uid="{00000000-0004-0000-0400-00000E000000}"/>
    <hyperlink ref="H174" r:id="rId16" xr:uid="{00000000-0004-0000-0400-00000F000000}"/>
    <hyperlink ref="H175" r:id="rId17" xr:uid="{00000000-0004-0000-0400-000010000000}"/>
    <hyperlink ref="H63" r:id="rId18" xr:uid="{00000000-0004-0000-0400-000011000000}"/>
    <hyperlink ref="H85" r:id="rId19" xr:uid="{00000000-0004-0000-0400-000012000000}"/>
    <hyperlink ref="H238" r:id="rId20" xr:uid="{00000000-0004-0000-0400-000013000000}"/>
    <hyperlink ref="H239" r:id="rId21" xr:uid="{00000000-0004-0000-0400-000014000000}"/>
    <hyperlink ref="H86" r:id="rId22" xr:uid="{00000000-0004-0000-0400-000015000000}"/>
    <hyperlink ref="H49" r:id="rId23" xr:uid="{00000000-0004-0000-0400-000016000000}"/>
    <hyperlink ref="H71" r:id="rId24" xr:uid="{00000000-0004-0000-0400-000017000000}"/>
    <hyperlink ref="H115" r:id="rId25" xr:uid="{00000000-0004-0000-0400-000018000000}"/>
    <hyperlink ref="H276" r:id="rId26" xr:uid="{00000000-0004-0000-0400-000019000000}"/>
    <hyperlink ref="H277" r:id="rId27" xr:uid="{00000000-0004-0000-0400-00001A000000}"/>
    <hyperlink ref="H295" r:id="rId28" xr:uid="{00000000-0004-0000-0400-00001B000000}"/>
    <hyperlink ref="H296" r:id="rId29" xr:uid="{00000000-0004-0000-0400-00001C000000}"/>
    <hyperlink ref="H299" r:id="rId30" xr:uid="{00000000-0004-0000-0400-00001D000000}"/>
    <hyperlink ref="H300" r:id="rId31" xr:uid="{00000000-0004-0000-0400-00001E000000}"/>
    <hyperlink ref="H315" r:id="rId32" xr:uid="{00000000-0004-0000-0400-00001F000000}"/>
    <hyperlink ref="H316" r:id="rId33" xr:uid="{00000000-0004-0000-0400-000020000000}"/>
    <hyperlink ref="H319" r:id="rId34" xr:uid="{00000000-0004-0000-0400-000021000000}"/>
    <hyperlink ref="H459" r:id="rId35" xr:uid="{00000000-0004-0000-0400-000022000000}"/>
    <hyperlink ref="H460" r:id="rId36" xr:uid="{00000000-0004-0000-0400-000023000000}"/>
    <hyperlink ref="H524" r:id="rId37" xr:uid="{00000000-0004-0000-0400-000024000000}"/>
    <hyperlink ref="H475" r:id="rId38" xr:uid="{00000000-0004-0000-0400-000025000000}"/>
    <hyperlink ref="H476" r:id="rId39" xr:uid="{00000000-0004-0000-0400-000026000000}"/>
    <hyperlink ref="H492" r:id="rId40" xr:uid="{00000000-0004-0000-0400-000027000000}"/>
    <hyperlink ref="H508" r:id="rId41" xr:uid="{00000000-0004-0000-0400-000028000000}"/>
    <hyperlink ref="H539" r:id="rId42" xr:uid="{00000000-0004-0000-0400-000029000000}"/>
    <hyperlink ref="H540" r:id="rId43" xr:uid="{00000000-0004-0000-0400-00002A000000}"/>
    <hyperlink ref="H715" r:id="rId44" xr:uid="{00000000-0004-0000-0400-00002B000000}"/>
    <hyperlink ref="H717" r:id="rId45" xr:uid="{00000000-0004-0000-0400-00002C000000}"/>
    <hyperlink ref="H725" r:id="rId46" xr:uid="{00000000-0004-0000-0400-00002D000000}"/>
    <hyperlink ref="H727" r:id="rId47" xr:uid="{00000000-0004-0000-0400-00002E000000}"/>
    <hyperlink ref="H491" r:id="rId48" xr:uid="{00000000-0004-0000-0400-00002F000000}"/>
    <hyperlink ref="H507" r:id="rId49" xr:uid="{00000000-0004-0000-0400-000030000000}"/>
    <hyperlink ref="H523" r:id="rId50" xr:uid="{00000000-0004-0000-0400-000031000000}"/>
    <hyperlink ref="H93" r:id="rId51" xr:uid="{00000000-0004-0000-0400-000032000000}"/>
    <hyperlink ref="H87" r:id="rId52" xr:uid="{00000000-0004-0000-0400-000033000000}"/>
    <hyperlink ref="H137" r:id="rId53" xr:uid="{00000000-0004-0000-0400-000034000000}"/>
    <hyperlink ref="H158" r:id="rId54" xr:uid="{00000000-0004-0000-0400-000035000000}"/>
    <hyperlink ref="H159" r:id="rId55" xr:uid="{00000000-0004-0000-0400-000036000000}"/>
    <hyperlink ref="H180" r:id="rId56" xr:uid="{00000000-0004-0000-0400-000037000000}"/>
    <hyperlink ref="H181" r:id="rId57" xr:uid="{00000000-0004-0000-0400-000038000000}"/>
    <hyperlink ref="H258" r:id="rId58" xr:uid="{00000000-0004-0000-0400-000039000000}"/>
    <hyperlink ref="H257" r:id="rId59" location="2017" xr:uid="{00000000-0004-0000-0400-00003A000000}"/>
    <hyperlink ref="H275" r:id="rId60" xr:uid="{00000000-0004-0000-0400-00003B000000}"/>
    <hyperlink ref="H294" r:id="rId61" xr:uid="{00000000-0004-0000-0400-00003C000000}"/>
    <hyperlink ref="H314" r:id="rId62" xr:uid="{00000000-0004-0000-0400-00003D000000}"/>
    <hyperlink ref="H372" r:id="rId63" xr:uid="{00000000-0004-0000-0400-00003E000000}"/>
    <hyperlink ref="H373" r:id="rId64" xr:uid="{00000000-0004-0000-0400-00003F000000}"/>
    <hyperlink ref="H374" r:id="rId65" xr:uid="{00000000-0004-0000-0400-000040000000}"/>
    <hyperlink ref="H389" r:id="rId66" xr:uid="{00000000-0004-0000-0400-000041000000}"/>
    <hyperlink ref="H390" r:id="rId67" xr:uid="{00000000-0004-0000-0400-000042000000}"/>
    <hyperlink ref="H391" r:id="rId68" xr:uid="{00000000-0004-0000-0400-000043000000}"/>
    <hyperlink ref="H406" r:id="rId69" xr:uid="{00000000-0004-0000-0400-000044000000}"/>
    <hyperlink ref="H407" r:id="rId70" xr:uid="{00000000-0004-0000-0400-000045000000}"/>
    <hyperlink ref="H410" r:id="rId71" xr:uid="{00000000-0004-0000-0400-000046000000}"/>
    <hyperlink ref="H408" r:id="rId72" xr:uid="{00000000-0004-0000-0400-000047000000}"/>
    <hyperlink ref="H423" r:id="rId73" xr:uid="{00000000-0004-0000-0400-000048000000}"/>
    <hyperlink ref="H424" r:id="rId74" xr:uid="{00000000-0004-0000-0400-000049000000}"/>
    <hyperlink ref="H425" r:id="rId75" xr:uid="{00000000-0004-0000-0400-00004A000000}"/>
    <hyperlink ref="H444" r:id="rId76" xr:uid="{00000000-0004-0000-0400-00004B000000}"/>
    <hyperlink ref="H442" r:id="rId77" xr:uid="{00000000-0004-0000-0400-00004C000000}"/>
    <hyperlink ref="H441" r:id="rId78" xr:uid="{00000000-0004-0000-0400-00004D000000}"/>
    <hyperlink ref="H440" r:id="rId79" xr:uid="{00000000-0004-0000-0400-00004E000000}"/>
    <hyperlink ref="H555" r:id="rId80" xr:uid="{00000000-0004-0000-0400-00004F000000}"/>
    <hyperlink ref="H556" r:id="rId81" xr:uid="{00000000-0004-0000-0400-000050000000}"/>
    <hyperlink ref="H571" r:id="rId82" xr:uid="{00000000-0004-0000-0400-000051000000}"/>
    <hyperlink ref="H572" r:id="rId83" xr:uid="{00000000-0004-0000-0400-000052000000}"/>
    <hyperlink ref="H587" r:id="rId84" xr:uid="{00000000-0004-0000-0400-000053000000}"/>
    <hyperlink ref="H588" r:id="rId85" xr:uid="{00000000-0004-0000-0400-000054000000}"/>
    <hyperlink ref="H604" r:id="rId86" xr:uid="{00000000-0004-0000-0400-000055000000}"/>
    <hyperlink ref="H603" r:id="rId87" xr:uid="{00000000-0004-0000-0400-000056000000}"/>
    <hyperlink ref="H602" r:id="rId88" xr:uid="{00000000-0004-0000-0400-000057000000}"/>
    <hyperlink ref="H620" r:id="rId89" xr:uid="{00000000-0004-0000-0400-000058000000}"/>
    <hyperlink ref="H636" r:id="rId90" xr:uid="{00000000-0004-0000-0400-000059000000}"/>
    <hyperlink ref="H635" r:id="rId91" xr:uid="{00000000-0004-0000-0400-00005A000000}"/>
    <hyperlink ref="H619" r:id="rId92" xr:uid="{00000000-0004-0000-0400-00005B000000}"/>
    <hyperlink ref="H634" r:id="rId93" xr:uid="{00000000-0004-0000-0400-00005C000000}"/>
    <hyperlink ref="H652" r:id="rId94" xr:uid="{00000000-0004-0000-0400-00005D000000}"/>
    <hyperlink ref="H651" r:id="rId95" xr:uid="{00000000-0004-0000-0400-00005E000000}"/>
    <hyperlink ref="H650" r:id="rId96" xr:uid="{00000000-0004-0000-0400-00005F000000}"/>
    <hyperlink ref="H668" r:id="rId97" xr:uid="{00000000-0004-0000-0400-000060000000}"/>
    <hyperlink ref="H667" r:id="rId98" xr:uid="{00000000-0004-0000-0400-000061000000}"/>
    <hyperlink ref="H666" r:id="rId99" xr:uid="{00000000-0004-0000-0400-000062000000}"/>
    <hyperlink ref="H684" r:id="rId100" xr:uid="{00000000-0004-0000-0400-000063000000}"/>
    <hyperlink ref="H683" r:id="rId101" xr:uid="{00000000-0004-0000-0400-000064000000}"/>
    <hyperlink ref="H682" r:id="rId102" xr:uid="{00000000-0004-0000-0400-000065000000}"/>
    <hyperlink ref="H700" r:id="rId103" xr:uid="{00000000-0004-0000-0400-000066000000}"/>
    <hyperlink ref="H699" r:id="rId104" xr:uid="{00000000-0004-0000-0400-000067000000}"/>
    <hyperlink ref="H698" r:id="rId105" xr:uid="{00000000-0004-0000-0400-000068000000}"/>
    <hyperlink ref="H728" r:id="rId106" xr:uid="{00000000-0004-0000-0400-000069000000}"/>
    <hyperlink ref="H738" r:id="rId107" xr:uid="{00000000-0004-0000-0400-00006A000000}"/>
    <hyperlink ref="H756" r:id="rId108" xr:uid="{00000000-0004-0000-0400-00006B000000}"/>
    <hyperlink ref="H758" r:id="rId109" xr:uid="{00000000-0004-0000-0400-00006C000000}"/>
    <hyperlink ref="H746" r:id="rId110" xr:uid="{00000000-0004-0000-0400-00006D000000}"/>
    <hyperlink ref="H748" r:id="rId111" xr:uid="{00000000-0004-0000-0400-00006E000000}"/>
    <hyperlink ref="H109" r:id="rId112" xr:uid="{00000000-0004-0000-0400-00006F000000}"/>
    <hyperlink ref="H736" r:id="rId113" xr:uid="{00000000-0004-0000-0400-000070000000}"/>
    <hyperlink ref="H47" r:id="rId114" xr:uid="{00000000-0004-0000-0400-000071000000}"/>
    <hyperlink ref="H69" r:id="rId115" xr:uid="{00000000-0004-0000-0400-000072000000}"/>
    <hyperlink ref="H91" r:id="rId116" xr:uid="{00000000-0004-0000-0400-000073000000}"/>
    <hyperlink ref="H113" r:id="rId117" xr:uid="{00000000-0004-0000-0400-000074000000}"/>
    <hyperlink ref="H135" r:id="rId118" xr:uid="{00000000-0004-0000-0400-000075000000}"/>
    <hyperlink ref="H157" r:id="rId119" xr:uid="{00000000-0004-0000-0400-000076000000}"/>
    <hyperlink ref="H179" r:id="rId120" xr:uid="{00000000-0004-0000-0400-000077000000}"/>
    <hyperlink ref="H241" r:id="rId121" xr:uid="{00000000-0004-0000-0400-000078000000}"/>
    <hyperlink ref="H260" r:id="rId122" xr:uid="{00000000-0004-0000-0400-000079000000}"/>
    <hyperlink ref="H279" r:id="rId123" xr:uid="{00000000-0004-0000-0400-00007A000000}"/>
    <hyperlink ref="H298" r:id="rId124" xr:uid="{00000000-0004-0000-0400-00007B000000}"/>
    <hyperlink ref="H318" r:id="rId125" xr:uid="{00000000-0004-0000-0400-00007C000000}"/>
    <hyperlink ref="H196" r:id="rId126" xr:uid="{00000000-0004-0000-0400-00007D000000}"/>
    <hyperlink ref="H197" r:id="rId127" xr:uid="{00000000-0004-0000-0400-00007E000000}"/>
    <hyperlink ref="H202" r:id="rId128" xr:uid="{00000000-0004-0000-0400-00007F000000}"/>
    <hyperlink ref="H223" r:id="rId129" xr:uid="{00000000-0004-0000-0400-000080000000}"/>
    <hyperlink ref="H217" r:id="rId130" xr:uid="{00000000-0004-0000-0400-000081000000}"/>
    <hyperlink ref="H218" r:id="rId131" xr:uid="{00000000-0004-0000-0400-000082000000}"/>
    <hyperlink ref="H334" r:id="rId132" xr:uid="{00000000-0004-0000-0400-000083000000}"/>
    <hyperlink ref="H335" r:id="rId133" xr:uid="{00000000-0004-0000-0400-000084000000}"/>
    <hyperlink ref="H333" r:id="rId134" xr:uid="{00000000-0004-0000-0400-000085000000}"/>
    <hyperlink ref="H338" r:id="rId135" xr:uid="{00000000-0004-0000-0400-000086000000}"/>
    <hyperlink ref="H357" r:id="rId136" xr:uid="{00000000-0004-0000-0400-000087000000}"/>
    <hyperlink ref="H353" r:id="rId137" xr:uid="{00000000-0004-0000-0400-000088000000}"/>
    <hyperlink ref="H354" r:id="rId138" xr:uid="{00000000-0004-0000-0400-000089000000}"/>
    <hyperlink ref="H352" r:id="rId139" xr:uid="{00000000-0004-0000-0400-00008A000000}"/>
    <hyperlink ref="H201" r:id="rId140" xr:uid="{00000000-0004-0000-0400-00008B000000}"/>
    <hyperlink ref="H222" r:id="rId141" xr:uid="{00000000-0004-0000-0400-00008C000000}"/>
    <hyperlink ref="H337" r:id="rId142" xr:uid="{00000000-0004-0000-0400-00008D000000}"/>
    <hyperlink ref="H356" r:id="rId143" xr:uid="{00000000-0004-0000-0400-00008E000000}"/>
    <hyperlink ref="H216" r:id="rId144" xr:uid="{00000000-0004-0000-0400-00008F000000}"/>
    <hyperlink ref="H46" r:id="rId145" xr:uid="{00000000-0004-0000-0400-000090000000}"/>
    <hyperlink ref="H68" r:id="rId146" xr:uid="{00000000-0004-0000-0400-000091000000}"/>
    <hyperlink ref="H90" r:id="rId147" xr:uid="{00000000-0004-0000-0400-000092000000}"/>
    <hyperlink ref="H112" r:id="rId148" xr:uid="{00000000-0004-0000-0400-000093000000}"/>
    <hyperlink ref="H134" r:id="rId149" xr:uid="{00000000-0004-0000-0400-000094000000}"/>
    <hyperlink ref="H156" r:id="rId150" xr:uid="{00000000-0004-0000-0400-000095000000}"/>
    <hyperlink ref="H178" r:id="rId151" xr:uid="{00000000-0004-0000-0400-000096000000}"/>
    <hyperlink ref="H200" r:id="rId152" xr:uid="{00000000-0004-0000-0400-000097000000}"/>
    <hyperlink ref="H221" r:id="rId153" xr:uid="{00000000-0004-0000-0400-000098000000}"/>
    <hyperlink ref="H240" r:id="rId154" xr:uid="{00000000-0004-0000-0400-000099000000}"/>
    <hyperlink ref="H259" r:id="rId155" xr:uid="{00000000-0004-0000-0400-00009A000000}"/>
    <hyperlink ref="H278" r:id="rId156" xr:uid="{00000000-0004-0000-0400-00009B000000}"/>
    <hyperlink ref="H297" r:id="rId157" xr:uid="{00000000-0004-0000-0400-00009C000000}"/>
    <hyperlink ref="H317" r:id="rId158" xr:uid="{00000000-0004-0000-0400-00009D000000}"/>
    <hyperlink ref="H336" r:id="rId159" xr:uid="{00000000-0004-0000-0400-00009E000000}"/>
    <hyperlink ref="H355" r:id="rId160" xr:uid="{00000000-0004-0000-0400-00009F000000}"/>
    <hyperlink ref="H375" r:id="rId161" xr:uid="{00000000-0004-0000-0400-0000A0000000}"/>
    <hyperlink ref="H392" r:id="rId162" xr:uid="{00000000-0004-0000-0400-0000A1000000}"/>
    <hyperlink ref="H409" r:id="rId163" xr:uid="{00000000-0004-0000-0400-0000A2000000}"/>
    <hyperlink ref="H426" r:id="rId164" xr:uid="{00000000-0004-0000-0400-0000A3000000}"/>
    <hyperlink ref="H443" r:id="rId165" xr:uid="{00000000-0004-0000-0400-0000A4000000}"/>
    <hyperlink ref="H427" r:id="rId166" xr:uid="{00000000-0004-0000-0400-0000A5000000}"/>
    <hyperlink ref="H393" r:id="rId167" xr:uid="{00000000-0004-0000-0400-0000A6000000}"/>
    <hyperlink ref="H376" r:id="rId168" xr:uid="{00000000-0004-0000-0400-0000A7000000}"/>
    <hyperlink ref="H461" r:id="rId169" xr:uid="{00000000-0004-0000-0400-0000A8000000}"/>
    <hyperlink ref="H477" r:id="rId170" xr:uid="{00000000-0004-0000-0400-0000A9000000}"/>
    <hyperlink ref="H493" r:id="rId171" xr:uid="{00000000-0004-0000-0400-0000AA000000}"/>
    <hyperlink ref="H509" r:id="rId172" xr:uid="{00000000-0004-0000-0400-0000AB000000}"/>
    <hyperlink ref="H525" r:id="rId173" xr:uid="{00000000-0004-0000-0400-0000AC000000}"/>
    <hyperlink ref="H541" r:id="rId174" xr:uid="{00000000-0004-0000-0400-0000AD000000}"/>
    <hyperlink ref="H557" r:id="rId175" xr:uid="{00000000-0004-0000-0400-0000AE000000}"/>
    <hyperlink ref="H573" r:id="rId176" xr:uid="{00000000-0004-0000-0400-0000AF000000}"/>
    <hyperlink ref="H589" r:id="rId177" xr:uid="{00000000-0004-0000-0400-0000B0000000}"/>
    <hyperlink ref="H605" r:id="rId178" xr:uid="{00000000-0004-0000-0400-0000B1000000}"/>
    <hyperlink ref="H621" r:id="rId179" xr:uid="{00000000-0004-0000-0400-0000B2000000}"/>
    <hyperlink ref="H637" r:id="rId180" xr:uid="{00000000-0004-0000-0400-0000B3000000}"/>
    <hyperlink ref="H653" r:id="rId181" xr:uid="{00000000-0004-0000-0400-0000B4000000}"/>
    <hyperlink ref="H669" r:id="rId182" xr:uid="{00000000-0004-0000-0400-0000B5000000}"/>
    <hyperlink ref="H685" r:id="rId183" xr:uid="{00000000-0004-0000-0400-0000B6000000}"/>
    <hyperlink ref="H701" r:id="rId184" xr:uid="{00000000-0004-0000-0400-0000B7000000}"/>
    <hyperlink ref="H718" r:id="rId185" xr:uid="{00000000-0004-0000-0400-0000B8000000}"/>
    <hyperlink ref="H729" r:id="rId186" xr:uid="{00000000-0004-0000-0400-0000B9000000}"/>
    <hyperlink ref="H739" r:id="rId187" xr:uid="{00000000-0004-0000-0400-0000BA000000}"/>
    <hyperlink ref="H749" r:id="rId188" xr:uid="{00000000-0004-0000-0400-0000BB000000}"/>
    <hyperlink ref="H759" r:id="rId189" xr:uid="{00000000-0004-0000-0400-0000BC000000}"/>
    <hyperlink ref="H182" r:id="rId190" xr:uid="{00000000-0004-0000-0400-0000BD000000}"/>
  </hyperlinks>
  <pageMargins left="0.5" right="0.5" top="0.5" bottom="0.5" header="0" footer="0"/>
  <pageSetup paperSize="9" scale="55" firstPageNumber="59" fitToHeight="0" orientation="portrait" useFirstPageNumber="1" horizontalDpi="300" verticalDpi="300" r:id="rId191"/>
  <rowBreaks count="12" manualBreakCount="12">
    <brk id="75" max="13" man="1"/>
    <brk id="141" max="13" man="1"/>
    <brk id="206" max="13" man="1"/>
    <brk id="265" max="13" man="1"/>
    <brk id="323" max="13" man="1"/>
    <brk id="379" max="13" man="1"/>
    <brk id="446" max="13" man="1"/>
    <brk id="512" max="13" man="1"/>
    <brk id="592" max="13" man="1"/>
    <brk id="672" max="13" man="1"/>
    <brk id="730" max="13" man="1"/>
    <brk id="781" max="13" man="1"/>
  </rowBreaks>
  <legacyDrawing r:id="rId1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O86"/>
  <sheetViews>
    <sheetView view="pageBreakPreview" zoomScale="85" zoomScaleNormal="100" zoomScaleSheetLayoutView="85" workbookViewId="0">
      <selection activeCell="N2" sqref="N2"/>
    </sheetView>
  </sheetViews>
  <sheetFormatPr baseColWidth="10" defaultColWidth="9.1640625" defaultRowHeight="15" customHeight="1" x14ac:dyDescent="0.15"/>
  <cols>
    <col min="1" max="1" width="4.5" style="400" customWidth="1"/>
    <col min="2" max="2" width="3.33203125" style="400" customWidth="1"/>
    <col min="3" max="3" width="3.1640625" style="400" customWidth="1"/>
    <col min="4" max="4" width="3.5" style="400" customWidth="1"/>
    <col min="5" max="5" width="26" style="400" customWidth="1"/>
    <col min="6" max="6" width="1.83203125" style="400" customWidth="1"/>
    <col min="7" max="7" width="18.1640625" style="400" customWidth="1"/>
    <col min="8" max="8" width="12.5" style="400" customWidth="1"/>
    <col min="9" max="9" width="11.6640625" style="400" customWidth="1"/>
    <col min="10" max="10" width="11.33203125" style="400" customWidth="1"/>
    <col min="11" max="11" width="8.33203125" style="400" customWidth="1"/>
    <col min="12" max="12" width="9.5" style="400" customWidth="1"/>
    <col min="13" max="13" width="16.5" style="400" customWidth="1"/>
    <col min="14" max="14" width="24.5" style="400" customWidth="1"/>
    <col min="15" max="15" width="23.83203125" style="485" customWidth="1"/>
    <col min="16" max="16384" width="9.1640625" style="400"/>
  </cols>
  <sheetData>
    <row r="1" spans="1:15" ht="15" customHeight="1" x14ac:dyDescent="0.15">
      <c r="A1" s="1124" t="s">
        <v>207</v>
      </c>
      <c r="B1" s="1124"/>
      <c r="C1" s="1124"/>
      <c r="D1" s="1124"/>
      <c r="E1" s="1124"/>
      <c r="F1" s="1124"/>
      <c r="G1" s="1124"/>
      <c r="H1" s="1124"/>
      <c r="I1" s="1124"/>
      <c r="J1" s="1124"/>
      <c r="K1" s="1124"/>
      <c r="L1" s="1124"/>
      <c r="M1" s="1124"/>
      <c r="N1" s="662"/>
      <c r="O1" s="662"/>
    </row>
    <row r="2" spans="1:15" ht="15" customHeight="1" x14ac:dyDescent="0.15">
      <c r="A2" s="1124" t="s">
        <v>231</v>
      </c>
      <c r="B2" s="1124"/>
      <c r="C2" s="1124"/>
      <c r="D2" s="1124"/>
      <c r="E2" s="1124"/>
      <c r="F2" s="1124"/>
      <c r="G2" s="1124"/>
      <c r="H2" s="1124"/>
      <c r="I2" s="1124"/>
      <c r="J2" s="1124"/>
      <c r="K2" s="1124"/>
      <c r="L2" s="1124"/>
      <c r="M2" s="1124"/>
      <c r="N2" s="662"/>
      <c r="O2" s="662"/>
    </row>
    <row r="3" spans="1:15" ht="15" customHeight="1" x14ac:dyDescent="0.15">
      <c r="A3" s="267"/>
      <c r="B3" s="267"/>
      <c r="C3" s="267"/>
      <c r="D3" s="267"/>
      <c r="E3" s="267"/>
      <c r="F3" s="267"/>
      <c r="G3" s="267"/>
      <c r="H3" s="267"/>
      <c r="I3" s="270"/>
      <c r="J3" s="267"/>
      <c r="K3" s="269"/>
      <c r="L3" s="269"/>
      <c r="M3" s="267"/>
      <c r="N3" s="267"/>
    </row>
    <row r="4" spans="1:15" ht="13" x14ac:dyDescent="0.15">
      <c r="A4" s="266" t="s">
        <v>208</v>
      </c>
      <c r="B4" s="266"/>
      <c r="C4" s="267"/>
      <c r="D4" s="268"/>
      <c r="E4" s="268"/>
      <c r="F4" s="268"/>
      <c r="G4" s="267"/>
      <c r="H4" s="267"/>
      <c r="I4" s="270"/>
      <c r="J4" s="267"/>
      <c r="K4" s="269"/>
      <c r="L4" s="269"/>
      <c r="M4" s="267"/>
      <c r="N4" s="267"/>
    </row>
    <row r="5" spans="1:15" ht="15" customHeight="1" x14ac:dyDescent="0.15">
      <c r="A5" s="267"/>
      <c r="B5" s="267"/>
      <c r="C5" s="267" t="s">
        <v>209</v>
      </c>
      <c r="D5" s="267"/>
      <c r="E5" s="267"/>
      <c r="F5" s="267" t="s">
        <v>210</v>
      </c>
      <c r="G5" s="1229" t="str">
        <f>PENDIDIKAN!F5</f>
        <v>Dr. Wilson Novarino, M.Si</v>
      </c>
      <c r="H5" s="1229"/>
      <c r="I5" s="1229"/>
      <c r="J5" s="1229"/>
      <c r="K5" s="269"/>
      <c r="L5" s="269"/>
      <c r="M5" s="267"/>
      <c r="N5" s="267"/>
    </row>
    <row r="6" spans="1:15" ht="15" customHeight="1" x14ac:dyDescent="0.15">
      <c r="A6" s="267"/>
      <c r="B6" s="267"/>
      <c r="C6" s="267" t="s">
        <v>211</v>
      </c>
      <c r="D6" s="267"/>
      <c r="E6" s="267"/>
      <c r="F6" s="267" t="s">
        <v>210</v>
      </c>
      <c r="G6" s="1230" t="str">
        <f>PENDIDIKAN!F6</f>
        <v>197111031998021001</v>
      </c>
      <c r="H6" s="1230"/>
      <c r="I6" s="1230"/>
      <c r="J6" s="1230"/>
      <c r="K6" s="269"/>
      <c r="L6" s="269"/>
      <c r="M6" s="267"/>
      <c r="N6" s="267"/>
    </row>
    <row r="7" spans="1:15" ht="13" x14ac:dyDescent="0.15">
      <c r="A7" s="267"/>
      <c r="B7" s="267"/>
      <c r="C7" s="267" t="s">
        <v>212</v>
      </c>
      <c r="D7" s="267"/>
      <c r="E7" s="267"/>
      <c r="F7" s="267" t="s">
        <v>210</v>
      </c>
      <c r="G7" s="1230" t="str">
        <f>PENDIDIKAN!F7</f>
        <v>Penata Tk. I / III.d</v>
      </c>
      <c r="H7" s="1230"/>
      <c r="I7" s="1230"/>
      <c r="J7" s="1230"/>
      <c r="K7" s="63"/>
      <c r="L7" s="63"/>
      <c r="M7" s="73"/>
      <c r="N7" s="73"/>
      <c r="O7" s="665"/>
    </row>
    <row r="8" spans="1:15" ht="13" x14ac:dyDescent="0.15">
      <c r="A8" s="267"/>
      <c r="B8" s="267"/>
      <c r="C8" s="267" t="s">
        <v>279</v>
      </c>
      <c r="D8" s="267"/>
      <c r="E8" s="267"/>
      <c r="F8" s="267" t="s">
        <v>210</v>
      </c>
      <c r="G8" s="1045" t="str">
        <f>PENDIDIKAN!F8</f>
        <v xml:space="preserve">Ketua Jurusan Biologi </v>
      </c>
      <c r="H8" s="1045"/>
      <c r="I8" s="1045"/>
      <c r="J8" s="1045"/>
      <c r="K8" s="1045"/>
      <c r="L8" s="1045"/>
      <c r="M8" s="1045"/>
      <c r="N8" s="655"/>
      <c r="O8" s="666"/>
    </row>
    <row r="9" spans="1:15" ht="13" x14ac:dyDescent="0.15">
      <c r="A9" s="267"/>
      <c r="B9" s="267"/>
      <c r="C9" s="267" t="s">
        <v>214</v>
      </c>
      <c r="D9" s="267"/>
      <c r="E9" s="267"/>
      <c r="F9" s="267" t="s">
        <v>210</v>
      </c>
      <c r="G9" s="1116" t="str">
        <f>PENDIDIKAN!F9</f>
        <v>Fakultas MIPA Universitas Andalas</v>
      </c>
      <c r="H9" s="1116"/>
      <c r="I9" s="1116"/>
      <c r="J9" s="1116"/>
      <c r="K9" s="269"/>
      <c r="L9" s="269"/>
      <c r="M9" s="267"/>
      <c r="N9" s="267"/>
    </row>
    <row r="10" spans="1:15" ht="13" x14ac:dyDescent="0.15">
      <c r="A10" s="267"/>
      <c r="B10" s="267"/>
      <c r="C10" s="267"/>
      <c r="D10" s="267"/>
      <c r="E10" s="267"/>
      <c r="F10" s="267"/>
      <c r="G10" s="661"/>
      <c r="H10" s="661"/>
      <c r="I10" s="661"/>
      <c r="J10" s="661"/>
      <c r="K10" s="269"/>
      <c r="L10" s="269"/>
      <c r="M10" s="267"/>
      <c r="N10" s="267"/>
    </row>
    <row r="11" spans="1:15" ht="13" x14ac:dyDescent="0.15">
      <c r="A11" s="266" t="s">
        <v>215</v>
      </c>
      <c r="B11" s="266"/>
      <c r="C11" s="267"/>
      <c r="D11" s="268"/>
      <c r="E11" s="268"/>
      <c r="F11" s="268"/>
      <c r="G11" s="267"/>
      <c r="H11" s="267"/>
      <c r="I11" s="270"/>
      <c r="J11" s="267"/>
      <c r="K11" s="269"/>
      <c r="L11" s="269"/>
      <c r="M11" s="267"/>
      <c r="N11" s="267"/>
    </row>
    <row r="12" spans="1:15" ht="13" x14ac:dyDescent="0.15">
      <c r="A12" s="267"/>
      <c r="B12" s="267"/>
      <c r="C12" s="267" t="s">
        <v>216</v>
      </c>
      <c r="D12" s="267"/>
      <c r="E12" s="267"/>
      <c r="F12" s="267" t="s">
        <v>210</v>
      </c>
      <c r="G12" s="1229" t="str">
        <f>PENDIDIKAN!F12</f>
        <v>Dr. Jabang, M.Si</v>
      </c>
      <c r="H12" s="1229"/>
      <c r="I12" s="1229"/>
      <c r="J12" s="1229"/>
      <c r="K12" s="269"/>
      <c r="L12" s="269"/>
      <c r="M12" s="267"/>
      <c r="N12" s="267"/>
    </row>
    <row r="13" spans="1:15" ht="13" x14ac:dyDescent="0.15">
      <c r="A13" s="267"/>
      <c r="B13" s="267"/>
      <c r="C13" s="267" t="s">
        <v>217</v>
      </c>
      <c r="D13" s="267"/>
      <c r="E13" s="267"/>
      <c r="F13" s="267" t="s">
        <v>210</v>
      </c>
      <c r="G13" s="1230" t="str">
        <f>PENDIDIKAN!F13</f>
        <v>197007051999031002</v>
      </c>
      <c r="H13" s="1230"/>
      <c r="I13" s="1230"/>
      <c r="J13" s="1230"/>
      <c r="K13" s="269"/>
      <c r="L13" s="269"/>
      <c r="M13" s="267"/>
      <c r="N13" s="267"/>
    </row>
    <row r="14" spans="1:15" ht="13" x14ac:dyDescent="0.15">
      <c r="A14" s="267"/>
      <c r="B14" s="267"/>
      <c r="C14" s="267" t="s">
        <v>212</v>
      </c>
      <c r="D14" s="267"/>
      <c r="E14" s="267"/>
      <c r="F14" s="267" t="s">
        <v>210</v>
      </c>
      <c r="G14" s="1230" t="str">
        <f>PENDIDIKAN!F14</f>
        <v>Penata Tk. I / III.d</v>
      </c>
      <c r="H14" s="1230"/>
      <c r="I14" s="1230"/>
      <c r="J14" s="1230"/>
      <c r="K14" s="63"/>
      <c r="L14" s="63"/>
      <c r="M14" s="73"/>
      <c r="N14" s="73"/>
      <c r="O14" s="665"/>
    </row>
    <row r="15" spans="1:15" ht="13" x14ac:dyDescent="0.15">
      <c r="A15" s="267"/>
      <c r="B15" s="267"/>
      <c r="C15" s="267" t="s">
        <v>279</v>
      </c>
      <c r="D15" s="267"/>
      <c r="E15" s="267"/>
      <c r="F15" s="267" t="s">
        <v>210</v>
      </c>
      <c r="G15" s="1045" t="str">
        <f>PENDIDIKAN!F15</f>
        <v>Lektor</v>
      </c>
      <c r="H15" s="1045"/>
      <c r="I15" s="1045"/>
      <c r="J15" s="1045"/>
      <c r="K15" s="1045"/>
      <c r="L15" s="1045"/>
      <c r="M15" s="1045"/>
      <c r="N15" s="655"/>
      <c r="O15" s="666"/>
    </row>
    <row r="16" spans="1:15" ht="13" x14ac:dyDescent="0.15">
      <c r="A16" s="267"/>
      <c r="B16" s="267"/>
      <c r="C16" s="267" t="s">
        <v>214</v>
      </c>
      <c r="D16" s="267"/>
      <c r="E16" s="267"/>
      <c r="F16" s="267" t="s">
        <v>210</v>
      </c>
      <c r="G16" s="1116" t="str">
        <f>PENDIDIKAN!F16</f>
        <v>Fakultas MIPA Universitas Andalas</v>
      </c>
      <c r="H16" s="1116"/>
      <c r="I16" s="1116"/>
      <c r="J16" s="1116"/>
      <c r="K16" s="269"/>
      <c r="L16" s="269"/>
      <c r="M16" s="267"/>
      <c r="N16" s="267"/>
    </row>
    <row r="17" spans="1:15" ht="15" customHeight="1" x14ac:dyDescent="0.15">
      <c r="A17" s="267"/>
      <c r="B17" s="267"/>
      <c r="C17" s="267"/>
      <c r="D17" s="267"/>
      <c r="E17" s="267"/>
      <c r="F17" s="267"/>
      <c r="G17" s="267"/>
      <c r="H17" s="267"/>
      <c r="I17" s="270"/>
      <c r="J17" s="267"/>
      <c r="K17" s="269"/>
      <c r="L17" s="269"/>
      <c r="M17" s="267"/>
      <c r="N17" s="267"/>
    </row>
    <row r="18" spans="1:15" ht="15" customHeight="1" x14ac:dyDescent="0.15">
      <c r="A18" s="1212" t="s">
        <v>232</v>
      </c>
      <c r="B18" s="1212"/>
      <c r="C18" s="1212"/>
      <c r="D18" s="1212"/>
      <c r="E18" s="1212"/>
      <c r="F18" s="1212"/>
      <c r="G18" s="1212"/>
      <c r="H18" s="1212"/>
      <c r="I18" s="1212"/>
      <c r="J18" s="1212"/>
      <c r="K18" s="1212"/>
      <c r="L18" s="1212"/>
      <c r="M18" s="1212"/>
      <c r="N18" s="667"/>
      <c r="O18" s="664"/>
    </row>
    <row r="19" spans="1:15" ht="15" customHeight="1" x14ac:dyDescent="0.15">
      <c r="A19" s="272"/>
      <c r="B19" s="272"/>
      <c r="C19" s="273"/>
      <c r="D19" s="273"/>
      <c r="E19" s="273"/>
      <c r="F19" s="273"/>
      <c r="G19" s="273"/>
      <c r="H19" s="273"/>
      <c r="I19" s="274"/>
      <c r="J19" s="275"/>
      <c r="K19" s="269"/>
      <c r="L19" s="269"/>
      <c r="M19" s="267"/>
      <c r="N19" s="267"/>
    </row>
    <row r="20" spans="1:15" ht="45.75" customHeight="1" x14ac:dyDescent="0.15">
      <c r="A20" s="284" t="s">
        <v>218</v>
      </c>
      <c r="B20" s="1125" t="s">
        <v>223</v>
      </c>
      <c r="C20" s="1126"/>
      <c r="D20" s="1126"/>
      <c r="E20" s="1126"/>
      <c r="F20" s="1126"/>
      <c r="G20" s="1126"/>
      <c r="H20" s="284" t="s">
        <v>219</v>
      </c>
      <c r="I20" s="284" t="s">
        <v>224</v>
      </c>
      <c r="J20" s="284" t="s">
        <v>225</v>
      </c>
      <c r="K20" s="284" t="s">
        <v>226</v>
      </c>
      <c r="L20" s="284" t="s">
        <v>227</v>
      </c>
      <c r="M20" s="284" t="s">
        <v>220</v>
      </c>
      <c r="N20" s="281" t="s">
        <v>357</v>
      </c>
      <c r="O20" s="281" t="s">
        <v>362</v>
      </c>
    </row>
    <row r="21" spans="1:15" ht="13" x14ac:dyDescent="0.15">
      <c r="A21" s="488">
        <v>1</v>
      </c>
      <c r="B21" s="1127">
        <v>2</v>
      </c>
      <c r="C21" s="1128"/>
      <c r="D21" s="1128"/>
      <c r="E21" s="1128"/>
      <c r="F21" s="1128"/>
      <c r="G21" s="1128"/>
      <c r="H21" s="488">
        <v>3</v>
      </c>
      <c r="I21" s="284">
        <v>4</v>
      </c>
      <c r="J21" s="488">
        <v>5</v>
      </c>
      <c r="K21" s="488">
        <v>6</v>
      </c>
      <c r="L21" s="488">
        <v>7</v>
      </c>
      <c r="M21" s="488">
        <v>8</v>
      </c>
      <c r="N21" s="310">
        <v>9</v>
      </c>
      <c r="O21" s="310">
        <v>10</v>
      </c>
    </row>
    <row r="22" spans="1:15" ht="33" customHeight="1" x14ac:dyDescent="0.15">
      <c r="A22" s="157" t="s">
        <v>12</v>
      </c>
      <c r="B22" s="1000" t="s">
        <v>185</v>
      </c>
      <c r="C22" s="1001"/>
      <c r="D22" s="1001"/>
      <c r="E22" s="1001"/>
      <c r="F22" s="1001"/>
      <c r="G22" s="1002"/>
      <c r="H22" s="146"/>
      <c r="I22" s="127"/>
      <c r="J22" s="169"/>
      <c r="K22" s="177"/>
      <c r="L22" s="668">
        <f>L23+L25+L27+L61+L65+L67+L71</f>
        <v>28</v>
      </c>
      <c r="M22" s="401"/>
      <c r="N22" s="674"/>
      <c r="O22" s="310"/>
    </row>
    <row r="23" spans="1:15" ht="20" customHeight="1" x14ac:dyDescent="0.15">
      <c r="A23" s="402"/>
      <c r="B23" s="579" t="s">
        <v>10</v>
      </c>
      <c r="C23" s="1000" t="s">
        <v>235</v>
      </c>
      <c r="D23" s="1001"/>
      <c r="E23" s="1001"/>
      <c r="F23" s="1001"/>
      <c r="G23" s="1002"/>
      <c r="H23" s="146"/>
      <c r="I23" s="127"/>
      <c r="J23" s="169"/>
      <c r="K23" s="177"/>
      <c r="L23" s="490">
        <v>0</v>
      </c>
      <c r="M23" s="401"/>
      <c r="N23" s="674"/>
      <c r="O23" s="310"/>
    </row>
    <row r="24" spans="1:15" ht="60" customHeight="1" x14ac:dyDescent="0.15">
      <c r="A24" s="402"/>
      <c r="B24" s="660"/>
      <c r="C24" s="651"/>
      <c r="D24" s="1061" t="s">
        <v>489</v>
      </c>
      <c r="E24" s="1062"/>
      <c r="F24" s="1062"/>
      <c r="G24" s="1063"/>
      <c r="H24" s="146"/>
      <c r="I24" s="127" t="s">
        <v>490</v>
      </c>
      <c r="J24" s="169"/>
      <c r="K24" s="177"/>
      <c r="L24" s="177"/>
      <c r="M24" s="401"/>
      <c r="N24" s="674"/>
      <c r="O24" s="310"/>
    </row>
    <row r="25" spans="1:15" ht="29" customHeight="1" x14ac:dyDescent="0.15">
      <c r="A25" s="402"/>
      <c r="B25" s="675" t="s">
        <v>9</v>
      </c>
      <c r="C25" s="1220" t="s">
        <v>499</v>
      </c>
      <c r="D25" s="1221"/>
      <c r="E25" s="1221"/>
      <c r="F25" s="1221"/>
      <c r="G25" s="1222"/>
      <c r="H25" s="143"/>
      <c r="I25" s="658"/>
      <c r="J25" s="632"/>
      <c r="K25" s="592"/>
      <c r="L25" s="490">
        <v>0</v>
      </c>
      <c r="M25" s="676"/>
      <c r="N25" s="677"/>
      <c r="O25" s="670"/>
    </row>
    <row r="26" spans="1:15" ht="44" customHeight="1" x14ac:dyDescent="0.15">
      <c r="A26" s="402"/>
      <c r="B26" s="660"/>
      <c r="C26" s="651"/>
      <c r="D26" s="994" t="s">
        <v>488</v>
      </c>
      <c r="E26" s="995"/>
      <c r="F26" s="995"/>
      <c r="G26" s="996"/>
      <c r="H26" s="146"/>
      <c r="I26" s="127"/>
      <c r="J26" s="169"/>
      <c r="K26" s="177"/>
      <c r="L26" s="177"/>
      <c r="M26" s="401"/>
      <c r="N26" s="674"/>
      <c r="O26" s="310"/>
    </row>
    <row r="27" spans="1:15" s="64" customFormat="1" ht="29.5" customHeight="1" x14ac:dyDescent="0.15">
      <c r="A27" s="549"/>
      <c r="B27" s="678" t="s">
        <v>11</v>
      </c>
      <c r="C27" s="1213" t="s">
        <v>487</v>
      </c>
      <c r="D27" s="1214"/>
      <c r="E27" s="1214"/>
      <c r="F27" s="1214"/>
      <c r="G27" s="1215"/>
      <c r="H27" s="679"/>
      <c r="I27" s="657"/>
      <c r="J27" s="656"/>
      <c r="K27" s="133"/>
      <c r="L27" s="85">
        <f>(L32+L28)</f>
        <v>18</v>
      </c>
      <c r="M27" s="674"/>
      <c r="N27" s="674"/>
      <c r="O27" s="310"/>
    </row>
    <row r="28" spans="1:15" ht="20" customHeight="1" x14ac:dyDescent="0.15">
      <c r="A28" s="402"/>
      <c r="B28" s="659"/>
      <c r="C28" s="127" t="s">
        <v>133</v>
      </c>
      <c r="D28" s="990" t="s">
        <v>148</v>
      </c>
      <c r="E28" s="991"/>
      <c r="F28" s="991"/>
      <c r="G28" s="992"/>
      <c r="H28" s="146"/>
      <c r="I28" s="127"/>
      <c r="J28" s="169"/>
      <c r="K28" s="177"/>
      <c r="L28" s="490">
        <f>SUM(L29:L31)</f>
        <v>0</v>
      </c>
      <c r="M28" s="401"/>
      <c r="N28" s="674"/>
      <c r="O28" s="310"/>
    </row>
    <row r="29" spans="1:15" ht="20" customHeight="1" x14ac:dyDescent="0.15">
      <c r="A29" s="402"/>
      <c r="B29" s="659"/>
      <c r="C29" s="176"/>
      <c r="D29" s="127" t="s">
        <v>283</v>
      </c>
      <c r="E29" s="649" t="s">
        <v>484</v>
      </c>
      <c r="F29" s="680"/>
      <c r="G29" s="681"/>
      <c r="H29" s="146"/>
      <c r="I29" s="127"/>
      <c r="J29" s="169"/>
      <c r="K29" s="177"/>
      <c r="L29" s="177"/>
      <c r="M29" s="401"/>
      <c r="N29" s="674"/>
      <c r="O29" s="310"/>
    </row>
    <row r="30" spans="1:15" ht="20" customHeight="1" x14ac:dyDescent="0.15">
      <c r="A30" s="402"/>
      <c r="B30" s="659"/>
      <c r="C30" s="176"/>
      <c r="D30" s="127" t="s">
        <v>284</v>
      </c>
      <c r="E30" s="652" t="s">
        <v>485</v>
      </c>
      <c r="F30" s="315"/>
      <c r="G30" s="682"/>
      <c r="H30" s="146"/>
      <c r="I30" s="127"/>
      <c r="J30" s="169"/>
      <c r="K30" s="177"/>
      <c r="L30" s="177"/>
      <c r="M30" s="401"/>
      <c r="N30" s="674"/>
      <c r="O30" s="310"/>
    </row>
    <row r="31" spans="1:15" ht="20" customHeight="1" x14ac:dyDescent="0.15">
      <c r="A31" s="402"/>
      <c r="B31" s="659"/>
      <c r="C31" s="179"/>
      <c r="D31" s="660" t="s">
        <v>285</v>
      </c>
      <c r="E31" s="649" t="s">
        <v>486</v>
      </c>
      <c r="F31" s="315"/>
      <c r="G31" s="682"/>
      <c r="H31" s="146"/>
      <c r="I31" s="127"/>
      <c r="J31" s="169"/>
      <c r="K31" s="177"/>
      <c r="L31" s="177"/>
      <c r="M31" s="401"/>
      <c r="N31" s="674"/>
      <c r="O31" s="310"/>
    </row>
    <row r="32" spans="1:15" s="267" customFormat="1" ht="26.25" customHeight="1" x14ac:dyDescent="0.2">
      <c r="A32" s="529"/>
      <c r="B32" s="659"/>
      <c r="C32" s="683" t="s">
        <v>135</v>
      </c>
      <c r="D32" s="989" t="s">
        <v>236</v>
      </c>
      <c r="E32" s="984"/>
      <c r="F32" s="984"/>
      <c r="G32" s="985"/>
      <c r="H32" s="146"/>
      <c r="I32" s="127"/>
      <c r="J32" s="169"/>
      <c r="K32" s="177"/>
      <c r="L32" s="668">
        <f>SUM(L33:L53)</f>
        <v>18</v>
      </c>
      <c r="M32" s="177"/>
      <c r="N32" s="133"/>
      <c r="O32" s="310"/>
    </row>
    <row r="33" spans="1:15" ht="20" customHeight="1" x14ac:dyDescent="0.15">
      <c r="A33" s="402"/>
      <c r="B33" s="659"/>
      <c r="C33" s="178"/>
      <c r="D33" s="127" t="s">
        <v>283</v>
      </c>
      <c r="E33" s="649" t="s">
        <v>484</v>
      </c>
      <c r="F33" s="680"/>
      <c r="G33" s="681"/>
      <c r="H33" s="146"/>
      <c r="I33" s="127"/>
      <c r="J33" s="169"/>
      <c r="K33" s="177"/>
      <c r="L33" s="177"/>
      <c r="M33" s="401"/>
      <c r="N33" s="674"/>
      <c r="O33" s="310"/>
    </row>
    <row r="34" spans="1:15" ht="20" customHeight="1" x14ac:dyDescent="0.15">
      <c r="A34" s="402"/>
      <c r="B34" s="659"/>
      <c r="C34" s="178"/>
      <c r="D34" s="127" t="s">
        <v>284</v>
      </c>
      <c r="E34" s="652" t="s">
        <v>485</v>
      </c>
      <c r="F34" s="315"/>
      <c r="G34" s="682"/>
      <c r="H34" s="146"/>
      <c r="I34" s="127"/>
      <c r="J34" s="169"/>
      <c r="K34" s="177"/>
      <c r="L34" s="177"/>
      <c r="M34" s="401"/>
      <c r="N34" s="674"/>
      <c r="O34" s="310"/>
    </row>
    <row r="35" spans="1:15" ht="20" customHeight="1" x14ac:dyDescent="0.15">
      <c r="A35" s="402"/>
      <c r="B35" s="659"/>
      <c r="C35" s="179"/>
      <c r="D35" s="660" t="s">
        <v>285</v>
      </c>
      <c r="E35" s="649" t="s">
        <v>486</v>
      </c>
      <c r="F35" s="315"/>
      <c r="G35" s="682"/>
      <c r="H35" s="146"/>
      <c r="I35" s="127"/>
      <c r="J35" s="169"/>
      <c r="K35" s="177"/>
      <c r="L35" s="177"/>
      <c r="M35" s="401"/>
      <c r="N35" s="674"/>
      <c r="O35" s="310"/>
    </row>
    <row r="36" spans="1:15" ht="44" customHeight="1" x14ac:dyDescent="0.15">
      <c r="A36" s="402"/>
      <c r="B36" s="659"/>
      <c r="C36" s="179"/>
      <c r="D36" s="138">
        <v>1</v>
      </c>
      <c r="E36" s="994" t="s">
        <v>1406</v>
      </c>
      <c r="F36" s="995"/>
      <c r="G36" s="996"/>
      <c r="H36" s="684">
        <v>2012</v>
      </c>
      <c r="I36" s="138" t="s">
        <v>312</v>
      </c>
      <c r="J36" s="669">
        <v>1</v>
      </c>
      <c r="K36" s="669">
        <v>1</v>
      </c>
      <c r="L36" s="669">
        <f>SUM(J36*K36)</f>
        <v>1</v>
      </c>
      <c r="M36" s="685" t="s">
        <v>367</v>
      </c>
      <c r="N36" s="740" t="s">
        <v>1464</v>
      </c>
      <c r="O36" s="686"/>
    </row>
    <row r="37" spans="1:15" ht="44" customHeight="1" x14ac:dyDescent="0.15">
      <c r="A37" s="402"/>
      <c r="B37" s="659"/>
      <c r="C37" s="179"/>
      <c r="D37" s="138">
        <v>2</v>
      </c>
      <c r="E37" s="994" t="s">
        <v>549</v>
      </c>
      <c r="F37" s="995"/>
      <c r="G37" s="996"/>
      <c r="H37" s="684">
        <v>2013</v>
      </c>
      <c r="I37" s="138" t="s">
        <v>312</v>
      </c>
      <c r="J37" s="669">
        <v>1</v>
      </c>
      <c r="K37" s="669">
        <v>1</v>
      </c>
      <c r="L37" s="669">
        <f t="shared" ref="L37:L53" si="0">SUM(J37*K37)</f>
        <v>1</v>
      </c>
      <c r="M37" s="685" t="s">
        <v>367</v>
      </c>
      <c r="N37" s="740" t="s">
        <v>1465</v>
      </c>
      <c r="O37" s="686"/>
    </row>
    <row r="38" spans="1:15" ht="44" customHeight="1" x14ac:dyDescent="0.15">
      <c r="A38" s="402"/>
      <c r="B38" s="659"/>
      <c r="C38" s="179"/>
      <c r="D38" s="138">
        <v>3</v>
      </c>
      <c r="E38" s="994" t="s">
        <v>1407</v>
      </c>
      <c r="F38" s="995"/>
      <c r="G38" s="996"/>
      <c r="H38" s="684">
        <v>2013</v>
      </c>
      <c r="I38" s="138" t="s">
        <v>312</v>
      </c>
      <c r="J38" s="669">
        <v>1</v>
      </c>
      <c r="K38" s="669">
        <v>1</v>
      </c>
      <c r="L38" s="669">
        <f t="shared" si="0"/>
        <v>1</v>
      </c>
      <c r="M38" s="685" t="s">
        <v>367</v>
      </c>
      <c r="N38" s="740" t="s">
        <v>1466</v>
      </c>
      <c r="O38" s="686"/>
    </row>
    <row r="39" spans="1:15" ht="44" customHeight="1" x14ac:dyDescent="0.15">
      <c r="A39" s="402"/>
      <c r="B39" s="659"/>
      <c r="C39" s="179"/>
      <c r="D39" s="138">
        <v>4</v>
      </c>
      <c r="E39" s="994" t="s">
        <v>1408</v>
      </c>
      <c r="F39" s="995"/>
      <c r="G39" s="996"/>
      <c r="H39" s="684">
        <v>2014</v>
      </c>
      <c r="I39" s="138" t="s">
        <v>312</v>
      </c>
      <c r="J39" s="669">
        <v>1</v>
      </c>
      <c r="K39" s="669">
        <v>1</v>
      </c>
      <c r="L39" s="669">
        <f t="shared" si="0"/>
        <v>1</v>
      </c>
      <c r="M39" s="685" t="s">
        <v>367</v>
      </c>
      <c r="N39" s="740" t="s">
        <v>1467</v>
      </c>
      <c r="O39" s="686"/>
    </row>
    <row r="40" spans="1:15" ht="48" customHeight="1" x14ac:dyDescent="0.15">
      <c r="A40" s="402"/>
      <c r="B40" s="659"/>
      <c r="C40" s="179"/>
      <c r="D40" s="138">
        <v>5</v>
      </c>
      <c r="E40" s="994" t="s">
        <v>1409</v>
      </c>
      <c r="F40" s="995"/>
      <c r="G40" s="996"/>
      <c r="H40" s="687">
        <v>2014</v>
      </c>
      <c r="I40" s="138" t="s">
        <v>312</v>
      </c>
      <c r="J40" s="669">
        <v>1</v>
      </c>
      <c r="K40" s="669">
        <v>1</v>
      </c>
      <c r="L40" s="669">
        <f t="shared" si="0"/>
        <v>1</v>
      </c>
      <c r="M40" s="685" t="s">
        <v>367</v>
      </c>
      <c r="N40" s="740" t="s">
        <v>1468</v>
      </c>
      <c r="O40" s="686"/>
    </row>
    <row r="41" spans="1:15" ht="44" customHeight="1" x14ac:dyDescent="0.15">
      <c r="A41" s="402"/>
      <c r="B41" s="659"/>
      <c r="C41" s="179"/>
      <c r="D41" s="138">
        <v>6</v>
      </c>
      <c r="E41" s="994" t="s">
        <v>550</v>
      </c>
      <c r="F41" s="995"/>
      <c r="G41" s="996"/>
      <c r="H41" s="684">
        <v>2015</v>
      </c>
      <c r="I41" s="138" t="s">
        <v>312</v>
      </c>
      <c r="J41" s="669">
        <v>1</v>
      </c>
      <c r="K41" s="669">
        <v>1</v>
      </c>
      <c r="L41" s="669">
        <f t="shared" si="0"/>
        <v>1</v>
      </c>
      <c r="M41" s="685" t="s">
        <v>367</v>
      </c>
      <c r="N41" s="740" t="s">
        <v>1469</v>
      </c>
      <c r="O41" s="686"/>
    </row>
    <row r="42" spans="1:15" ht="44" customHeight="1" x14ac:dyDescent="0.15">
      <c r="A42" s="402"/>
      <c r="B42" s="659"/>
      <c r="C42" s="179"/>
      <c r="D42" s="138">
        <v>7</v>
      </c>
      <c r="E42" s="994" t="s">
        <v>1416</v>
      </c>
      <c r="F42" s="995"/>
      <c r="G42" s="996"/>
      <c r="H42" s="684">
        <v>2016</v>
      </c>
      <c r="I42" s="138" t="s">
        <v>312</v>
      </c>
      <c r="J42" s="669">
        <v>1</v>
      </c>
      <c r="K42" s="669">
        <v>1</v>
      </c>
      <c r="L42" s="669">
        <f t="shared" si="0"/>
        <v>1</v>
      </c>
      <c r="M42" s="685" t="s">
        <v>367</v>
      </c>
      <c r="N42" s="740" t="s">
        <v>1470</v>
      </c>
      <c r="O42" s="686"/>
    </row>
    <row r="43" spans="1:15" ht="56" customHeight="1" x14ac:dyDescent="0.15">
      <c r="A43" s="402"/>
      <c r="B43" s="659"/>
      <c r="C43" s="179"/>
      <c r="D43" s="138">
        <v>8</v>
      </c>
      <c r="E43" s="994" t="s">
        <v>551</v>
      </c>
      <c r="F43" s="995"/>
      <c r="G43" s="996"/>
      <c r="H43" s="684">
        <v>2017</v>
      </c>
      <c r="I43" s="138" t="s">
        <v>312</v>
      </c>
      <c r="J43" s="669">
        <v>1</v>
      </c>
      <c r="K43" s="669">
        <v>1</v>
      </c>
      <c r="L43" s="669">
        <f t="shared" si="0"/>
        <v>1</v>
      </c>
      <c r="M43" s="685" t="s">
        <v>367</v>
      </c>
      <c r="N43" s="740" t="s">
        <v>1471</v>
      </c>
      <c r="O43" s="686"/>
    </row>
    <row r="44" spans="1:15" ht="44" customHeight="1" x14ac:dyDescent="0.15">
      <c r="A44" s="402"/>
      <c r="B44" s="659"/>
      <c r="C44" s="179"/>
      <c r="D44" s="138">
        <v>9</v>
      </c>
      <c r="E44" s="994" t="s">
        <v>1410</v>
      </c>
      <c r="F44" s="995"/>
      <c r="G44" s="996"/>
      <c r="H44" s="684">
        <v>2017</v>
      </c>
      <c r="I44" s="138" t="s">
        <v>312</v>
      </c>
      <c r="J44" s="669">
        <v>1</v>
      </c>
      <c r="K44" s="669">
        <v>1</v>
      </c>
      <c r="L44" s="669">
        <f t="shared" si="0"/>
        <v>1</v>
      </c>
      <c r="M44" s="685" t="s">
        <v>367</v>
      </c>
      <c r="N44" s="740" t="s">
        <v>1472</v>
      </c>
      <c r="O44" s="686"/>
    </row>
    <row r="45" spans="1:15" ht="44" customHeight="1" x14ac:dyDescent="0.15">
      <c r="A45" s="402"/>
      <c r="B45" s="659"/>
      <c r="C45" s="179"/>
      <c r="D45" s="138">
        <v>10</v>
      </c>
      <c r="E45" s="994" t="s">
        <v>1411</v>
      </c>
      <c r="F45" s="995"/>
      <c r="G45" s="996"/>
      <c r="H45" s="687">
        <v>2017</v>
      </c>
      <c r="I45" s="138" t="s">
        <v>312</v>
      </c>
      <c r="J45" s="669">
        <v>1</v>
      </c>
      <c r="K45" s="669">
        <v>1</v>
      </c>
      <c r="L45" s="669">
        <f t="shared" si="0"/>
        <v>1</v>
      </c>
      <c r="M45" s="685" t="s">
        <v>367</v>
      </c>
      <c r="N45" s="740" t="s">
        <v>1473</v>
      </c>
      <c r="O45" s="686"/>
    </row>
    <row r="46" spans="1:15" ht="43.25" customHeight="1" x14ac:dyDescent="0.15">
      <c r="A46" s="402"/>
      <c r="B46" s="659"/>
      <c r="C46" s="179"/>
      <c r="D46" s="138">
        <v>11</v>
      </c>
      <c r="E46" s="994" t="s">
        <v>1412</v>
      </c>
      <c r="F46" s="995"/>
      <c r="G46" s="996"/>
      <c r="H46" s="687">
        <v>2018</v>
      </c>
      <c r="I46" s="138" t="s">
        <v>312</v>
      </c>
      <c r="J46" s="669">
        <v>1</v>
      </c>
      <c r="K46" s="669">
        <v>1</v>
      </c>
      <c r="L46" s="669">
        <f t="shared" si="0"/>
        <v>1</v>
      </c>
      <c r="M46" s="685" t="s">
        <v>367</v>
      </c>
      <c r="N46" s="740" t="s">
        <v>1474</v>
      </c>
      <c r="O46" s="686"/>
    </row>
    <row r="47" spans="1:15" ht="48" customHeight="1" x14ac:dyDescent="0.15">
      <c r="A47" s="402"/>
      <c r="B47" s="659"/>
      <c r="C47" s="179"/>
      <c r="D47" s="138">
        <v>12</v>
      </c>
      <c r="E47" s="994" t="s">
        <v>1417</v>
      </c>
      <c r="F47" s="995"/>
      <c r="G47" s="996"/>
      <c r="H47" s="687">
        <v>2018</v>
      </c>
      <c r="I47" s="138" t="s">
        <v>312</v>
      </c>
      <c r="J47" s="669">
        <v>1</v>
      </c>
      <c r="K47" s="669">
        <v>1</v>
      </c>
      <c r="L47" s="669">
        <f t="shared" si="0"/>
        <v>1</v>
      </c>
      <c r="M47" s="685" t="s">
        <v>367</v>
      </c>
      <c r="N47" s="740" t="s">
        <v>1475</v>
      </c>
      <c r="O47" s="686"/>
    </row>
    <row r="48" spans="1:15" ht="63" customHeight="1" x14ac:dyDescent="0.15">
      <c r="A48" s="402"/>
      <c r="B48" s="659"/>
      <c r="C48" s="179"/>
      <c r="D48" s="138">
        <v>13</v>
      </c>
      <c r="E48" s="994" t="s">
        <v>1413</v>
      </c>
      <c r="F48" s="995"/>
      <c r="G48" s="996"/>
      <c r="H48" s="684">
        <v>2018</v>
      </c>
      <c r="I48" s="138" t="s">
        <v>312</v>
      </c>
      <c r="J48" s="669">
        <v>1</v>
      </c>
      <c r="K48" s="669">
        <v>1</v>
      </c>
      <c r="L48" s="669">
        <f t="shared" ref="L48:L51" si="1">SUM(J48*K48)</f>
        <v>1</v>
      </c>
      <c r="M48" s="685" t="s">
        <v>367</v>
      </c>
      <c r="N48" s="740" t="s">
        <v>1476</v>
      </c>
      <c r="O48" s="686"/>
    </row>
    <row r="49" spans="1:15" ht="61.5" customHeight="1" x14ac:dyDescent="0.15">
      <c r="A49" s="402"/>
      <c r="B49" s="663"/>
      <c r="C49" s="179"/>
      <c r="D49" s="138">
        <v>14</v>
      </c>
      <c r="E49" s="1209" t="s">
        <v>1462</v>
      </c>
      <c r="F49" s="1210"/>
      <c r="G49" s="1211"/>
      <c r="H49" s="684">
        <v>2018</v>
      </c>
      <c r="I49" s="138" t="s">
        <v>312</v>
      </c>
      <c r="J49" s="669">
        <v>1</v>
      </c>
      <c r="K49" s="669">
        <v>1</v>
      </c>
      <c r="L49" s="669">
        <f t="shared" ref="L49:L50" si="2">SUM(J49*K49)</f>
        <v>1</v>
      </c>
      <c r="M49" s="685" t="s">
        <v>367</v>
      </c>
      <c r="N49" s="714" t="s">
        <v>1418</v>
      </c>
      <c r="O49" s="686"/>
    </row>
    <row r="50" spans="1:15" ht="61.5" customHeight="1" x14ac:dyDescent="0.15">
      <c r="A50" s="402"/>
      <c r="B50" s="663"/>
      <c r="C50" s="179"/>
      <c r="D50" s="138">
        <v>15</v>
      </c>
      <c r="E50" s="1209" t="s">
        <v>1463</v>
      </c>
      <c r="F50" s="1210"/>
      <c r="G50" s="1211"/>
      <c r="H50" s="684">
        <v>2018</v>
      </c>
      <c r="I50" s="138" t="s">
        <v>312</v>
      </c>
      <c r="J50" s="669">
        <v>1</v>
      </c>
      <c r="K50" s="669">
        <v>1</v>
      </c>
      <c r="L50" s="669">
        <f t="shared" si="2"/>
        <v>1</v>
      </c>
      <c r="M50" s="685" t="s">
        <v>367</v>
      </c>
      <c r="N50" s="714" t="s">
        <v>1419</v>
      </c>
      <c r="O50" s="686"/>
    </row>
    <row r="51" spans="1:15" ht="43.25" customHeight="1" x14ac:dyDescent="0.15">
      <c r="A51" s="402"/>
      <c r="B51" s="659"/>
      <c r="C51" s="179"/>
      <c r="D51" s="138">
        <v>16</v>
      </c>
      <c r="E51" s="1209" t="s">
        <v>1415</v>
      </c>
      <c r="F51" s="1210"/>
      <c r="G51" s="1211"/>
      <c r="H51" s="684">
        <v>2019</v>
      </c>
      <c r="I51" s="138" t="s">
        <v>312</v>
      </c>
      <c r="J51" s="669">
        <v>1</v>
      </c>
      <c r="K51" s="669">
        <v>1</v>
      </c>
      <c r="L51" s="669">
        <f t="shared" si="1"/>
        <v>1</v>
      </c>
      <c r="M51" s="685" t="s">
        <v>367</v>
      </c>
      <c r="N51" s="740" t="s">
        <v>1477</v>
      </c>
      <c r="O51" s="686"/>
    </row>
    <row r="52" spans="1:15" ht="44.25" customHeight="1" x14ac:dyDescent="0.15">
      <c r="A52" s="402"/>
      <c r="B52" s="659"/>
      <c r="C52" s="179"/>
      <c r="D52" s="138">
        <v>17</v>
      </c>
      <c r="E52" s="1209" t="s">
        <v>1414</v>
      </c>
      <c r="F52" s="1210"/>
      <c r="G52" s="1211"/>
      <c r="H52" s="684">
        <v>2020</v>
      </c>
      <c r="I52" s="138" t="s">
        <v>312</v>
      </c>
      <c r="J52" s="669">
        <v>1</v>
      </c>
      <c r="K52" s="669">
        <v>1</v>
      </c>
      <c r="L52" s="669">
        <f t="shared" ref="L52" si="3">SUM(J52*K52)</f>
        <v>1</v>
      </c>
      <c r="M52" s="685" t="s">
        <v>367</v>
      </c>
      <c r="N52" s="740" t="s">
        <v>1478</v>
      </c>
      <c r="O52" s="686"/>
    </row>
    <row r="53" spans="1:15" ht="43.25" customHeight="1" x14ac:dyDescent="0.15">
      <c r="A53" s="402"/>
      <c r="B53" s="659"/>
      <c r="C53" s="179"/>
      <c r="D53" s="138">
        <v>18</v>
      </c>
      <c r="E53" s="994" t="s">
        <v>553</v>
      </c>
      <c r="F53" s="995"/>
      <c r="G53" s="996"/>
      <c r="H53" s="684">
        <v>2020</v>
      </c>
      <c r="I53" s="138" t="s">
        <v>312</v>
      </c>
      <c r="J53" s="669">
        <v>1</v>
      </c>
      <c r="K53" s="669">
        <v>1</v>
      </c>
      <c r="L53" s="669">
        <f t="shared" si="0"/>
        <v>1</v>
      </c>
      <c r="M53" s="685" t="s">
        <v>367</v>
      </c>
      <c r="N53" s="740" t="s">
        <v>1479</v>
      </c>
      <c r="O53" s="686"/>
    </row>
    <row r="54" spans="1:15" ht="45.75" customHeight="1" x14ac:dyDescent="0.15">
      <c r="A54" s="402"/>
      <c r="B54" s="904"/>
      <c r="C54" s="179"/>
      <c r="D54" s="138">
        <v>19</v>
      </c>
      <c r="E54" s="994" t="s">
        <v>1799</v>
      </c>
      <c r="F54" s="995"/>
      <c r="G54" s="996"/>
      <c r="H54" s="684">
        <v>2021</v>
      </c>
      <c r="I54" s="138" t="s">
        <v>312</v>
      </c>
      <c r="J54" s="669">
        <v>1</v>
      </c>
      <c r="K54" s="669">
        <v>1</v>
      </c>
      <c r="L54" s="669">
        <f t="shared" ref="L54:L59" si="4">SUM(J54*K54)</f>
        <v>1</v>
      </c>
      <c r="M54" s="685" t="s">
        <v>367</v>
      </c>
      <c r="N54" s="740" t="s">
        <v>1831</v>
      </c>
      <c r="O54" s="686"/>
    </row>
    <row r="55" spans="1:15" ht="48.75" customHeight="1" x14ac:dyDescent="0.15">
      <c r="A55" s="402"/>
      <c r="B55" s="904"/>
      <c r="C55" s="179"/>
      <c r="D55" s="138">
        <v>20</v>
      </c>
      <c r="E55" s="994" t="s">
        <v>1800</v>
      </c>
      <c r="F55" s="995"/>
      <c r="G55" s="996"/>
      <c r="H55" s="684">
        <v>2021</v>
      </c>
      <c r="I55" s="138" t="s">
        <v>312</v>
      </c>
      <c r="J55" s="669">
        <v>1</v>
      </c>
      <c r="K55" s="669">
        <v>1</v>
      </c>
      <c r="L55" s="669">
        <f t="shared" si="4"/>
        <v>1</v>
      </c>
      <c r="M55" s="685" t="s">
        <v>367</v>
      </c>
      <c r="N55" s="740" t="s">
        <v>1832</v>
      </c>
      <c r="O55" s="686"/>
    </row>
    <row r="56" spans="1:15" ht="76.5" customHeight="1" x14ac:dyDescent="0.15">
      <c r="A56" s="402"/>
      <c r="B56" s="904"/>
      <c r="C56" s="179"/>
      <c r="D56" s="138">
        <v>21</v>
      </c>
      <c r="E56" s="994" t="s">
        <v>1801</v>
      </c>
      <c r="F56" s="995"/>
      <c r="G56" s="996"/>
      <c r="H56" s="684">
        <v>2021</v>
      </c>
      <c r="I56" s="138" t="s">
        <v>312</v>
      </c>
      <c r="J56" s="669">
        <v>1</v>
      </c>
      <c r="K56" s="669">
        <v>1</v>
      </c>
      <c r="L56" s="669">
        <f t="shared" si="4"/>
        <v>1</v>
      </c>
      <c r="M56" s="685" t="s">
        <v>367</v>
      </c>
      <c r="N56" s="740" t="s">
        <v>1833</v>
      </c>
      <c r="O56" s="686"/>
    </row>
    <row r="57" spans="1:15" ht="74.25" customHeight="1" x14ac:dyDescent="0.15">
      <c r="A57" s="402"/>
      <c r="B57" s="904"/>
      <c r="C57" s="179"/>
      <c r="D57" s="138">
        <v>22</v>
      </c>
      <c r="E57" s="994" t="s">
        <v>1802</v>
      </c>
      <c r="F57" s="995"/>
      <c r="G57" s="996"/>
      <c r="H57" s="684">
        <v>2021</v>
      </c>
      <c r="I57" s="138" t="s">
        <v>312</v>
      </c>
      <c r="J57" s="669">
        <v>1</v>
      </c>
      <c r="K57" s="669">
        <v>1</v>
      </c>
      <c r="L57" s="669">
        <f t="shared" si="4"/>
        <v>1</v>
      </c>
      <c r="M57" s="685" t="s">
        <v>367</v>
      </c>
      <c r="N57" s="740" t="s">
        <v>1834</v>
      </c>
      <c r="O57" s="686"/>
    </row>
    <row r="58" spans="1:15" ht="75.75" customHeight="1" x14ac:dyDescent="0.15">
      <c r="A58" s="402"/>
      <c r="B58" s="904"/>
      <c r="C58" s="179"/>
      <c r="D58" s="138">
        <v>23</v>
      </c>
      <c r="E58" s="994" t="s">
        <v>1803</v>
      </c>
      <c r="F58" s="995"/>
      <c r="G58" s="996"/>
      <c r="H58" s="684">
        <v>2021</v>
      </c>
      <c r="I58" s="138" t="s">
        <v>312</v>
      </c>
      <c r="J58" s="669">
        <v>1</v>
      </c>
      <c r="K58" s="669">
        <v>1</v>
      </c>
      <c r="L58" s="669">
        <f t="shared" si="4"/>
        <v>1</v>
      </c>
      <c r="M58" s="685" t="s">
        <v>367</v>
      </c>
      <c r="N58" s="740" t="s">
        <v>1835</v>
      </c>
      <c r="O58" s="686"/>
    </row>
    <row r="59" spans="1:15" ht="76.5" customHeight="1" x14ac:dyDescent="0.15">
      <c r="A59" s="402"/>
      <c r="B59" s="904"/>
      <c r="C59" s="179"/>
      <c r="D59" s="138">
        <v>24</v>
      </c>
      <c r="E59" s="994" t="s">
        <v>1804</v>
      </c>
      <c r="F59" s="995"/>
      <c r="G59" s="996"/>
      <c r="H59" s="684">
        <v>2021</v>
      </c>
      <c r="I59" s="138" t="s">
        <v>312</v>
      </c>
      <c r="J59" s="669">
        <v>1</v>
      </c>
      <c r="K59" s="669">
        <v>1</v>
      </c>
      <c r="L59" s="669">
        <f t="shared" si="4"/>
        <v>1</v>
      </c>
      <c r="M59" s="685" t="s">
        <v>367</v>
      </c>
      <c r="N59" s="740" t="s">
        <v>1836</v>
      </c>
      <c r="O59" s="686"/>
    </row>
    <row r="60" spans="1:15" ht="20" customHeight="1" x14ac:dyDescent="0.15">
      <c r="A60" s="402"/>
      <c r="B60" s="660"/>
      <c r="C60" s="170">
        <v>2</v>
      </c>
      <c r="D60" s="989" t="s">
        <v>150</v>
      </c>
      <c r="E60" s="984"/>
      <c r="F60" s="984"/>
      <c r="G60" s="985"/>
      <c r="H60" s="146"/>
      <c r="I60" s="127"/>
      <c r="J60" s="169"/>
      <c r="K60" s="177"/>
      <c r="L60" s="177"/>
      <c r="M60" s="401"/>
      <c r="N60" s="688"/>
      <c r="O60" s="310"/>
    </row>
    <row r="61" spans="1:15" ht="49.5" customHeight="1" x14ac:dyDescent="0.15">
      <c r="A61" s="402"/>
      <c r="B61" s="675" t="s">
        <v>13</v>
      </c>
      <c r="C61" s="1216" t="s">
        <v>237</v>
      </c>
      <c r="D61" s="1217"/>
      <c r="E61" s="1217"/>
      <c r="F61" s="1217"/>
      <c r="G61" s="1218"/>
      <c r="H61" s="689"/>
      <c r="I61" s="502"/>
      <c r="J61" s="490"/>
      <c r="K61" s="279"/>
      <c r="L61" s="490">
        <v>0</v>
      </c>
      <c r="M61" s="401"/>
      <c r="N61" s="688"/>
      <c r="O61" s="310"/>
    </row>
    <row r="62" spans="1:15" ht="20" customHeight="1" x14ac:dyDescent="0.15">
      <c r="A62" s="402"/>
      <c r="B62" s="659"/>
      <c r="C62" s="170">
        <v>1</v>
      </c>
      <c r="D62" s="989" t="s">
        <v>240</v>
      </c>
      <c r="E62" s="984"/>
      <c r="F62" s="984"/>
      <c r="G62" s="985"/>
      <c r="H62" s="146"/>
      <c r="I62" s="127"/>
      <c r="J62" s="169"/>
      <c r="K62" s="177"/>
      <c r="L62" s="177"/>
      <c r="M62" s="401"/>
      <c r="N62" s="688"/>
      <c r="O62" s="310"/>
    </row>
    <row r="63" spans="1:15" ht="24" customHeight="1" x14ac:dyDescent="0.15">
      <c r="A63" s="402"/>
      <c r="B63" s="659"/>
      <c r="C63" s="169">
        <v>2</v>
      </c>
      <c r="D63" s="989" t="s">
        <v>239</v>
      </c>
      <c r="E63" s="984"/>
      <c r="F63" s="984"/>
      <c r="G63" s="985"/>
      <c r="H63" s="146"/>
      <c r="I63" s="127"/>
      <c r="J63" s="169"/>
      <c r="K63" s="177"/>
      <c r="L63" s="177"/>
      <c r="M63" s="401"/>
      <c r="N63" s="688"/>
      <c r="O63" s="310"/>
    </row>
    <row r="64" spans="1:15" ht="20" customHeight="1" x14ac:dyDescent="0.15">
      <c r="A64" s="402"/>
      <c r="B64" s="633"/>
      <c r="C64" s="633">
        <v>3</v>
      </c>
      <c r="D64" s="1009" t="s">
        <v>241</v>
      </c>
      <c r="E64" s="1010"/>
      <c r="F64" s="1010"/>
      <c r="G64" s="1011"/>
      <c r="H64" s="149"/>
      <c r="I64" s="660"/>
      <c r="J64" s="633"/>
      <c r="K64" s="590"/>
      <c r="L64" s="590"/>
      <c r="M64" s="596"/>
      <c r="N64" s="690"/>
      <c r="O64" s="671"/>
    </row>
    <row r="65" spans="1:15" ht="20" customHeight="1" x14ac:dyDescent="0.15">
      <c r="A65" s="402"/>
      <c r="B65" s="107" t="s">
        <v>94</v>
      </c>
      <c r="C65" s="1226" t="s">
        <v>242</v>
      </c>
      <c r="D65" s="1227"/>
      <c r="E65" s="1227"/>
      <c r="F65" s="1227"/>
      <c r="G65" s="1228"/>
      <c r="H65" s="149"/>
      <c r="I65" s="660"/>
      <c r="J65" s="633"/>
      <c r="K65" s="590"/>
      <c r="L65" s="490">
        <v>0</v>
      </c>
      <c r="M65" s="596"/>
      <c r="N65" s="690"/>
      <c r="O65" s="671"/>
    </row>
    <row r="66" spans="1:15" ht="33.5" customHeight="1" x14ac:dyDescent="0.15">
      <c r="A66" s="402"/>
      <c r="B66" s="633"/>
      <c r="C66" s="648"/>
      <c r="D66" s="989" t="s">
        <v>238</v>
      </c>
      <c r="E66" s="984"/>
      <c r="F66" s="984"/>
      <c r="G66" s="985"/>
      <c r="H66" s="146"/>
      <c r="I66" s="127"/>
      <c r="J66" s="169"/>
      <c r="K66" s="177"/>
      <c r="L66" s="177"/>
      <c r="M66" s="401"/>
      <c r="N66" s="688"/>
      <c r="O66" s="310"/>
    </row>
    <row r="67" spans="1:15" ht="33.75" customHeight="1" x14ac:dyDescent="0.15">
      <c r="A67" s="402"/>
      <c r="B67" s="691" t="s">
        <v>98</v>
      </c>
      <c r="C67" s="1223" t="s">
        <v>480</v>
      </c>
      <c r="D67" s="1224"/>
      <c r="E67" s="1224"/>
      <c r="F67" s="1224"/>
      <c r="G67" s="1225"/>
      <c r="H67" s="692"/>
      <c r="I67" s="653"/>
      <c r="J67" s="654"/>
      <c r="K67" s="693"/>
      <c r="L67" s="191">
        <f>SUM(L69:L70)</f>
        <v>10</v>
      </c>
      <c r="M67" s="694"/>
      <c r="N67" s="690"/>
      <c r="O67" s="671"/>
    </row>
    <row r="68" spans="1:15" ht="74" customHeight="1" x14ac:dyDescent="0.15">
      <c r="A68" s="402"/>
      <c r="B68" s="654"/>
      <c r="C68" s="650"/>
      <c r="D68" s="986" t="s">
        <v>479</v>
      </c>
      <c r="E68" s="987"/>
      <c r="F68" s="987"/>
      <c r="G68" s="988"/>
      <c r="H68" s="679"/>
      <c r="I68" s="657"/>
      <c r="J68" s="656"/>
      <c r="K68" s="133"/>
      <c r="L68" s="133"/>
      <c r="M68" s="674"/>
      <c r="N68" s="688"/>
      <c r="O68" s="310"/>
    </row>
    <row r="69" spans="1:15" ht="77.25" customHeight="1" x14ac:dyDescent="0.15">
      <c r="A69" s="402"/>
      <c r="B69" s="904"/>
      <c r="C69" s="179"/>
      <c r="D69" s="138">
        <v>1</v>
      </c>
      <c r="E69" s="994" t="s">
        <v>1795</v>
      </c>
      <c r="F69" s="995"/>
      <c r="G69" s="996"/>
      <c r="H69" s="684">
        <v>2018</v>
      </c>
      <c r="I69" s="138" t="s">
        <v>1797</v>
      </c>
      <c r="J69" s="669">
        <v>5</v>
      </c>
      <c r="K69" s="669">
        <v>1</v>
      </c>
      <c r="L69" s="669">
        <f t="shared" ref="L69:L70" si="5">SUM(J69*K69)</f>
        <v>5</v>
      </c>
      <c r="M69" s="685" t="s">
        <v>1796</v>
      </c>
      <c r="N69" s="740" t="s">
        <v>1837</v>
      </c>
      <c r="O69" s="686"/>
    </row>
    <row r="70" spans="1:15" ht="80.25" customHeight="1" x14ac:dyDescent="0.15">
      <c r="A70" s="402"/>
      <c r="B70" s="904"/>
      <c r="C70" s="179"/>
      <c r="D70" s="138">
        <v>2</v>
      </c>
      <c r="E70" s="994" t="s">
        <v>1798</v>
      </c>
      <c r="F70" s="995"/>
      <c r="G70" s="996"/>
      <c r="H70" s="684">
        <v>2018</v>
      </c>
      <c r="I70" s="138" t="s">
        <v>1797</v>
      </c>
      <c r="J70" s="669">
        <v>5</v>
      </c>
      <c r="K70" s="669">
        <v>1</v>
      </c>
      <c r="L70" s="669">
        <f t="shared" si="5"/>
        <v>5</v>
      </c>
      <c r="M70" s="685" t="s">
        <v>1796</v>
      </c>
      <c r="N70" s="740" t="s">
        <v>1838</v>
      </c>
      <c r="O70" s="686"/>
    </row>
    <row r="71" spans="1:15" ht="31.5" customHeight="1" x14ac:dyDescent="0.15">
      <c r="A71" s="402"/>
      <c r="B71" s="691" t="s">
        <v>16</v>
      </c>
      <c r="C71" s="1223" t="s">
        <v>481</v>
      </c>
      <c r="D71" s="1224"/>
      <c r="E71" s="1224"/>
      <c r="F71" s="1224"/>
      <c r="G71" s="1225"/>
      <c r="H71" s="692"/>
      <c r="I71" s="653"/>
      <c r="J71" s="654"/>
      <c r="K71" s="693"/>
      <c r="L71" s="191">
        <v>0</v>
      </c>
      <c r="M71" s="694"/>
      <c r="N71" s="690"/>
      <c r="O71" s="671"/>
    </row>
    <row r="72" spans="1:15" ht="36" customHeight="1" x14ac:dyDescent="0.15">
      <c r="A72" s="402"/>
      <c r="B72" s="89"/>
      <c r="C72" s="679" t="s">
        <v>2</v>
      </c>
      <c r="D72" s="986" t="s">
        <v>482</v>
      </c>
      <c r="E72" s="987"/>
      <c r="F72" s="987"/>
      <c r="G72" s="988"/>
      <c r="H72" s="679"/>
      <c r="I72" s="657"/>
      <c r="J72" s="656"/>
      <c r="K72" s="133"/>
      <c r="L72" s="133"/>
      <c r="M72" s="674"/>
      <c r="N72" s="688"/>
      <c r="O72" s="310"/>
    </row>
    <row r="73" spans="1:15" ht="36" customHeight="1" x14ac:dyDescent="0.15">
      <c r="A73" s="402"/>
      <c r="B73" s="89"/>
      <c r="C73" s="679" t="s">
        <v>3</v>
      </c>
      <c r="D73" s="986" t="s">
        <v>483</v>
      </c>
      <c r="E73" s="987"/>
      <c r="F73" s="987"/>
      <c r="G73" s="988"/>
      <c r="H73" s="679"/>
      <c r="I73" s="657"/>
      <c r="J73" s="656"/>
      <c r="K73" s="133"/>
      <c r="L73" s="133"/>
      <c r="M73" s="674"/>
      <c r="N73" s="688"/>
      <c r="O73" s="310"/>
    </row>
    <row r="74" spans="1:15" ht="15" customHeight="1" x14ac:dyDescent="0.15">
      <c r="A74" s="1219" t="s">
        <v>221</v>
      </c>
      <c r="B74" s="1219"/>
      <c r="C74" s="1219"/>
      <c r="D74" s="1219"/>
      <c r="E74" s="1219"/>
      <c r="F74" s="1219"/>
      <c r="G74" s="1219"/>
      <c r="H74" s="1219"/>
      <c r="I74" s="1219"/>
      <c r="J74" s="1219"/>
      <c r="K74" s="283"/>
      <c r="L74" s="668">
        <f>L22</f>
        <v>28</v>
      </c>
      <c r="M74" s="177"/>
      <c r="N74" s="695"/>
      <c r="O74" s="310">
        <f>SUM(O22:O66)</f>
        <v>0</v>
      </c>
    </row>
    <row r="75" spans="1:15" ht="15" customHeight="1" x14ac:dyDescent="0.15">
      <c r="A75" s="266"/>
      <c r="B75" s="266"/>
      <c r="C75" s="662"/>
      <c r="D75" s="662"/>
      <c r="E75" s="662"/>
      <c r="F75" s="662"/>
      <c r="G75" s="662"/>
      <c r="H75" s="662"/>
      <c r="I75" s="662"/>
      <c r="J75" s="662"/>
      <c r="K75" s="317"/>
      <c r="L75" s="317"/>
      <c r="M75" s="266"/>
      <c r="N75" s="266"/>
      <c r="O75" s="662"/>
    </row>
    <row r="76" spans="1:15" ht="15" customHeight="1" x14ac:dyDescent="0.15">
      <c r="A76" s="267" t="s">
        <v>302</v>
      </c>
      <c r="B76" s="267"/>
      <c r="C76" s="271"/>
      <c r="D76" s="271"/>
      <c r="E76" s="271"/>
      <c r="F76" s="267"/>
      <c r="G76" s="267"/>
      <c r="H76" s="269"/>
      <c r="I76" s="270"/>
      <c r="J76" s="269"/>
      <c r="K76" s="269"/>
      <c r="L76" s="269"/>
      <c r="M76" s="266"/>
      <c r="N76" s="266"/>
      <c r="O76" s="662"/>
    </row>
    <row r="77" spans="1:15" ht="15" customHeight="1" x14ac:dyDescent="0.15">
      <c r="A77" s="267"/>
      <c r="B77" s="267"/>
      <c r="C77" s="271"/>
      <c r="D77" s="271"/>
      <c r="E77" s="271"/>
      <c r="F77" s="267"/>
      <c r="G77" s="267"/>
      <c r="H77" s="267"/>
      <c r="I77" s="270"/>
      <c r="J77" s="267"/>
      <c r="K77" s="269"/>
      <c r="L77" s="269"/>
      <c r="M77" s="267"/>
      <c r="N77" s="267"/>
    </row>
    <row r="78" spans="1:15" ht="15" customHeight="1" x14ac:dyDescent="0.15">
      <c r="A78" s="267"/>
      <c r="B78" s="267"/>
      <c r="C78" s="271"/>
      <c r="D78" s="271"/>
      <c r="E78" s="271"/>
      <c r="F78" s="267"/>
      <c r="G78" s="267"/>
      <c r="H78" s="267"/>
      <c r="I78" s="672"/>
      <c r="J78" s="400" t="str">
        <f>PENDIDIKAN!J644</f>
        <v>Padang, 1 Mei 2022</v>
      </c>
      <c r="K78" s="269"/>
      <c r="L78" s="269"/>
      <c r="M78" s="267"/>
      <c r="N78" s="267"/>
    </row>
    <row r="79" spans="1:15" ht="15" customHeight="1" x14ac:dyDescent="0.15">
      <c r="A79" s="267"/>
      <c r="B79" s="267"/>
      <c r="C79" s="271"/>
      <c r="D79" s="271"/>
      <c r="E79" s="271"/>
      <c r="F79" s="267"/>
      <c r="G79" s="267"/>
      <c r="H79" s="267"/>
      <c r="I79" s="672"/>
      <c r="J79" s="403" t="str">
        <f>PENDIDIKAN!J645</f>
        <v>Ketua Jurusan Biologi</v>
      </c>
      <c r="K79" s="225"/>
      <c r="L79" s="225"/>
      <c r="M79" s="225"/>
      <c r="N79" s="606"/>
      <c r="O79" s="696"/>
    </row>
    <row r="80" spans="1:15" ht="15" customHeight="1" x14ac:dyDescent="0.15">
      <c r="A80" s="267"/>
      <c r="B80" s="267"/>
      <c r="C80" s="271"/>
      <c r="D80" s="271"/>
      <c r="E80" s="271"/>
      <c r="F80" s="267"/>
      <c r="G80" s="267"/>
      <c r="H80" s="267"/>
      <c r="I80" s="672"/>
      <c r="J80" s="403" t="str">
        <f>PENDIDIKAN!J646</f>
        <v>Fakultas MIPA Univesitas Andalas</v>
      </c>
      <c r="K80" s="269"/>
      <c r="L80" s="269"/>
      <c r="M80" s="267"/>
      <c r="N80" s="267"/>
    </row>
    <row r="81" spans="1:15" ht="15" customHeight="1" x14ac:dyDescent="0.15">
      <c r="A81" s="267"/>
      <c r="B81" s="267"/>
      <c r="C81" s="271"/>
      <c r="D81" s="271"/>
      <c r="E81" s="271"/>
      <c r="F81" s="267"/>
      <c r="G81" s="267"/>
      <c r="H81" s="267"/>
      <c r="I81" s="672"/>
      <c r="J81" s="403"/>
      <c r="K81" s="269"/>
      <c r="L81" s="269"/>
      <c r="M81" s="267"/>
      <c r="N81" s="267"/>
    </row>
    <row r="82" spans="1:15" ht="15" customHeight="1" x14ac:dyDescent="0.15">
      <c r="A82" s="267"/>
      <c r="B82" s="267"/>
      <c r="C82" s="271"/>
      <c r="D82" s="271"/>
      <c r="E82" s="271"/>
      <c r="F82" s="267"/>
      <c r="G82" s="267"/>
      <c r="H82" s="267"/>
      <c r="I82" s="672"/>
      <c r="J82" s="403"/>
      <c r="K82" s="269"/>
      <c r="L82" s="269"/>
      <c r="M82" s="267"/>
      <c r="N82" s="267"/>
    </row>
    <row r="83" spans="1:15" ht="15" customHeight="1" x14ac:dyDescent="0.15">
      <c r="A83" s="267"/>
      <c r="B83" s="267"/>
      <c r="C83" s="271"/>
      <c r="D83" s="271"/>
      <c r="E83" s="271"/>
      <c r="F83" s="267"/>
      <c r="G83" s="267"/>
      <c r="H83" s="267"/>
      <c r="I83" s="672"/>
      <c r="J83" s="403"/>
      <c r="K83" s="269"/>
      <c r="L83" s="269"/>
      <c r="M83" s="267"/>
      <c r="N83" s="267"/>
    </row>
    <row r="84" spans="1:15" ht="15" customHeight="1" x14ac:dyDescent="0.15">
      <c r="A84" s="267"/>
      <c r="B84" s="267"/>
      <c r="C84" s="271"/>
      <c r="D84" s="271"/>
      <c r="E84" s="271"/>
      <c r="F84" s="267"/>
      <c r="G84" s="267"/>
      <c r="H84" s="267"/>
      <c r="I84" s="672"/>
      <c r="J84" s="403"/>
      <c r="K84" s="661"/>
      <c r="L84" s="661"/>
      <c r="M84" s="661"/>
      <c r="N84" s="661"/>
      <c r="O84" s="662"/>
    </row>
    <row r="85" spans="1:15" ht="15" customHeight="1" x14ac:dyDescent="0.15">
      <c r="A85" s="267"/>
      <c r="B85" s="267"/>
      <c r="C85" s="271"/>
      <c r="D85" s="271"/>
      <c r="E85" s="271"/>
      <c r="F85" s="267"/>
      <c r="G85" s="267"/>
      <c r="H85" s="267"/>
      <c r="I85" s="672"/>
      <c r="J85" s="403" t="str">
        <f>PENDIDIKAN!J652</f>
        <v>Dr. Wilson Novarino, M.Si</v>
      </c>
      <c r="K85" s="661"/>
      <c r="L85" s="661"/>
      <c r="M85" s="661"/>
      <c r="N85" s="661"/>
      <c r="O85" s="662"/>
    </row>
    <row r="86" spans="1:15" ht="15" customHeight="1" x14ac:dyDescent="0.15">
      <c r="A86" s="267"/>
      <c r="B86" s="267"/>
      <c r="C86" s="271"/>
      <c r="D86" s="271"/>
      <c r="E86" s="271"/>
      <c r="F86" s="267"/>
      <c r="G86" s="267"/>
      <c r="H86" s="267"/>
      <c r="I86" s="673"/>
      <c r="J86" s="400" t="str">
        <f>PENDIDIKAN!J653</f>
        <v>NIP. 197111031998021001</v>
      </c>
      <c r="K86" s="269"/>
      <c r="L86" s="269"/>
      <c r="M86" s="267"/>
      <c r="N86" s="267"/>
    </row>
  </sheetData>
  <mergeCells count="62">
    <mergeCell ref="G7:J7"/>
    <mergeCell ref="A1:M1"/>
    <mergeCell ref="A2:M2"/>
    <mergeCell ref="G5:J5"/>
    <mergeCell ref="G6:J6"/>
    <mergeCell ref="G8:M8"/>
    <mergeCell ref="G9:J9"/>
    <mergeCell ref="G12:J12"/>
    <mergeCell ref="G13:J13"/>
    <mergeCell ref="G14:J14"/>
    <mergeCell ref="A74:J74"/>
    <mergeCell ref="B22:G22"/>
    <mergeCell ref="C23:G23"/>
    <mergeCell ref="D24:G24"/>
    <mergeCell ref="C25:G25"/>
    <mergeCell ref="C67:G67"/>
    <mergeCell ref="D68:G68"/>
    <mergeCell ref="C71:G71"/>
    <mergeCell ref="D73:G73"/>
    <mergeCell ref="D72:G72"/>
    <mergeCell ref="D32:G32"/>
    <mergeCell ref="D66:G66"/>
    <mergeCell ref="D26:G26"/>
    <mergeCell ref="D63:G63"/>
    <mergeCell ref="D64:G64"/>
    <mergeCell ref="C65:G65"/>
    <mergeCell ref="A18:M18"/>
    <mergeCell ref="G15:M15"/>
    <mergeCell ref="D62:G62"/>
    <mergeCell ref="G16:J16"/>
    <mergeCell ref="B20:G20"/>
    <mergeCell ref="C27:G27"/>
    <mergeCell ref="D28:G28"/>
    <mergeCell ref="D60:G60"/>
    <mergeCell ref="C61:G61"/>
    <mergeCell ref="E36:G36"/>
    <mergeCell ref="E37:G37"/>
    <mergeCell ref="E38:G38"/>
    <mergeCell ref="E39:G39"/>
    <mergeCell ref="E40:G40"/>
    <mergeCell ref="E41:G41"/>
    <mergeCell ref="E42:G42"/>
    <mergeCell ref="E47:G47"/>
    <mergeCell ref="E53:G53"/>
    <mergeCell ref="E48:G48"/>
    <mergeCell ref="E43:G43"/>
    <mergeCell ref="B21:G21"/>
    <mergeCell ref="E44:G44"/>
    <mergeCell ref="E45:G45"/>
    <mergeCell ref="E46:G46"/>
    <mergeCell ref="E51:G51"/>
    <mergeCell ref="E52:G52"/>
    <mergeCell ref="E49:G49"/>
    <mergeCell ref="E50:G50"/>
    <mergeCell ref="E69:G69"/>
    <mergeCell ref="E70:G70"/>
    <mergeCell ref="E54:G54"/>
    <mergeCell ref="E55:G55"/>
    <mergeCell ref="E56:G56"/>
    <mergeCell ref="E57:G57"/>
    <mergeCell ref="E58:G58"/>
    <mergeCell ref="E59:G59"/>
  </mergeCells>
  <hyperlinks>
    <hyperlink ref="N50" r:id="rId1" xr:uid="{00000000-0004-0000-0500-000000000000}"/>
    <hyperlink ref="N49" r:id="rId2" xr:uid="{00000000-0004-0000-0500-000001000000}"/>
    <hyperlink ref="N36" r:id="rId3" xr:uid="{00000000-0004-0000-0500-000002000000}"/>
    <hyperlink ref="N37" r:id="rId4" xr:uid="{00000000-0004-0000-0500-000003000000}"/>
    <hyperlink ref="N38" r:id="rId5" xr:uid="{00000000-0004-0000-0500-000004000000}"/>
    <hyperlink ref="N39" r:id="rId6" xr:uid="{00000000-0004-0000-0500-000005000000}"/>
    <hyperlink ref="N40" r:id="rId7" xr:uid="{00000000-0004-0000-0500-000006000000}"/>
    <hyperlink ref="N41" r:id="rId8" xr:uid="{00000000-0004-0000-0500-000007000000}"/>
    <hyperlink ref="N42" r:id="rId9" xr:uid="{00000000-0004-0000-0500-000008000000}"/>
    <hyperlink ref="N43" r:id="rId10" xr:uid="{00000000-0004-0000-0500-000009000000}"/>
    <hyperlink ref="N44" r:id="rId11" xr:uid="{00000000-0004-0000-0500-00000A000000}"/>
    <hyperlink ref="N45" r:id="rId12" xr:uid="{00000000-0004-0000-0500-00000B000000}"/>
    <hyperlink ref="N46" r:id="rId13" xr:uid="{00000000-0004-0000-0500-00000C000000}"/>
    <hyperlink ref="N47" r:id="rId14" xr:uid="{00000000-0004-0000-0500-00000D000000}"/>
    <hyperlink ref="N48" r:id="rId15" xr:uid="{00000000-0004-0000-0500-00000E000000}"/>
    <hyperlink ref="N51" r:id="rId16" xr:uid="{00000000-0004-0000-0500-00000F000000}"/>
    <hyperlink ref="N52" r:id="rId17" xr:uid="{00000000-0004-0000-0500-000010000000}"/>
    <hyperlink ref="N53" r:id="rId18" xr:uid="{00000000-0004-0000-0500-000011000000}"/>
    <hyperlink ref="N54" r:id="rId19" xr:uid="{00000000-0004-0000-0500-000012000000}"/>
    <hyperlink ref="N55" r:id="rId20" xr:uid="{00000000-0004-0000-0500-000013000000}"/>
    <hyperlink ref="N56" r:id="rId21" xr:uid="{00000000-0004-0000-0500-000014000000}"/>
    <hyperlink ref="N57" r:id="rId22" xr:uid="{00000000-0004-0000-0500-000015000000}"/>
    <hyperlink ref="N58" r:id="rId23" xr:uid="{00000000-0004-0000-0500-000016000000}"/>
    <hyperlink ref="N59" r:id="rId24" xr:uid="{00000000-0004-0000-0500-000017000000}"/>
    <hyperlink ref="N69" r:id="rId25" xr:uid="{00000000-0004-0000-0500-000018000000}"/>
    <hyperlink ref="N70" r:id="rId26" xr:uid="{00000000-0004-0000-0500-000019000000}"/>
  </hyperlinks>
  <pageMargins left="0.5" right="0.5" top="0.5" bottom="0.5" header="0" footer="0"/>
  <pageSetup paperSize="9" scale="60" firstPageNumber="74" orientation="portrait" useFirstPageNumber="1" verticalDpi="300" r:id="rId27"/>
  <rowBreaks count="2" manualBreakCount="2">
    <brk id="47" max="13" man="1"/>
    <brk id="70" max="1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O112"/>
  <sheetViews>
    <sheetView view="pageBreakPreview" zoomScale="90" zoomScaleSheetLayoutView="90" workbookViewId="0">
      <selection activeCell="N1" sqref="N1"/>
    </sheetView>
  </sheetViews>
  <sheetFormatPr baseColWidth="10" defaultColWidth="9.1640625" defaultRowHeight="15" customHeight="1" x14ac:dyDescent="0.15"/>
  <cols>
    <col min="1" max="1" width="4" style="400" customWidth="1"/>
    <col min="2" max="2" width="3.33203125" style="400" customWidth="1"/>
    <col min="3" max="3" width="3.1640625" style="400" customWidth="1"/>
    <col min="4" max="4" width="3.5" style="400" customWidth="1"/>
    <col min="5" max="5" width="26" style="400" customWidth="1"/>
    <col min="6" max="6" width="1.83203125" style="400" customWidth="1"/>
    <col min="7" max="7" width="15.5" style="400" customWidth="1"/>
    <col min="8" max="8" width="13.33203125" style="400" customWidth="1"/>
    <col min="9" max="9" width="10.5" style="400" customWidth="1"/>
    <col min="10" max="10" width="10" style="400" customWidth="1"/>
    <col min="11" max="11" width="7.33203125" style="400" bestFit="1" customWidth="1"/>
    <col min="12" max="12" width="8.83203125" style="400" customWidth="1"/>
    <col min="13" max="13" width="24.83203125" style="400" customWidth="1"/>
    <col min="14" max="14" width="23" style="736" customWidth="1"/>
    <col min="15" max="15" width="26.1640625" style="737" customWidth="1"/>
    <col min="16" max="16384" width="9.1640625" style="400"/>
  </cols>
  <sheetData>
    <row r="1" spans="1:15" ht="15" customHeight="1" x14ac:dyDescent="0.15">
      <c r="A1" s="1124" t="s">
        <v>207</v>
      </c>
      <c r="B1" s="1124"/>
      <c r="C1" s="1124"/>
      <c r="D1" s="1124"/>
      <c r="E1" s="1124"/>
      <c r="F1" s="1124"/>
      <c r="G1" s="1124"/>
      <c r="H1" s="1124"/>
      <c r="I1" s="1124"/>
      <c r="J1" s="1124"/>
      <c r="K1" s="1124"/>
      <c r="L1" s="1124"/>
      <c r="M1" s="1124"/>
      <c r="N1" s="664"/>
      <c r="O1" s="710"/>
    </row>
    <row r="2" spans="1:15" ht="15" customHeight="1" x14ac:dyDescent="0.15">
      <c r="A2" s="1124" t="s">
        <v>233</v>
      </c>
      <c r="B2" s="1124"/>
      <c r="C2" s="1124"/>
      <c r="D2" s="1124"/>
      <c r="E2" s="1124"/>
      <c r="F2" s="1124"/>
      <c r="G2" s="1124"/>
      <c r="H2" s="1124"/>
      <c r="I2" s="1124"/>
      <c r="J2" s="1124"/>
      <c r="K2" s="1124"/>
      <c r="L2" s="1124"/>
      <c r="M2" s="1124"/>
      <c r="N2" s="664"/>
      <c r="O2" s="710"/>
    </row>
    <row r="3" spans="1:15" ht="15" customHeight="1" x14ac:dyDescent="0.15">
      <c r="A3" s="267"/>
      <c r="B3" s="267"/>
      <c r="C3" s="267"/>
      <c r="D3" s="267"/>
      <c r="E3" s="267"/>
      <c r="F3" s="267"/>
      <c r="G3" s="267"/>
      <c r="H3" s="267"/>
      <c r="I3" s="270"/>
      <c r="J3" s="267"/>
      <c r="K3" s="269"/>
      <c r="L3" s="269"/>
      <c r="M3" s="267"/>
      <c r="N3" s="719"/>
      <c r="O3" s="485"/>
    </row>
    <row r="4" spans="1:15" ht="13" x14ac:dyDescent="0.15">
      <c r="A4" s="266" t="s">
        <v>208</v>
      </c>
      <c r="B4" s="266"/>
      <c r="C4" s="267"/>
      <c r="D4" s="268"/>
      <c r="E4" s="268"/>
      <c r="F4" s="268"/>
      <c r="G4" s="267"/>
      <c r="H4" s="267"/>
      <c r="I4" s="270"/>
      <c r="J4" s="267"/>
      <c r="K4" s="269"/>
      <c r="L4" s="269"/>
      <c r="M4" s="267"/>
      <c r="N4" s="719"/>
      <c r="O4" s="485"/>
    </row>
    <row r="5" spans="1:15" ht="13" x14ac:dyDescent="0.15">
      <c r="A5" s="267"/>
      <c r="B5" s="267"/>
      <c r="C5" s="267" t="s">
        <v>209</v>
      </c>
      <c r="D5" s="267"/>
      <c r="E5" s="267"/>
      <c r="F5" s="267" t="s">
        <v>210</v>
      </c>
      <c r="G5" s="1235" t="str">
        <f>PENDIDIKAN!F5</f>
        <v>Dr. Wilson Novarino, M.Si</v>
      </c>
      <c r="H5" s="1235"/>
      <c r="I5" s="1235"/>
      <c r="J5" s="1235"/>
      <c r="K5" s="269"/>
      <c r="L5" s="269"/>
      <c r="M5" s="267"/>
      <c r="N5" s="719"/>
      <c r="O5" s="485"/>
    </row>
    <row r="6" spans="1:15" ht="13" x14ac:dyDescent="0.15">
      <c r="A6" s="267"/>
      <c r="B6" s="267"/>
      <c r="C6" s="267" t="s">
        <v>211</v>
      </c>
      <c r="D6" s="267"/>
      <c r="E6" s="267"/>
      <c r="F6" s="267" t="s">
        <v>210</v>
      </c>
      <c r="G6" s="1116" t="str">
        <f>PENDIDIKAN!F6</f>
        <v>197111031998021001</v>
      </c>
      <c r="H6" s="1116"/>
      <c r="I6" s="1116"/>
      <c r="J6" s="1116"/>
      <c r="K6" s="269"/>
      <c r="L6" s="269"/>
      <c r="M6" s="267"/>
      <c r="N6" s="719"/>
      <c r="O6" s="485"/>
    </row>
    <row r="7" spans="1:15" ht="13" x14ac:dyDescent="0.15">
      <c r="A7" s="267"/>
      <c r="B7" s="267"/>
      <c r="C7" s="267" t="s">
        <v>212</v>
      </c>
      <c r="D7" s="267"/>
      <c r="E7" s="267"/>
      <c r="F7" s="267" t="s">
        <v>210</v>
      </c>
      <c r="G7" s="1116" t="str">
        <f>PENDIDIKAN!F7</f>
        <v>Penata Tk. I / III.d</v>
      </c>
      <c r="H7" s="1116"/>
      <c r="I7" s="1116"/>
      <c r="J7" s="1116"/>
      <c r="K7" s="63"/>
      <c r="L7" s="63"/>
      <c r="M7" s="73"/>
      <c r="N7" s="69"/>
      <c r="O7" s="665"/>
    </row>
    <row r="8" spans="1:15" ht="13" x14ac:dyDescent="0.15">
      <c r="A8" s="267"/>
      <c r="B8" s="267"/>
      <c r="C8" s="267" t="s">
        <v>279</v>
      </c>
      <c r="D8" s="267"/>
      <c r="E8" s="267"/>
      <c r="F8" s="267" t="s">
        <v>210</v>
      </c>
      <c r="G8" s="1045" t="str">
        <f>PENDIDIKAN!F8</f>
        <v xml:space="preserve">Ketua Jurusan Biologi </v>
      </c>
      <c r="H8" s="1045"/>
      <c r="I8" s="1045"/>
      <c r="J8" s="1045"/>
      <c r="K8" s="1045"/>
      <c r="L8" s="1045"/>
      <c r="M8" s="1045"/>
      <c r="N8" s="713"/>
      <c r="O8" s="666"/>
    </row>
    <row r="9" spans="1:15" ht="13" x14ac:dyDescent="0.15">
      <c r="A9" s="267"/>
      <c r="B9" s="267"/>
      <c r="C9" s="267" t="s">
        <v>214</v>
      </c>
      <c r="D9" s="267"/>
      <c r="E9" s="267"/>
      <c r="F9" s="267" t="s">
        <v>210</v>
      </c>
      <c r="G9" s="1116" t="str">
        <f>PENDIDIKAN!F9</f>
        <v>Fakultas MIPA Universitas Andalas</v>
      </c>
      <c r="H9" s="1116"/>
      <c r="I9" s="1116"/>
      <c r="J9" s="1116"/>
      <c r="K9" s="269"/>
      <c r="L9" s="269"/>
      <c r="M9" s="267"/>
      <c r="N9" s="719"/>
      <c r="O9" s="485"/>
    </row>
    <row r="10" spans="1:15" ht="13" x14ac:dyDescent="0.15">
      <c r="A10" s="267"/>
      <c r="B10" s="267"/>
      <c r="C10" s="267"/>
      <c r="D10" s="267"/>
      <c r="E10" s="267"/>
      <c r="F10" s="267"/>
      <c r="G10" s="709"/>
      <c r="H10" s="709"/>
      <c r="I10" s="709"/>
      <c r="J10" s="709"/>
      <c r="K10" s="269"/>
      <c r="L10" s="269"/>
      <c r="M10" s="267"/>
      <c r="N10" s="719"/>
      <c r="O10" s="485"/>
    </row>
    <row r="11" spans="1:15" ht="13" x14ac:dyDescent="0.15">
      <c r="A11" s="266" t="s">
        <v>215</v>
      </c>
      <c r="B11" s="266"/>
      <c r="C11" s="267"/>
      <c r="D11" s="268"/>
      <c r="E11" s="268"/>
      <c r="F11" s="268"/>
      <c r="G11" s="267"/>
      <c r="H11" s="267"/>
      <c r="I11" s="270"/>
      <c r="J11" s="267"/>
      <c r="K11" s="269"/>
      <c r="L11" s="269"/>
      <c r="M11" s="267"/>
      <c r="N11" s="719"/>
      <c r="O11" s="485"/>
    </row>
    <row r="12" spans="1:15" ht="13" x14ac:dyDescent="0.15">
      <c r="A12" s="267"/>
      <c r="B12" s="267"/>
      <c r="C12" s="267" t="s">
        <v>216</v>
      </c>
      <c r="D12" s="267"/>
      <c r="E12" s="267"/>
      <c r="F12" s="267" t="s">
        <v>210</v>
      </c>
      <c r="G12" s="1235" t="str">
        <f>PENDIDIKAN!F12</f>
        <v>Dr. Jabang, M.Si</v>
      </c>
      <c r="H12" s="1235"/>
      <c r="I12" s="1235"/>
      <c r="J12" s="1235"/>
      <c r="K12" s="269"/>
      <c r="L12" s="269"/>
      <c r="M12" s="267"/>
      <c r="N12" s="719"/>
      <c r="O12" s="485"/>
    </row>
    <row r="13" spans="1:15" ht="13" x14ac:dyDescent="0.15">
      <c r="A13" s="267"/>
      <c r="B13" s="267"/>
      <c r="C13" s="267" t="s">
        <v>217</v>
      </c>
      <c r="D13" s="267"/>
      <c r="E13" s="267"/>
      <c r="F13" s="267" t="s">
        <v>210</v>
      </c>
      <c r="G13" s="1116" t="str">
        <f>PENDIDIKAN!F13</f>
        <v>197007051999031002</v>
      </c>
      <c r="H13" s="1116"/>
      <c r="I13" s="1116"/>
      <c r="J13" s="1116"/>
      <c r="K13" s="269"/>
      <c r="L13" s="269"/>
      <c r="M13" s="267"/>
      <c r="N13" s="719"/>
      <c r="O13" s="485"/>
    </row>
    <row r="14" spans="1:15" ht="13" x14ac:dyDescent="0.15">
      <c r="A14" s="267"/>
      <c r="B14" s="267"/>
      <c r="C14" s="267" t="s">
        <v>212</v>
      </c>
      <c r="D14" s="267"/>
      <c r="E14" s="267"/>
      <c r="F14" s="267" t="s">
        <v>210</v>
      </c>
      <c r="G14" s="1116" t="str">
        <f>PENDIDIKAN!F14</f>
        <v>Penata Tk. I / III.d</v>
      </c>
      <c r="H14" s="1116"/>
      <c r="I14" s="1116"/>
      <c r="J14" s="1116"/>
      <c r="K14" s="63"/>
      <c r="L14" s="63"/>
      <c r="M14" s="73"/>
      <c r="N14" s="69"/>
      <c r="O14" s="665"/>
    </row>
    <row r="15" spans="1:15" ht="13" x14ac:dyDescent="0.15">
      <c r="A15" s="267"/>
      <c r="B15" s="267"/>
      <c r="C15" s="267" t="s">
        <v>279</v>
      </c>
      <c r="D15" s="267"/>
      <c r="E15" s="267"/>
      <c r="F15" s="267" t="s">
        <v>210</v>
      </c>
      <c r="G15" s="1045" t="str">
        <f>PENDIDIKAN!F15</f>
        <v>Lektor</v>
      </c>
      <c r="H15" s="1045"/>
      <c r="I15" s="1045"/>
      <c r="J15" s="1045"/>
      <c r="K15" s="1045"/>
      <c r="L15" s="1045"/>
      <c r="M15" s="1045"/>
      <c r="N15" s="713"/>
      <c r="O15" s="666"/>
    </row>
    <row r="16" spans="1:15" ht="13" x14ac:dyDescent="0.15">
      <c r="A16" s="267"/>
      <c r="B16" s="267"/>
      <c r="C16" s="267" t="s">
        <v>214</v>
      </c>
      <c r="D16" s="267"/>
      <c r="E16" s="267"/>
      <c r="F16" s="267" t="s">
        <v>210</v>
      </c>
      <c r="G16" s="1116" t="str">
        <f>PENDIDIKAN!F16</f>
        <v>Fakultas MIPA Universitas Andalas</v>
      </c>
      <c r="H16" s="1116"/>
      <c r="I16" s="1116"/>
      <c r="J16" s="1116"/>
      <c r="K16" s="269"/>
      <c r="L16" s="269"/>
      <c r="M16" s="267"/>
      <c r="N16" s="719"/>
      <c r="O16" s="485"/>
    </row>
    <row r="17" spans="1:15" ht="15" customHeight="1" x14ac:dyDescent="0.15">
      <c r="A17" s="267"/>
      <c r="B17" s="267"/>
      <c r="C17" s="267"/>
      <c r="D17" s="267"/>
      <c r="E17" s="267"/>
      <c r="F17" s="267"/>
      <c r="G17" s="267"/>
      <c r="H17" s="267"/>
      <c r="I17" s="270"/>
      <c r="J17" s="267"/>
      <c r="K17" s="269"/>
      <c r="L17" s="269"/>
      <c r="M17" s="267"/>
      <c r="N17" s="719"/>
      <c r="O17" s="485"/>
    </row>
    <row r="18" spans="1:15" ht="15" customHeight="1" x14ac:dyDescent="0.15">
      <c r="A18" s="1212" t="s">
        <v>234</v>
      </c>
      <c r="B18" s="1212"/>
      <c r="C18" s="1212"/>
      <c r="D18" s="1212"/>
      <c r="E18" s="1212"/>
      <c r="F18" s="1212"/>
      <c r="G18" s="1212"/>
      <c r="H18" s="1212"/>
      <c r="I18" s="1212"/>
      <c r="J18" s="1212"/>
      <c r="K18" s="1212"/>
      <c r="L18" s="1212"/>
      <c r="M18" s="1212"/>
      <c r="N18" s="711"/>
      <c r="O18" s="664"/>
    </row>
    <row r="19" spans="1:15" ht="15" customHeight="1" x14ac:dyDescent="0.15">
      <c r="A19" s="272"/>
      <c r="B19" s="272"/>
      <c r="C19" s="273"/>
      <c r="D19" s="273"/>
      <c r="E19" s="273"/>
      <c r="F19" s="273"/>
      <c r="G19" s="273"/>
      <c r="H19" s="273"/>
      <c r="I19" s="274"/>
      <c r="J19" s="275"/>
      <c r="K19" s="269"/>
      <c r="L19" s="269"/>
      <c r="M19" s="267"/>
      <c r="N19" s="719"/>
      <c r="O19" s="485"/>
    </row>
    <row r="20" spans="1:15" ht="42" x14ac:dyDescent="0.15">
      <c r="A20" s="284" t="s">
        <v>218</v>
      </c>
      <c r="B20" s="1125" t="s">
        <v>223</v>
      </c>
      <c r="C20" s="1126"/>
      <c r="D20" s="1126"/>
      <c r="E20" s="1126"/>
      <c r="F20" s="1126"/>
      <c r="G20" s="1126"/>
      <c r="H20" s="284" t="s">
        <v>219</v>
      </c>
      <c r="I20" s="284" t="s">
        <v>224</v>
      </c>
      <c r="J20" s="284" t="s">
        <v>225</v>
      </c>
      <c r="K20" s="284" t="s">
        <v>226</v>
      </c>
      <c r="L20" s="284" t="s">
        <v>227</v>
      </c>
      <c r="M20" s="284" t="s">
        <v>220</v>
      </c>
      <c r="N20" s="281" t="s">
        <v>357</v>
      </c>
      <c r="O20" s="281" t="s">
        <v>362</v>
      </c>
    </row>
    <row r="21" spans="1:15" ht="15" customHeight="1" x14ac:dyDescent="0.15">
      <c r="A21" s="488">
        <v>1</v>
      </c>
      <c r="B21" s="1127">
        <v>2</v>
      </c>
      <c r="C21" s="1128"/>
      <c r="D21" s="1128"/>
      <c r="E21" s="1128"/>
      <c r="F21" s="1128"/>
      <c r="G21" s="1128"/>
      <c r="H21" s="488">
        <v>3</v>
      </c>
      <c r="I21" s="284">
        <v>4</v>
      </c>
      <c r="J21" s="488">
        <v>5</v>
      </c>
      <c r="K21" s="488">
        <v>6</v>
      </c>
      <c r="L21" s="488">
        <v>7</v>
      </c>
      <c r="M21" s="488">
        <v>8</v>
      </c>
      <c r="N21" s="281">
        <v>9</v>
      </c>
      <c r="O21" s="310">
        <v>10</v>
      </c>
    </row>
    <row r="22" spans="1:15" s="267" customFormat="1" ht="23.25" customHeight="1" x14ac:dyDescent="0.2">
      <c r="A22" s="107" t="s">
        <v>71</v>
      </c>
      <c r="B22" s="1000" t="s">
        <v>202</v>
      </c>
      <c r="C22" s="1001"/>
      <c r="D22" s="1001"/>
      <c r="E22" s="1001"/>
      <c r="F22" s="1001"/>
      <c r="G22" s="1002"/>
      <c r="H22" s="146"/>
      <c r="I22" s="127"/>
      <c r="J22" s="169"/>
      <c r="K22" s="177"/>
      <c r="L22" s="668">
        <f>L23+L47+L54+L63+L65+L68+L75+L84+L88+L92</f>
        <v>39</v>
      </c>
      <c r="M22" s="177"/>
      <c r="N22" s="718"/>
      <c r="O22" s="310"/>
    </row>
    <row r="23" spans="1:15" s="267" customFormat="1" ht="35.25" customHeight="1" x14ac:dyDescent="0.2">
      <c r="A23" s="529"/>
      <c r="B23" s="632" t="s">
        <v>10</v>
      </c>
      <c r="C23" s="989" t="s">
        <v>157</v>
      </c>
      <c r="D23" s="984"/>
      <c r="E23" s="984"/>
      <c r="F23" s="984"/>
      <c r="G23" s="985"/>
      <c r="H23" s="146"/>
      <c r="I23" s="127"/>
      <c r="J23" s="169"/>
      <c r="K23" s="177"/>
      <c r="L23" s="85">
        <f>SUM(L24:L46)</f>
        <v>39</v>
      </c>
      <c r="M23" s="177"/>
      <c r="N23" s="718"/>
      <c r="O23" s="310"/>
    </row>
    <row r="24" spans="1:15" s="267" customFormat="1" ht="35.25" customHeight="1" x14ac:dyDescent="0.2">
      <c r="A24" s="529"/>
      <c r="B24" s="162"/>
      <c r="C24" s="169">
        <v>1</v>
      </c>
      <c r="D24" s="989" t="s">
        <v>158</v>
      </c>
      <c r="E24" s="984"/>
      <c r="F24" s="984"/>
      <c r="G24" s="985"/>
      <c r="H24" s="146"/>
      <c r="I24" s="127"/>
      <c r="J24" s="169"/>
      <c r="K24" s="177"/>
      <c r="L24" s="177"/>
      <c r="M24" s="177"/>
      <c r="N24" s="718"/>
      <c r="O24" s="310"/>
    </row>
    <row r="25" spans="1:15" s="267" customFormat="1" ht="55" customHeight="1" x14ac:dyDescent="0.2">
      <c r="A25" s="529"/>
      <c r="B25" s="162"/>
      <c r="D25" s="715">
        <v>1</v>
      </c>
      <c r="E25" s="1231" t="s">
        <v>1461</v>
      </c>
      <c r="F25" s="1232"/>
      <c r="G25" s="1233"/>
      <c r="H25" s="721" t="s">
        <v>1420</v>
      </c>
      <c r="I25" s="716" t="s">
        <v>312</v>
      </c>
      <c r="J25" s="717">
        <v>1</v>
      </c>
      <c r="K25" s="717">
        <v>2</v>
      </c>
      <c r="L25" s="717">
        <f t="shared" ref="L25:L30" si="0">J25*K25</f>
        <v>2</v>
      </c>
      <c r="M25" s="722" t="s">
        <v>1421</v>
      </c>
      <c r="N25" s="714" t="s">
        <v>1839</v>
      </c>
      <c r="O25" s="310"/>
    </row>
    <row r="26" spans="1:15" s="267" customFormat="1" ht="55" customHeight="1" x14ac:dyDescent="0.2">
      <c r="A26" s="529"/>
      <c r="B26" s="162"/>
      <c r="D26" s="715">
        <v>2</v>
      </c>
      <c r="E26" s="1231" t="s">
        <v>552</v>
      </c>
      <c r="F26" s="1232"/>
      <c r="G26" s="1233"/>
      <c r="H26" s="721" t="s">
        <v>1429</v>
      </c>
      <c r="I26" s="716" t="s">
        <v>312</v>
      </c>
      <c r="J26" s="717">
        <v>3</v>
      </c>
      <c r="K26" s="717">
        <v>2</v>
      </c>
      <c r="L26" s="717">
        <f t="shared" si="0"/>
        <v>6</v>
      </c>
      <c r="M26" s="722" t="s">
        <v>546</v>
      </c>
      <c r="N26" s="714" t="s">
        <v>1840</v>
      </c>
      <c r="O26" s="310"/>
    </row>
    <row r="27" spans="1:15" s="267" customFormat="1" ht="55" customHeight="1" x14ac:dyDescent="0.2">
      <c r="A27" s="529"/>
      <c r="B27" s="162"/>
      <c r="D27" s="715">
        <v>3</v>
      </c>
      <c r="E27" s="1231" t="s">
        <v>1422</v>
      </c>
      <c r="F27" s="1232"/>
      <c r="G27" s="1233"/>
      <c r="H27" s="721" t="s">
        <v>1423</v>
      </c>
      <c r="I27" s="716" t="s">
        <v>312</v>
      </c>
      <c r="J27" s="717">
        <v>1</v>
      </c>
      <c r="K27" s="717">
        <v>2</v>
      </c>
      <c r="L27" s="717">
        <f t="shared" si="0"/>
        <v>2</v>
      </c>
      <c r="M27" s="722" t="s">
        <v>1424</v>
      </c>
      <c r="N27" s="714" t="s">
        <v>1841</v>
      </c>
      <c r="O27" s="310"/>
    </row>
    <row r="28" spans="1:15" s="267" customFormat="1" ht="55" customHeight="1" x14ac:dyDescent="0.2">
      <c r="A28" s="529"/>
      <c r="B28" s="162"/>
      <c r="D28" s="715">
        <v>4</v>
      </c>
      <c r="E28" s="1231" t="s">
        <v>1425</v>
      </c>
      <c r="F28" s="1232"/>
      <c r="G28" s="1233"/>
      <c r="H28" s="721" t="s">
        <v>542</v>
      </c>
      <c r="I28" s="716" t="s">
        <v>312</v>
      </c>
      <c r="J28" s="717">
        <v>1</v>
      </c>
      <c r="K28" s="717">
        <v>2</v>
      </c>
      <c r="L28" s="717">
        <f t="shared" si="0"/>
        <v>2</v>
      </c>
      <c r="M28" s="722" t="s">
        <v>1427</v>
      </c>
      <c r="N28" s="714" t="s">
        <v>1842</v>
      </c>
      <c r="O28" s="310"/>
    </row>
    <row r="29" spans="1:15" s="267" customFormat="1" ht="64.5" customHeight="1" x14ac:dyDescent="0.2">
      <c r="A29" s="529"/>
      <c r="B29" s="162"/>
      <c r="D29" s="715">
        <v>5</v>
      </c>
      <c r="E29" s="1231" t="s">
        <v>1426</v>
      </c>
      <c r="F29" s="1232"/>
      <c r="G29" s="1233"/>
      <c r="H29" s="721" t="s">
        <v>544</v>
      </c>
      <c r="I29" s="716" t="s">
        <v>312</v>
      </c>
      <c r="J29" s="717">
        <v>1</v>
      </c>
      <c r="K29" s="717">
        <v>2</v>
      </c>
      <c r="L29" s="717">
        <f t="shared" si="0"/>
        <v>2</v>
      </c>
      <c r="M29" s="722" t="s">
        <v>1428</v>
      </c>
      <c r="N29" s="714" t="s">
        <v>1843</v>
      </c>
      <c r="O29" s="310"/>
    </row>
    <row r="30" spans="1:15" s="267" customFormat="1" ht="55" customHeight="1" x14ac:dyDescent="0.2">
      <c r="A30" s="529"/>
      <c r="B30" s="162"/>
      <c r="D30" s="715">
        <v>6</v>
      </c>
      <c r="E30" s="1231" t="s">
        <v>552</v>
      </c>
      <c r="F30" s="1232"/>
      <c r="G30" s="1233"/>
      <c r="H30" s="721" t="s">
        <v>1805</v>
      </c>
      <c r="I30" s="716" t="s">
        <v>312</v>
      </c>
      <c r="J30" s="717">
        <v>2</v>
      </c>
      <c r="K30" s="717">
        <v>2</v>
      </c>
      <c r="L30" s="717">
        <f t="shared" si="0"/>
        <v>4</v>
      </c>
      <c r="M30" s="722" t="s">
        <v>546</v>
      </c>
      <c r="N30" s="714" t="s">
        <v>1844</v>
      </c>
      <c r="O30" s="310"/>
    </row>
    <row r="31" spans="1:15" s="267" customFormat="1" ht="19.5" customHeight="1" x14ac:dyDescent="0.2">
      <c r="A31" s="529"/>
      <c r="B31" s="162"/>
      <c r="C31" s="169">
        <v>2</v>
      </c>
      <c r="D31" s="997" t="s">
        <v>159</v>
      </c>
      <c r="E31" s="997"/>
      <c r="F31" s="997"/>
      <c r="G31" s="997"/>
      <c r="H31" s="720"/>
      <c r="I31" s="138"/>
      <c r="J31" s="669"/>
      <c r="K31" s="715"/>
      <c r="L31" s="715"/>
      <c r="M31" s="177"/>
      <c r="N31" s="718"/>
      <c r="O31" s="310"/>
    </row>
    <row r="32" spans="1:15" ht="81" customHeight="1" x14ac:dyDescent="0.15">
      <c r="A32" s="402"/>
      <c r="B32" s="162"/>
      <c r="C32" s="632"/>
      <c r="D32" s="715">
        <v>1</v>
      </c>
      <c r="E32" s="994" t="s">
        <v>1430</v>
      </c>
      <c r="F32" s="995"/>
      <c r="G32" s="996"/>
      <c r="H32" s="721" t="s">
        <v>1431</v>
      </c>
      <c r="I32" s="716" t="s">
        <v>312</v>
      </c>
      <c r="J32" s="669">
        <v>1</v>
      </c>
      <c r="K32" s="669">
        <v>1</v>
      </c>
      <c r="L32" s="669">
        <f>J32*K32</f>
        <v>1</v>
      </c>
      <c r="M32" s="722" t="s">
        <v>1432</v>
      </c>
      <c r="N32" s="739" t="s">
        <v>1845</v>
      </c>
      <c r="O32" s="401"/>
    </row>
    <row r="33" spans="1:15" ht="61.5" customHeight="1" x14ac:dyDescent="0.15">
      <c r="A33" s="402"/>
      <c r="B33" s="162"/>
      <c r="C33" s="496"/>
      <c r="D33" s="715">
        <v>2</v>
      </c>
      <c r="E33" s="994" t="s">
        <v>1433</v>
      </c>
      <c r="F33" s="995"/>
      <c r="G33" s="996"/>
      <c r="H33" s="721" t="s">
        <v>1434</v>
      </c>
      <c r="I33" s="716" t="s">
        <v>312</v>
      </c>
      <c r="J33" s="669">
        <v>4</v>
      </c>
      <c r="K33" s="669">
        <v>1</v>
      </c>
      <c r="L33" s="669">
        <f>J33*K33</f>
        <v>4</v>
      </c>
      <c r="M33" s="722" t="s">
        <v>545</v>
      </c>
      <c r="N33" s="739" t="s">
        <v>1846</v>
      </c>
      <c r="O33" s="401"/>
    </row>
    <row r="34" spans="1:15" ht="62.25" customHeight="1" x14ac:dyDescent="0.15">
      <c r="A34" s="402"/>
      <c r="B34" s="162"/>
      <c r="C34" s="496"/>
      <c r="D34" s="715">
        <v>3</v>
      </c>
      <c r="E34" s="994" t="s">
        <v>1460</v>
      </c>
      <c r="F34" s="995"/>
      <c r="G34" s="996"/>
      <c r="H34" s="721" t="s">
        <v>1435</v>
      </c>
      <c r="I34" s="716" t="s">
        <v>312</v>
      </c>
      <c r="J34" s="669">
        <v>1</v>
      </c>
      <c r="K34" s="669">
        <v>1</v>
      </c>
      <c r="L34" s="669">
        <f t="shared" ref="L34:L46" si="1">J34*K34</f>
        <v>1</v>
      </c>
      <c r="M34" s="699" t="s">
        <v>1436</v>
      </c>
      <c r="N34" s="739" t="s">
        <v>1847</v>
      </c>
      <c r="O34" s="401"/>
    </row>
    <row r="35" spans="1:15" ht="64.5" customHeight="1" x14ac:dyDescent="0.15">
      <c r="A35" s="402"/>
      <c r="B35" s="162"/>
      <c r="C35" s="496"/>
      <c r="D35" s="715">
        <v>4</v>
      </c>
      <c r="E35" s="994" t="s">
        <v>1437</v>
      </c>
      <c r="F35" s="995"/>
      <c r="G35" s="996"/>
      <c r="H35" s="721" t="s">
        <v>1438</v>
      </c>
      <c r="I35" s="716" t="s">
        <v>312</v>
      </c>
      <c r="J35" s="669">
        <v>1</v>
      </c>
      <c r="K35" s="669">
        <v>1</v>
      </c>
      <c r="L35" s="669">
        <f t="shared" si="1"/>
        <v>1</v>
      </c>
      <c r="M35" s="722" t="s">
        <v>1439</v>
      </c>
      <c r="N35" s="739" t="s">
        <v>1848</v>
      </c>
      <c r="O35" s="401"/>
    </row>
    <row r="36" spans="1:15" ht="63" customHeight="1" x14ac:dyDescent="0.15">
      <c r="A36" s="402"/>
      <c r="B36" s="162"/>
      <c r="C36" s="496"/>
      <c r="D36" s="715">
        <v>5</v>
      </c>
      <c r="E36" s="994" t="s">
        <v>1440</v>
      </c>
      <c r="F36" s="995"/>
      <c r="G36" s="996"/>
      <c r="H36" s="721" t="s">
        <v>1441</v>
      </c>
      <c r="I36" s="716" t="s">
        <v>312</v>
      </c>
      <c r="J36" s="669">
        <v>1</v>
      </c>
      <c r="K36" s="669">
        <v>1</v>
      </c>
      <c r="L36" s="669">
        <f t="shared" si="1"/>
        <v>1</v>
      </c>
      <c r="M36" s="722" t="s">
        <v>1442</v>
      </c>
      <c r="N36" s="739" t="s">
        <v>1849</v>
      </c>
      <c r="O36" s="401"/>
    </row>
    <row r="37" spans="1:15" ht="63.75" customHeight="1" x14ac:dyDescent="0.15">
      <c r="A37" s="402"/>
      <c r="B37" s="162"/>
      <c r="C37" s="496"/>
      <c r="D37" s="715">
        <v>6</v>
      </c>
      <c r="E37" s="994" t="s">
        <v>1443</v>
      </c>
      <c r="F37" s="995"/>
      <c r="G37" s="996"/>
      <c r="H37" s="721" t="s">
        <v>1444</v>
      </c>
      <c r="I37" s="716" t="s">
        <v>312</v>
      </c>
      <c r="J37" s="669">
        <v>1</v>
      </c>
      <c r="K37" s="669">
        <v>1</v>
      </c>
      <c r="L37" s="669">
        <f t="shared" si="1"/>
        <v>1</v>
      </c>
      <c r="M37" s="722" t="s">
        <v>1445</v>
      </c>
      <c r="N37" s="739" t="s">
        <v>1850</v>
      </c>
      <c r="O37" s="401"/>
    </row>
    <row r="38" spans="1:15" ht="78" customHeight="1" x14ac:dyDescent="0.15">
      <c r="A38" s="402"/>
      <c r="B38" s="162"/>
      <c r="C38" s="496"/>
      <c r="D38" s="715">
        <v>7</v>
      </c>
      <c r="E38" s="994" t="s">
        <v>1446</v>
      </c>
      <c r="F38" s="995"/>
      <c r="G38" s="996"/>
      <c r="H38" s="721" t="s">
        <v>1447</v>
      </c>
      <c r="I38" s="716" t="s">
        <v>312</v>
      </c>
      <c r="J38" s="669">
        <v>1</v>
      </c>
      <c r="K38" s="669">
        <v>1</v>
      </c>
      <c r="L38" s="669">
        <f t="shared" si="1"/>
        <v>1</v>
      </c>
      <c r="M38" s="722" t="s">
        <v>1448</v>
      </c>
      <c r="N38" s="739" t="s">
        <v>1851</v>
      </c>
      <c r="O38" s="401"/>
    </row>
    <row r="39" spans="1:15" ht="63.75" customHeight="1" x14ac:dyDescent="0.15">
      <c r="A39" s="402"/>
      <c r="B39" s="162"/>
      <c r="C39" s="496"/>
      <c r="D39" s="715">
        <v>8</v>
      </c>
      <c r="E39" s="994" t="s">
        <v>1449</v>
      </c>
      <c r="F39" s="995"/>
      <c r="G39" s="996"/>
      <c r="H39" s="721" t="s">
        <v>1450</v>
      </c>
      <c r="I39" s="716" t="s">
        <v>312</v>
      </c>
      <c r="J39" s="669">
        <v>1</v>
      </c>
      <c r="K39" s="669">
        <v>1</v>
      </c>
      <c r="L39" s="669">
        <f>J39*K39</f>
        <v>1</v>
      </c>
      <c r="M39" s="722" t="s">
        <v>1451</v>
      </c>
      <c r="N39" s="739" t="s">
        <v>1852</v>
      </c>
      <c r="O39" s="401"/>
    </row>
    <row r="40" spans="1:15" ht="61.5" customHeight="1" x14ac:dyDescent="0.15">
      <c r="A40" s="402"/>
      <c r="B40" s="162"/>
      <c r="C40" s="496"/>
      <c r="D40" s="715">
        <v>9</v>
      </c>
      <c r="E40" s="994" t="s">
        <v>1452</v>
      </c>
      <c r="F40" s="995"/>
      <c r="G40" s="996"/>
      <c r="H40" s="721" t="s">
        <v>540</v>
      </c>
      <c r="I40" s="716" t="s">
        <v>312</v>
      </c>
      <c r="J40" s="669">
        <v>1</v>
      </c>
      <c r="K40" s="669">
        <v>1</v>
      </c>
      <c r="L40" s="669">
        <f t="shared" ref="L40" si="2">J40*K40</f>
        <v>1</v>
      </c>
      <c r="M40" s="722" t="s">
        <v>547</v>
      </c>
      <c r="N40" s="739" t="s">
        <v>1853</v>
      </c>
      <c r="O40" s="401"/>
    </row>
    <row r="41" spans="1:15" ht="64.5" customHeight="1" x14ac:dyDescent="0.15">
      <c r="A41" s="402"/>
      <c r="B41" s="162"/>
      <c r="C41" s="496"/>
      <c r="D41" s="715">
        <v>10</v>
      </c>
      <c r="E41" s="994" t="s">
        <v>1453</v>
      </c>
      <c r="F41" s="995"/>
      <c r="G41" s="996"/>
      <c r="H41" s="721" t="s">
        <v>1454</v>
      </c>
      <c r="I41" s="716" t="s">
        <v>312</v>
      </c>
      <c r="J41" s="669">
        <v>1</v>
      </c>
      <c r="K41" s="669">
        <v>1</v>
      </c>
      <c r="L41" s="669">
        <f t="shared" si="1"/>
        <v>1</v>
      </c>
      <c r="M41" s="722" t="s">
        <v>1455</v>
      </c>
      <c r="N41" s="739" t="s">
        <v>1854</v>
      </c>
      <c r="O41" s="401"/>
    </row>
    <row r="42" spans="1:15" ht="63" customHeight="1" x14ac:dyDescent="0.15">
      <c r="A42" s="402"/>
      <c r="B42" s="162"/>
      <c r="C42" s="496"/>
      <c r="D42" s="715">
        <v>11</v>
      </c>
      <c r="E42" s="994" t="s">
        <v>1458</v>
      </c>
      <c r="F42" s="995"/>
      <c r="G42" s="996"/>
      <c r="H42" s="721" t="s">
        <v>541</v>
      </c>
      <c r="I42" s="716" t="s">
        <v>312</v>
      </c>
      <c r="J42" s="669">
        <v>1</v>
      </c>
      <c r="K42" s="669">
        <v>1</v>
      </c>
      <c r="L42" s="669">
        <f t="shared" si="1"/>
        <v>1</v>
      </c>
      <c r="M42" s="722" t="s">
        <v>1456</v>
      </c>
      <c r="N42" s="739" t="s">
        <v>1855</v>
      </c>
      <c r="O42" s="401"/>
    </row>
    <row r="43" spans="1:15" ht="62.25" customHeight="1" x14ac:dyDescent="0.15">
      <c r="A43" s="402"/>
      <c r="B43" s="162"/>
      <c r="C43" s="496"/>
      <c r="D43" s="715">
        <v>12</v>
      </c>
      <c r="E43" s="994" t="s">
        <v>1457</v>
      </c>
      <c r="F43" s="995"/>
      <c r="G43" s="996"/>
      <c r="H43" s="721" t="s">
        <v>541</v>
      </c>
      <c r="I43" s="716" t="s">
        <v>312</v>
      </c>
      <c r="J43" s="669">
        <v>1</v>
      </c>
      <c r="K43" s="669">
        <v>1</v>
      </c>
      <c r="L43" s="669">
        <f t="shared" si="1"/>
        <v>1</v>
      </c>
      <c r="M43" s="722" t="s">
        <v>548</v>
      </c>
      <c r="N43" s="739" t="s">
        <v>1856</v>
      </c>
      <c r="O43" s="401"/>
    </row>
    <row r="44" spans="1:15" ht="62.25" customHeight="1" x14ac:dyDescent="0.15">
      <c r="A44" s="402"/>
      <c r="B44" s="162"/>
      <c r="C44" s="496"/>
      <c r="D44" s="715">
        <v>13</v>
      </c>
      <c r="E44" s="994" t="s">
        <v>1806</v>
      </c>
      <c r="F44" s="995"/>
      <c r="G44" s="996"/>
      <c r="H44" s="721" t="s">
        <v>1808</v>
      </c>
      <c r="I44" s="716" t="s">
        <v>312</v>
      </c>
      <c r="J44" s="669">
        <v>1</v>
      </c>
      <c r="K44" s="669">
        <v>1</v>
      </c>
      <c r="L44" s="669">
        <f t="shared" ref="L44" si="3">J44*K44</f>
        <v>1</v>
      </c>
      <c r="M44" s="722" t="s">
        <v>1807</v>
      </c>
      <c r="N44" s="739" t="s">
        <v>1857</v>
      </c>
      <c r="O44" s="401"/>
    </row>
    <row r="45" spans="1:15" ht="64.5" customHeight="1" x14ac:dyDescent="0.15">
      <c r="A45" s="402"/>
      <c r="B45" s="162"/>
      <c r="C45" s="496"/>
      <c r="D45" s="715">
        <v>14</v>
      </c>
      <c r="E45" s="994" t="s">
        <v>1809</v>
      </c>
      <c r="F45" s="995"/>
      <c r="G45" s="996"/>
      <c r="H45" s="721" t="s">
        <v>1813</v>
      </c>
      <c r="I45" s="716" t="s">
        <v>312</v>
      </c>
      <c r="J45" s="669">
        <v>4</v>
      </c>
      <c r="K45" s="669">
        <v>1</v>
      </c>
      <c r="L45" s="669">
        <f t="shared" ref="L45" si="4">J45*K45</f>
        <v>4</v>
      </c>
      <c r="M45" s="722" t="s">
        <v>1810</v>
      </c>
      <c r="N45" s="739" t="s">
        <v>1858</v>
      </c>
      <c r="O45" s="401"/>
    </row>
    <row r="46" spans="1:15" ht="60.75" customHeight="1" x14ac:dyDescent="0.15">
      <c r="A46" s="402"/>
      <c r="B46" s="162"/>
      <c r="C46" s="496"/>
      <c r="D46" s="715">
        <v>15</v>
      </c>
      <c r="E46" s="994" t="s">
        <v>1811</v>
      </c>
      <c r="F46" s="995"/>
      <c r="G46" s="996"/>
      <c r="H46" s="721" t="s">
        <v>1459</v>
      </c>
      <c r="I46" s="716" t="s">
        <v>312</v>
      </c>
      <c r="J46" s="669">
        <v>1</v>
      </c>
      <c r="K46" s="669">
        <v>1</v>
      </c>
      <c r="L46" s="669">
        <f t="shared" si="1"/>
        <v>1</v>
      </c>
      <c r="M46" s="722" t="s">
        <v>1812</v>
      </c>
      <c r="N46" s="739" t="s">
        <v>1859</v>
      </c>
      <c r="O46" s="401"/>
    </row>
    <row r="47" spans="1:15" s="267" customFormat="1" ht="33" customHeight="1" x14ac:dyDescent="0.2">
      <c r="A47" s="529"/>
      <c r="B47" s="632" t="s">
        <v>9</v>
      </c>
      <c r="C47" s="997" t="s">
        <v>160</v>
      </c>
      <c r="D47" s="997"/>
      <c r="E47" s="997"/>
      <c r="F47" s="997"/>
      <c r="G47" s="997"/>
      <c r="H47" s="146"/>
      <c r="I47" s="127"/>
      <c r="J47" s="169"/>
      <c r="K47" s="177"/>
      <c r="L47" s="191">
        <v>0</v>
      </c>
      <c r="M47" s="177"/>
      <c r="N47" s="718"/>
      <c r="O47" s="310"/>
    </row>
    <row r="48" spans="1:15" s="267" customFormat="1" ht="20" customHeight="1" x14ac:dyDescent="0.2">
      <c r="A48" s="529"/>
      <c r="B48" s="162"/>
      <c r="C48" s="632">
        <v>1</v>
      </c>
      <c r="D48" s="997" t="s">
        <v>161</v>
      </c>
      <c r="E48" s="997"/>
      <c r="F48" s="997"/>
      <c r="G48" s="997"/>
      <c r="H48" s="146" t="s">
        <v>243</v>
      </c>
      <c r="I48" s="127"/>
      <c r="J48" s="169"/>
      <c r="K48" s="177"/>
      <c r="L48" s="177"/>
      <c r="M48" s="177"/>
      <c r="N48" s="718"/>
      <c r="O48" s="310"/>
    </row>
    <row r="49" spans="1:15" s="267" customFormat="1" ht="20" customHeight="1" x14ac:dyDescent="0.2">
      <c r="A49" s="424"/>
      <c r="B49" s="162"/>
      <c r="C49" s="708"/>
      <c r="D49" s="127" t="s">
        <v>0</v>
      </c>
      <c r="E49" s="997" t="s">
        <v>27</v>
      </c>
      <c r="F49" s="997"/>
      <c r="G49" s="997"/>
      <c r="H49" s="723"/>
      <c r="I49" s="724"/>
      <c r="J49" s="724"/>
      <c r="K49" s="724"/>
      <c r="L49" s="724"/>
      <c r="M49" s="724"/>
      <c r="N49" s="718"/>
      <c r="O49" s="281"/>
    </row>
    <row r="50" spans="1:15" s="267" customFormat="1" ht="20" customHeight="1" x14ac:dyDescent="0.2">
      <c r="A50" s="424"/>
      <c r="B50" s="162"/>
      <c r="C50" s="633"/>
      <c r="D50" s="127" t="s">
        <v>21</v>
      </c>
      <c r="E50" s="999" t="s">
        <v>24</v>
      </c>
      <c r="F50" s="999"/>
      <c r="G50" s="999"/>
      <c r="H50" s="132"/>
      <c r="I50" s="133"/>
      <c r="J50" s="133"/>
      <c r="K50" s="133"/>
      <c r="L50" s="133"/>
      <c r="M50" s="133"/>
      <c r="N50" s="718"/>
      <c r="O50" s="310"/>
    </row>
    <row r="51" spans="1:15" s="267" customFormat="1" ht="20" customHeight="1" x14ac:dyDescent="0.2">
      <c r="A51" s="424"/>
      <c r="B51" s="162"/>
      <c r="C51" s="632">
        <v>2</v>
      </c>
      <c r="D51" s="997" t="s">
        <v>162</v>
      </c>
      <c r="E51" s="997"/>
      <c r="F51" s="997"/>
      <c r="G51" s="997"/>
      <c r="H51" s="132"/>
      <c r="I51" s="133"/>
      <c r="J51" s="133"/>
      <c r="K51" s="133"/>
      <c r="L51" s="133"/>
      <c r="M51" s="133"/>
      <c r="N51" s="718"/>
      <c r="O51" s="310"/>
    </row>
    <row r="52" spans="1:15" s="267" customFormat="1" ht="20" customHeight="1" x14ac:dyDescent="0.2">
      <c r="A52" s="424"/>
      <c r="B52" s="708"/>
      <c r="C52" s="162"/>
      <c r="D52" s="127" t="s">
        <v>0</v>
      </c>
      <c r="E52" s="997" t="s">
        <v>27</v>
      </c>
      <c r="F52" s="997"/>
      <c r="G52" s="997"/>
      <c r="H52" s="700"/>
      <c r="I52" s="702"/>
      <c r="J52" s="702"/>
      <c r="K52" s="702"/>
      <c r="L52" s="702"/>
      <c r="M52" s="702"/>
      <c r="N52" s="703"/>
      <c r="O52" s="310"/>
    </row>
    <row r="53" spans="1:15" s="73" customFormat="1" ht="20" customHeight="1" x14ac:dyDescent="0.2">
      <c r="A53" s="89"/>
      <c r="B53" s="707"/>
      <c r="C53" s="633"/>
      <c r="D53" s="127" t="s">
        <v>21</v>
      </c>
      <c r="E53" s="999" t="s">
        <v>24</v>
      </c>
      <c r="F53" s="999"/>
      <c r="G53" s="999"/>
      <c r="H53" s="700"/>
      <c r="I53" s="702"/>
      <c r="J53" s="702"/>
      <c r="K53" s="702"/>
      <c r="L53" s="702"/>
      <c r="M53" s="702"/>
      <c r="N53" s="703"/>
      <c r="O53" s="310"/>
    </row>
    <row r="54" spans="1:15" s="267" customFormat="1" ht="20" customHeight="1" x14ac:dyDescent="0.2">
      <c r="A54" s="529"/>
      <c r="B54" s="706" t="s">
        <v>11</v>
      </c>
      <c r="C54" s="997" t="s">
        <v>163</v>
      </c>
      <c r="D54" s="997"/>
      <c r="E54" s="997"/>
      <c r="F54" s="997"/>
      <c r="G54" s="997"/>
      <c r="H54" s="146"/>
      <c r="I54" s="127"/>
      <c r="J54" s="169"/>
      <c r="K54" s="177"/>
      <c r="L54" s="191">
        <v>0</v>
      </c>
      <c r="M54" s="177"/>
      <c r="N54" s="718"/>
      <c r="O54" s="310"/>
    </row>
    <row r="55" spans="1:15" s="267" customFormat="1" ht="20" customHeight="1" x14ac:dyDescent="0.2">
      <c r="A55" s="529"/>
      <c r="B55" s="708"/>
      <c r="C55" s="632">
        <v>1</v>
      </c>
      <c r="D55" s="997" t="s">
        <v>140</v>
      </c>
      <c r="E55" s="997"/>
      <c r="F55" s="997"/>
      <c r="G55" s="997"/>
      <c r="H55" s="146"/>
      <c r="I55" s="127"/>
      <c r="J55" s="169"/>
      <c r="K55" s="177"/>
      <c r="L55" s="177"/>
      <c r="M55" s="177"/>
      <c r="N55" s="718"/>
      <c r="O55" s="310"/>
    </row>
    <row r="56" spans="1:15" s="267" customFormat="1" ht="20" customHeight="1" x14ac:dyDescent="0.2">
      <c r="A56" s="529"/>
      <c r="B56" s="708"/>
      <c r="C56" s="162"/>
      <c r="D56" s="127" t="s">
        <v>2</v>
      </c>
      <c r="E56" s="999" t="s">
        <v>164</v>
      </c>
      <c r="F56" s="999"/>
      <c r="G56" s="999"/>
      <c r="H56" s="146"/>
      <c r="I56" s="127"/>
      <c r="J56" s="169"/>
      <c r="K56" s="177"/>
      <c r="L56" s="177"/>
      <c r="M56" s="177"/>
      <c r="N56" s="718"/>
      <c r="O56" s="310"/>
    </row>
    <row r="57" spans="1:15" s="267" customFormat="1" ht="20" customHeight="1" x14ac:dyDescent="0.2">
      <c r="A57" s="529"/>
      <c r="B57" s="708"/>
      <c r="C57" s="162"/>
      <c r="D57" s="127" t="s">
        <v>3</v>
      </c>
      <c r="E57" s="999" t="s">
        <v>165</v>
      </c>
      <c r="F57" s="999"/>
      <c r="G57" s="999"/>
      <c r="H57" s="146"/>
      <c r="I57" s="127"/>
      <c r="J57" s="169"/>
      <c r="K57" s="177"/>
      <c r="L57" s="177"/>
      <c r="M57" s="177"/>
      <c r="N57" s="718"/>
      <c r="O57" s="310"/>
    </row>
    <row r="58" spans="1:15" s="267" customFormat="1" ht="20" customHeight="1" x14ac:dyDescent="0.2">
      <c r="A58" s="529"/>
      <c r="B58" s="708"/>
      <c r="C58" s="633"/>
      <c r="D58" s="127" t="s">
        <v>4</v>
      </c>
      <c r="E58" s="999" t="s">
        <v>24</v>
      </c>
      <c r="F58" s="999"/>
      <c r="G58" s="999"/>
      <c r="H58" s="146"/>
      <c r="I58" s="127"/>
      <c r="J58" s="169"/>
      <c r="K58" s="177"/>
      <c r="L58" s="177"/>
      <c r="M58" s="177"/>
      <c r="N58" s="718"/>
      <c r="O58" s="310"/>
    </row>
    <row r="59" spans="1:15" s="267" customFormat="1" ht="20" customHeight="1" x14ac:dyDescent="0.2">
      <c r="A59" s="529"/>
      <c r="B59" s="708"/>
      <c r="C59" s="632">
        <v>2</v>
      </c>
      <c r="D59" s="997" t="s">
        <v>141</v>
      </c>
      <c r="E59" s="997"/>
      <c r="F59" s="997"/>
      <c r="G59" s="997"/>
      <c r="H59" s="146"/>
      <c r="I59" s="127"/>
      <c r="J59" s="169"/>
      <c r="K59" s="177"/>
      <c r="L59" s="177"/>
      <c r="M59" s="177"/>
      <c r="N59" s="718"/>
      <c r="O59" s="310"/>
    </row>
    <row r="60" spans="1:15" s="267" customFormat="1" ht="20" customHeight="1" x14ac:dyDescent="0.2">
      <c r="A60" s="529"/>
      <c r="B60" s="708"/>
      <c r="C60" s="162"/>
      <c r="D60" s="127" t="s">
        <v>2</v>
      </c>
      <c r="E60" s="999" t="s">
        <v>164</v>
      </c>
      <c r="F60" s="999"/>
      <c r="G60" s="999"/>
      <c r="H60" s="146"/>
      <c r="I60" s="127"/>
      <c r="J60" s="169"/>
      <c r="K60" s="177"/>
      <c r="L60" s="177"/>
      <c r="M60" s="177"/>
      <c r="N60" s="718"/>
      <c r="O60" s="310"/>
    </row>
    <row r="61" spans="1:15" s="267" customFormat="1" ht="20" customHeight="1" x14ac:dyDescent="0.2">
      <c r="A61" s="529"/>
      <c r="B61" s="708"/>
      <c r="C61" s="162"/>
      <c r="D61" s="127" t="s">
        <v>3</v>
      </c>
      <c r="E61" s="999" t="s">
        <v>165</v>
      </c>
      <c r="F61" s="999"/>
      <c r="G61" s="999"/>
      <c r="H61" s="146"/>
      <c r="I61" s="127"/>
      <c r="J61" s="169"/>
      <c r="K61" s="177"/>
      <c r="L61" s="177"/>
      <c r="M61" s="177"/>
      <c r="N61" s="718"/>
      <c r="O61" s="310"/>
    </row>
    <row r="62" spans="1:15" s="267" customFormat="1" ht="20" customHeight="1" x14ac:dyDescent="0.2">
      <c r="A62" s="529"/>
      <c r="B62" s="707"/>
      <c r="C62" s="633"/>
      <c r="D62" s="127" t="s">
        <v>4</v>
      </c>
      <c r="E62" s="999" t="s">
        <v>24</v>
      </c>
      <c r="F62" s="999"/>
      <c r="G62" s="999"/>
      <c r="H62" s="146"/>
      <c r="I62" s="127"/>
      <c r="J62" s="169"/>
      <c r="K62" s="177"/>
      <c r="L62" s="177"/>
      <c r="M62" s="177"/>
      <c r="N62" s="718"/>
      <c r="O62" s="310"/>
    </row>
    <row r="63" spans="1:15" s="267" customFormat="1" ht="20" customHeight="1" x14ac:dyDescent="0.2">
      <c r="A63" s="529"/>
      <c r="B63" s="706" t="s">
        <v>13</v>
      </c>
      <c r="C63" s="997" t="s">
        <v>166</v>
      </c>
      <c r="D63" s="997"/>
      <c r="E63" s="997"/>
      <c r="F63" s="997"/>
      <c r="G63" s="997"/>
      <c r="H63" s="146"/>
      <c r="I63" s="725"/>
      <c r="J63" s="169"/>
      <c r="K63" s="177"/>
      <c r="L63" s="191">
        <v>0</v>
      </c>
      <c r="M63" s="177"/>
      <c r="N63" s="718"/>
      <c r="O63" s="310"/>
    </row>
    <row r="64" spans="1:15" s="267" customFormat="1" ht="42.5" customHeight="1" x14ac:dyDescent="0.2">
      <c r="A64" s="529"/>
      <c r="B64" s="707"/>
      <c r="C64" s="120"/>
      <c r="D64" s="997" t="s">
        <v>167</v>
      </c>
      <c r="E64" s="997"/>
      <c r="F64" s="997"/>
      <c r="G64" s="997"/>
      <c r="H64" s="146"/>
      <c r="I64" s="725"/>
      <c r="J64" s="169"/>
      <c r="K64" s="177"/>
      <c r="L64" s="177"/>
      <c r="M64" s="177"/>
      <c r="N64" s="718"/>
      <c r="O64" s="310"/>
    </row>
    <row r="65" spans="1:15" s="267" customFormat="1" ht="31.5" customHeight="1" x14ac:dyDescent="0.2">
      <c r="A65" s="529"/>
      <c r="B65" s="706" t="s">
        <v>94</v>
      </c>
      <c r="C65" s="997" t="s">
        <v>168</v>
      </c>
      <c r="D65" s="997"/>
      <c r="E65" s="997"/>
      <c r="F65" s="997"/>
      <c r="G65" s="997"/>
      <c r="H65" s="146"/>
      <c r="I65" s="725"/>
      <c r="J65" s="169"/>
      <c r="K65" s="177"/>
      <c r="L65" s="191">
        <v>0</v>
      </c>
      <c r="M65" s="177"/>
      <c r="N65" s="718"/>
      <c r="O65" s="310"/>
    </row>
    <row r="66" spans="1:15" s="267" customFormat="1" ht="20" customHeight="1" x14ac:dyDescent="0.2">
      <c r="A66" s="529"/>
      <c r="B66" s="708"/>
      <c r="C66" s="632">
        <v>1</v>
      </c>
      <c r="D66" s="1064" t="s">
        <v>169</v>
      </c>
      <c r="E66" s="1064"/>
      <c r="F66" s="1064"/>
      <c r="G66" s="1064"/>
      <c r="H66" s="143"/>
      <c r="I66" s="726"/>
      <c r="J66" s="632"/>
      <c r="K66" s="592"/>
      <c r="L66" s="592"/>
      <c r="M66" s="592"/>
      <c r="N66" s="727"/>
      <c r="O66" s="670"/>
    </row>
    <row r="67" spans="1:15" s="267" customFormat="1" ht="20" customHeight="1" x14ac:dyDescent="0.2">
      <c r="A67" s="581"/>
      <c r="B67" s="707"/>
      <c r="C67" s="169">
        <v>2</v>
      </c>
      <c r="D67" s="997" t="s">
        <v>170</v>
      </c>
      <c r="E67" s="997"/>
      <c r="F67" s="997"/>
      <c r="G67" s="997"/>
      <c r="H67" s="146"/>
      <c r="I67" s="728"/>
      <c r="J67" s="169"/>
      <c r="K67" s="177"/>
      <c r="L67" s="177"/>
      <c r="M67" s="177"/>
      <c r="N67" s="718"/>
      <c r="O67" s="310"/>
    </row>
    <row r="68" spans="1:15" s="267" customFormat="1" ht="20" customHeight="1" x14ac:dyDescent="0.2">
      <c r="A68" s="581"/>
      <c r="B68" s="706" t="s">
        <v>98</v>
      </c>
      <c r="C68" s="997" t="s">
        <v>171</v>
      </c>
      <c r="D68" s="997"/>
      <c r="E68" s="997"/>
      <c r="F68" s="997"/>
      <c r="G68" s="997"/>
      <c r="H68" s="146"/>
      <c r="I68" s="725"/>
      <c r="J68" s="169"/>
      <c r="K68" s="177"/>
      <c r="L68" s="712">
        <f>SUM(L75:L75)</f>
        <v>0</v>
      </c>
      <c r="M68" s="177"/>
      <c r="N68" s="718"/>
      <c r="O68" s="310"/>
    </row>
    <row r="69" spans="1:15" s="267" customFormat="1" ht="33" customHeight="1" x14ac:dyDescent="0.2">
      <c r="A69" s="581"/>
      <c r="B69" s="708"/>
      <c r="C69" s="632">
        <v>1</v>
      </c>
      <c r="D69" s="997" t="s">
        <v>172</v>
      </c>
      <c r="E69" s="997"/>
      <c r="F69" s="997"/>
      <c r="G69" s="997"/>
      <c r="H69" s="146"/>
      <c r="I69" s="725"/>
      <c r="J69" s="169"/>
      <c r="K69" s="177"/>
      <c r="L69" s="177"/>
      <c r="M69" s="177"/>
      <c r="N69" s="718"/>
      <c r="O69" s="310"/>
    </row>
    <row r="70" spans="1:15" s="267" customFormat="1" ht="20" customHeight="1" x14ac:dyDescent="0.2">
      <c r="A70" s="529"/>
      <c r="B70" s="708"/>
      <c r="C70" s="162"/>
      <c r="D70" s="127" t="s">
        <v>0</v>
      </c>
      <c r="E70" s="990" t="s">
        <v>23</v>
      </c>
      <c r="F70" s="991"/>
      <c r="G70" s="992"/>
      <c r="H70" s="146"/>
      <c r="I70" s="725"/>
      <c r="J70" s="169"/>
      <c r="K70" s="177"/>
      <c r="L70" s="177"/>
      <c r="M70" s="177"/>
      <c r="N70" s="718"/>
      <c r="O70" s="310"/>
    </row>
    <row r="71" spans="1:15" s="267" customFormat="1" ht="20" customHeight="1" x14ac:dyDescent="0.2">
      <c r="A71" s="529"/>
      <c r="B71" s="708"/>
      <c r="C71" s="633"/>
      <c r="D71" s="127" t="s">
        <v>21</v>
      </c>
      <c r="E71" s="999" t="s">
        <v>24</v>
      </c>
      <c r="F71" s="999"/>
      <c r="G71" s="999"/>
      <c r="H71" s="146"/>
      <c r="I71" s="725"/>
      <c r="J71" s="169"/>
      <c r="K71" s="177"/>
      <c r="L71" s="177"/>
      <c r="M71" s="177"/>
      <c r="N71" s="718"/>
      <c r="O71" s="310"/>
    </row>
    <row r="72" spans="1:15" s="267" customFormat="1" ht="20" customHeight="1" x14ac:dyDescent="0.2">
      <c r="A72" s="729"/>
      <c r="B72" s="708"/>
      <c r="C72" s="632">
        <v>2</v>
      </c>
      <c r="D72" s="997" t="s">
        <v>173</v>
      </c>
      <c r="E72" s="997"/>
      <c r="F72" s="997"/>
      <c r="G72" s="997"/>
      <c r="H72" s="146"/>
      <c r="I72" s="127"/>
      <c r="J72" s="169"/>
      <c r="K72" s="177"/>
      <c r="L72" s="177"/>
      <c r="M72" s="177"/>
      <c r="N72" s="718"/>
      <c r="O72" s="310"/>
    </row>
    <row r="73" spans="1:15" s="267" customFormat="1" ht="20" customHeight="1" x14ac:dyDescent="0.2">
      <c r="A73" s="729"/>
      <c r="B73" s="708"/>
      <c r="C73" s="162"/>
      <c r="D73" s="127" t="s">
        <v>0</v>
      </c>
      <c r="E73" s="990" t="s">
        <v>23</v>
      </c>
      <c r="F73" s="991"/>
      <c r="G73" s="992"/>
      <c r="H73" s="146"/>
      <c r="I73" s="725"/>
      <c r="J73" s="169"/>
      <c r="K73" s="177"/>
      <c r="L73" s="177"/>
      <c r="M73" s="177"/>
      <c r="N73" s="718"/>
      <c r="O73" s="310"/>
    </row>
    <row r="74" spans="1:15" s="267" customFormat="1" ht="20" customHeight="1" x14ac:dyDescent="0.2">
      <c r="A74" s="729"/>
      <c r="B74" s="707"/>
      <c r="C74" s="633"/>
      <c r="D74" s="127" t="s">
        <v>21</v>
      </c>
      <c r="E74" s="697" t="s">
        <v>24</v>
      </c>
      <c r="F74" s="698"/>
      <c r="G74" s="730"/>
      <c r="H74" s="146"/>
      <c r="I74" s="725"/>
      <c r="J74" s="169"/>
      <c r="K74" s="177"/>
      <c r="L74" s="712"/>
      <c r="M74" s="177"/>
      <c r="N74" s="718"/>
      <c r="O74" s="310"/>
    </row>
    <row r="75" spans="1:15" s="267" customFormat="1" ht="20" customHeight="1" x14ac:dyDescent="0.2">
      <c r="A75" s="529"/>
      <c r="B75" s="162" t="s">
        <v>16</v>
      </c>
      <c r="C75" s="1234" t="s">
        <v>174</v>
      </c>
      <c r="D75" s="1234"/>
      <c r="E75" s="1234"/>
      <c r="F75" s="1234"/>
      <c r="G75" s="1234"/>
      <c r="H75" s="149"/>
      <c r="I75" s="707"/>
      <c r="J75" s="633"/>
      <c r="K75" s="590"/>
      <c r="L75" s="191">
        <v>0</v>
      </c>
      <c r="M75" s="590"/>
      <c r="N75" s="731"/>
      <c r="O75" s="671"/>
    </row>
    <row r="76" spans="1:15" s="267" customFormat="1" ht="32.25" customHeight="1" x14ac:dyDescent="0.2">
      <c r="A76" s="529"/>
      <c r="B76" s="162"/>
      <c r="C76" s="632">
        <v>1</v>
      </c>
      <c r="D76" s="997" t="s">
        <v>175</v>
      </c>
      <c r="E76" s="997"/>
      <c r="F76" s="997"/>
      <c r="G76" s="997"/>
      <c r="H76" s="146"/>
      <c r="I76" s="127"/>
      <c r="J76" s="169"/>
      <c r="K76" s="177"/>
      <c r="L76" s="177"/>
      <c r="M76" s="177"/>
      <c r="N76" s="718"/>
      <c r="O76" s="310"/>
    </row>
    <row r="77" spans="1:15" s="267" customFormat="1" ht="19.25" customHeight="1" x14ac:dyDescent="0.2">
      <c r="A77" s="529"/>
      <c r="B77" s="708"/>
      <c r="C77" s="162"/>
      <c r="D77" s="127" t="s">
        <v>2</v>
      </c>
      <c r="E77" s="997" t="s">
        <v>26</v>
      </c>
      <c r="F77" s="997"/>
      <c r="G77" s="997"/>
      <c r="H77" s="146"/>
      <c r="I77" s="725"/>
      <c r="J77" s="169"/>
      <c r="K77" s="177"/>
      <c r="L77" s="177"/>
      <c r="M77" s="177"/>
      <c r="N77" s="718"/>
      <c r="O77" s="310"/>
    </row>
    <row r="78" spans="1:15" s="267" customFormat="1" ht="19.25" customHeight="1" x14ac:dyDescent="0.2">
      <c r="A78" s="529"/>
      <c r="B78" s="162"/>
      <c r="C78" s="162"/>
      <c r="D78" s="127" t="s">
        <v>3</v>
      </c>
      <c r="E78" s="997" t="s">
        <v>14</v>
      </c>
      <c r="F78" s="997"/>
      <c r="G78" s="997"/>
      <c r="H78" s="146"/>
      <c r="I78" s="725"/>
      <c r="J78" s="169"/>
      <c r="K78" s="177"/>
      <c r="L78" s="177"/>
      <c r="M78" s="177"/>
      <c r="N78" s="718"/>
      <c r="O78" s="310"/>
    </row>
    <row r="79" spans="1:15" s="267" customFormat="1" ht="19.25" customHeight="1" x14ac:dyDescent="0.2">
      <c r="A79" s="529"/>
      <c r="B79" s="162"/>
      <c r="C79" s="633"/>
      <c r="D79" s="127" t="s">
        <v>4</v>
      </c>
      <c r="E79" s="997" t="s">
        <v>15</v>
      </c>
      <c r="F79" s="997"/>
      <c r="G79" s="997"/>
      <c r="H79" s="146"/>
      <c r="I79" s="127"/>
      <c r="J79" s="169"/>
      <c r="K79" s="177"/>
      <c r="L79" s="177"/>
      <c r="M79" s="177"/>
      <c r="N79" s="718"/>
      <c r="O79" s="310"/>
    </row>
    <row r="80" spans="1:15" s="267" customFormat="1" ht="19.25" customHeight="1" x14ac:dyDescent="0.2">
      <c r="A80" s="529"/>
      <c r="B80" s="162"/>
      <c r="C80" s="632">
        <v>2</v>
      </c>
      <c r="D80" s="997" t="s">
        <v>176</v>
      </c>
      <c r="E80" s="997"/>
      <c r="F80" s="997"/>
      <c r="G80" s="997"/>
      <c r="H80" s="146"/>
      <c r="I80" s="732"/>
      <c r="J80" s="169"/>
      <c r="K80" s="177"/>
      <c r="L80" s="177"/>
      <c r="M80" s="177"/>
      <c r="N80" s="718"/>
      <c r="O80" s="310"/>
    </row>
    <row r="81" spans="1:15" s="267" customFormat="1" ht="19.25" customHeight="1" x14ac:dyDescent="0.2">
      <c r="A81" s="529"/>
      <c r="B81" s="162"/>
      <c r="C81" s="162"/>
      <c r="D81" s="702" t="s">
        <v>0</v>
      </c>
      <c r="E81" s="999" t="s">
        <v>140</v>
      </c>
      <c r="F81" s="999"/>
      <c r="G81" s="999"/>
      <c r="H81" s="146"/>
      <c r="I81" s="732"/>
      <c r="J81" s="169"/>
      <c r="K81" s="177"/>
      <c r="L81" s="177"/>
      <c r="M81" s="177"/>
      <c r="N81" s="718"/>
      <c r="O81" s="310"/>
    </row>
    <row r="82" spans="1:15" s="267" customFormat="1" ht="19.25" customHeight="1" x14ac:dyDescent="0.2">
      <c r="A82" s="529"/>
      <c r="B82" s="162"/>
      <c r="C82" s="162"/>
      <c r="D82" s="702" t="s">
        <v>3</v>
      </c>
      <c r="E82" s="999" t="s">
        <v>141</v>
      </c>
      <c r="F82" s="999"/>
      <c r="G82" s="999"/>
      <c r="H82" s="146"/>
      <c r="I82" s="732"/>
      <c r="J82" s="169"/>
      <c r="K82" s="177"/>
      <c r="L82" s="177"/>
      <c r="M82" s="177"/>
      <c r="N82" s="718"/>
      <c r="O82" s="310"/>
    </row>
    <row r="83" spans="1:15" s="267" customFormat="1" ht="19.25" customHeight="1" x14ac:dyDescent="0.2">
      <c r="A83" s="529"/>
      <c r="B83" s="633"/>
      <c r="C83" s="633"/>
      <c r="D83" s="702" t="s">
        <v>4</v>
      </c>
      <c r="E83" s="999" t="s">
        <v>177</v>
      </c>
      <c r="F83" s="999"/>
      <c r="G83" s="999"/>
      <c r="H83" s="146"/>
      <c r="I83" s="732"/>
      <c r="J83" s="169"/>
      <c r="K83" s="177"/>
      <c r="L83" s="177"/>
      <c r="M83" s="177"/>
      <c r="N83" s="718"/>
      <c r="O83" s="310"/>
    </row>
    <row r="84" spans="1:15" s="267" customFormat="1" ht="30" customHeight="1" x14ac:dyDescent="0.2">
      <c r="A84" s="529"/>
      <c r="B84" s="706" t="s">
        <v>103</v>
      </c>
      <c r="C84" s="997" t="s">
        <v>195</v>
      </c>
      <c r="D84" s="997"/>
      <c r="E84" s="997"/>
      <c r="F84" s="997"/>
      <c r="G84" s="997"/>
      <c r="H84" s="523"/>
      <c r="I84" s="127"/>
      <c r="J84" s="169"/>
      <c r="K84" s="177"/>
      <c r="L84" s="191">
        <v>0</v>
      </c>
      <c r="M84" s="177"/>
      <c r="N84" s="718"/>
      <c r="O84" s="310"/>
    </row>
    <row r="85" spans="1:15" s="267" customFormat="1" ht="20" customHeight="1" x14ac:dyDescent="0.2">
      <c r="A85" s="529"/>
      <c r="B85" s="708"/>
      <c r="C85" s="169">
        <v>1</v>
      </c>
      <c r="D85" s="997" t="s">
        <v>196</v>
      </c>
      <c r="E85" s="997"/>
      <c r="F85" s="997"/>
      <c r="G85" s="997"/>
      <c r="H85" s="523"/>
      <c r="I85" s="127"/>
      <c r="J85" s="169"/>
      <c r="K85" s="177"/>
      <c r="L85" s="177"/>
      <c r="M85" s="177"/>
      <c r="N85" s="718"/>
      <c r="O85" s="310"/>
    </row>
    <row r="86" spans="1:15" s="267" customFormat="1" ht="20" customHeight="1" x14ac:dyDescent="0.2">
      <c r="A86" s="529"/>
      <c r="B86" s="708"/>
      <c r="C86" s="169">
        <v>2</v>
      </c>
      <c r="D86" s="997" t="s">
        <v>197</v>
      </c>
      <c r="E86" s="997"/>
      <c r="F86" s="997"/>
      <c r="G86" s="997"/>
      <c r="H86" s="146"/>
      <c r="I86" s="732"/>
      <c r="J86" s="169"/>
      <c r="K86" s="177"/>
      <c r="L86" s="177"/>
      <c r="M86" s="177"/>
      <c r="N86" s="718"/>
      <c r="O86" s="310"/>
    </row>
    <row r="87" spans="1:15" s="267" customFormat="1" ht="20" customHeight="1" x14ac:dyDescent="0.2">
      <c r="A87" s="529"/>
      <c r="B87" s="633"/>
      <c r="C87" s="169">
        <v>3</v>
      </c>
      <c r="D87" s="997" t="s">
        <v>178</v>
      </c>
      <c r="E87" s="997"/>
      <c r="F87" s="997"/>
      <c r="G87" s="997"/>
      <c r="H87" s="146"/>
      <c r="I87" s="732"/>
      <c r="J87" s="169"/>
      <c r="K87" s="177"/>
      <c r="L87" s="177"/>
      <c r="M87" s="177"/>
      <c r="N87" s="718"/>
      <c r="O87" s="310"/>
    </row>
    <row r="88" spans="1:15" s="267" customFormat="1" ht="32.25" customHeight="1" x14ac:dyDescent="0.2">
      <c r="A88" s="529"/>
      <c r="B88" s="632" t="s">
        <v>5</v>
      </c>
      <c r="C88" s="997" t="s">
        <v>179</v>
      </c>
      <c r="D88" s="997"/>
      <c r="E88" s="997"/>
      <c r="F88" s="997"/>
      <c r="G88" s="997"/>
      <c r="H88" s="146"/>
      <c r="I88" s="732"/>
      <c r="J88" s="169"/>
      <c r="K88" s="177"/>
      <c r="L88" s="191">
        <v>0</v>
      </c>
      <c r="M88" s="177"/>
      <c r="N88" s="718"/>
      <c r="O88" s="310"/>
    </row>
    <row r="89" spans="1:15" s="267" customFormat="1" ht="20" customHeight="1" x14ac:dyDescent="0.2">
      <c r="A89" s="529"/>
      <c r="B89" s="162"/>
      <c r="C89" s="169">
        <v>1</v>
      </c>
      <c r="D89" s="161" t="s">
        <v>140</v>
      </c>
      <c r="E89" s="315"/>
      <c r="F89" s="315"/>
      <c r="G89" s="730"/>
      <c r="H89" s="146"/>
      <c r="I89" s="732"/>
      <c r="J89" s="169"/>
      <c r="K89" s="177"/>
      <c r="L89" s="177"/>
      <c r="M89" s="177"/>
      <c r="N89" s="718"/>
      <c r="O89" s="310"/>
    </row>
    <row r="90" spans="1:15" s="267" customFormat="1" ht="20" customHeight="1" x14ac:dyDescent="0.2">
      <c r="A90" s="529"/>
      <c r="B90" s="162"/>
      <c r="C90" s="169">
        <v>2</v>
      </c>
      <c r="D90" s="161" t="s">
        <v>141</v>
      </c>
      <c r="E90" s="315"/>
      <c r="F90" s="315"/>
      <c r="G90" s="730"/>
      <c r="H90" s="146"/>
      <c r="I90" s="732"/>
      <c r="J90" s="169"/>
      <c r="K90" s="177"/>
      <c r="L90" s="177"/>
      <c r="M90" s="177"/>
      <c r="N90" s="718"/>
      <c r="O90" s="310"/>
    </row>
    <row r="91" spans="1:15" s="267" customFormat="1" ht="20" customHeight="1" x14ac:dyDescent="0.2">
      <c r="A91" s="529"/>
      <c r="B91" s="633"/>
      <c r="C91" s="169">
        <v>3</v>
      </c>
      <c r="D91" s="161" t="s">
        <v>180</v>
      </c>
      <c r="E91" s="315"/>
      <c r="F91" s="315"/>
      <c r="G91" s="730"/>
      <c r="H91" s="146"/>
      <c r="I91" s="732"/>
      <c r="J91" s="169"/>
      <c r="K91" s="177"/>
      <c r="L91" s="177"/>
      <c r="M91" s="177"/>
      <c r="N91" s="718"/>
      <c r="O91" s="310"/>
    </row>
    <row r="92" spans="1:15" s="267" customFormat="1" ht="20" customHeight="1" x14ac:dyDescent="0.2">
      <c r="A92" s="424"/>
      <c r="B92" s="632" t="s">
        <v>108</v>
      </c>
      <c r="C92" s="997" t="s">
        <v>181</v>
      </c>
      <c r="D92" s="997"/>
      <c r="E92" s="997"/>
      <c r="F92" s="997"/>
      <c r="G92" s="997"/>
      <c r="H92" s="700"/>
      <c r="I92" s="702"/>
      <c r="J92" s="702"/>
      <c r="K92" s="702"/>
      <c r="L92" s="191">
        <v>0</v>
      </c>
      <c r="M92" s="702"/>
      <c r="N92" s="703"/>
      <c r="O92" s="310"/>
    </row>
    <row r="93" spans="1:15" s="267" customFormat="1" ht="32.25" customHeight="1" x14ac:dyDescent="0.2">
      <c r="A93" s="424"/>
      <c r="B93" s="633"/>
      <c r="C93" s="705"/>
      <c r="D93" s="997" t="s">
        <v>476</v>
      </c>
      <c r="E93" s="997"/>
      <c r="F93" s="997"/>
      <c r="G93" s="997"/>
      <c r="H93" s="75"/>
      <c r="I93" s="702"/>
      <c r="J93" s="702"/>
      <c r="K93" s="702"/>
      <c r="L93" s="702"/>
      <c r="M93" s="702"/>
      <c r="N93" s="703"/>
      <c r="O93" s="310"/>
    </row>
    <row r="94" spans="1:15" s="73" customFormat="1" ht="20" customHeight="1" x14ac:dyDescent="0.2">
      <c r="A94" s="733"/>
      <c r="B94" s="83" t="s">
        <v>117</v>
      </c>
      <c r="C94" s="993" t="s">
        <v>478</v>
      </c>
      <c r="D94" s="993"/>
      <c r="E94" s="993"/>
      <c r="F94" s="993"/>
      <c r="G94" s="993"/>
      <c r="H94" s="700"/>
      <c r="I94" s="702"/>
      <c r="J94" s="702"/>
      <c r="K94" s="702"/>
      <c r="L94" s="191">
        <v>0</v>
      </c>
      <c r="M94" s="702"/>
      <c r="N94" s="703"/>
      <c r="O94" s="191"/>
    </row>
    <row r="95" spans="1:15" s="73" customFormat="1" ht="46.5" customHeight="1" x14ac:dyDescent="0.2">
      <c r="A95" s="733"/>
      <c r="B95" s="701"/>
      <c r="C95" s="704"/>
      <c r="D95" s="993" t="s">
        <v>477</v>
      </c>
      <c r="E95" s="993"/>
      <c r="F95" s="993"/>
      <c r="G95" s="993"/>
      <c r="H95" s="75"/>
      <c r="I95" s="702"/>
      <c r="J95" s="702"/>
      <c r="K95" s="702"/>
      <c r="L95" s="702"/>
      <c r="M95" s="702"/>
      <c r="N95" s="703"/>
      <c r="O95" s="191"/>
    </row>
    <row r="96" spans="1:15" s="267" customFormat="1" ht="15" customHeight="1" x14ac:dyDescent="0.2">
      <c r="A96" s="1219" t="s">
        <v>221</v>
      </c>
      <c r="B96" s="1219"/>
      <c r="C96" s="1219"/>
      <c r="D96" s="1219"/>
      <c r="E96" s="1219"/>
      <c r="F96" s="1219"/>
      <c r="G96" s="1219"/>
      <c r="H96" s="1219"/>
      <c r="I96" s="1219"/>
      <c r="J96" s="1219"/>
      <c r="K96" s="283"/>
      <c r="L96" s="668">
        <f>L23+L47+L54+L63+L65+L68+L75+L84+L88+L92</f>
        <v>39</v>
      </c>
      <c r="M96" s="177"/>
      <c r="N96" s="718"/>
      <c r="O96" s="310">
        <f>SUM(O22:O93)</f>
        <v>0</v>
      </c>
    </row>
    <row r="97" spans="1:15" ht="15" customHeight="1" x14ac:dyDescent="0.15">
      <c r="A97" s="266"/>
      <c r="B97" s="266"/>
      <c r="C97" s="710"/>
      <c r="D97" s="710"/>
      <c r="E97" s="710"/>
      <c r="F97" s="710"/>
      <c r="G97" s="710"/>
      <c r="H97" s="710"/>
      <c r="I97" s="710"/>
      <c r="J97" s="710"/>
      <c r="K97" s="317"/>
      <c r="L97" s="317"/>
      <c r="M97" s="266"/>
      <c r="N97" s="610"/>
      <c r="O97" s="710"/>
    </row>
    <row r="98" spans="1:15" ht="15" customHeight="1" x14ac:dyDescent="0.15">
      <c r="A98" s="267" t="s">
        <v>302</v>
      </c>
      <c r="B98" s="267"/>
      <c r="C98" s="271"/>
      <c r="D98" s="271"/>
      <c r="E98" s="271"/>
      <c r="F98" s="267"/>
      <c r="G98" s="267"/>
      <c r="H98" s="269"/>
      <c r="I98" s="270"/>
      <c r="J98" s="269"/>
      <c r="K98" s="269"/>
      <c r="L98" s="269"/>
      <c r="M98" s="266"/>
      <c r="N98" s="610"/>
      <c r="O98" s="710"/>
    </row>
    <row r="99" spans="1:15" ht="15" customHeight="1" x14ac:dyDescent="0.15">
      <c r="A99" s="267"/>
      <c r="B99" s="267"/>
      <c r="C99" s="271"/>
      <c r="D99" s="271"/>
      <c r="E99" s="271"/>
      <c r="F99" s="267"/>
      <c r="G99" s="267"/>
      <c r="H99" s="267"/>
      <c r="I99" s="270"/>
      <c r="J99" s="267"/>
      <c r="K99" s="269"/>
      <c r="L99" s="269"/>
      <c r="M99" s="267"/>
      <c r="N99" s="719"/>
      <c r="O99" s="485"/>
    </row>
    <row r="100" spans="1:15" ht="15" customHeight="1" x14ac:dyDescent="0.15">
      <c r="A100" s="267"/>
      <c r="B100" s="267"/>
      <c r="C100" s="271"/>
      <c r="D100" s="271"/>
      <c r="E100" s="271"/>
      <c r="F100" s="267"/>
      <c r="G100" s="267"/>
      <c r="H100" s="267"/>
      <c r="I100" s="672"/>
      <c r="J100" s="400" t="str">
        <f>PENDIDIKAN!J644</f>
        <v>Padang, 1 Mei 2022</v>
      </c>
      <c r="K100" s="269"/>
      <c r="L100" s="269"/>
      <c r="M100" s="267"/>
      <c r="N100" s="719"/>
      <c r="O100" s="485"/>
    </row>
    <row r="101" spans="1:15" ht="15" customHeight="1" x14ac:dyDescent="0.15">
      <c r="A101" s="267"/>
      <c r="B101" s="267"/>
      <c r="C101" s="271"/>
      <c r="D101" s="271"/>
      <c r="E101" s="271"/>
      <c r="F101" s="267"/>
      <c r="G101" s="267"/>
      <c r="H101" s="267"/>
      <c r="I101" s="672"/>
      <c r="J101" s="403" t="str">
        <f>PENDIDIKAN!J645</f>
        <v>Ketua Jurusan Biologi</v>
      </c>
      <c r="K101" s="225"/>
      <c r="L101" s="225"/>
      <c r="M101" s="225"/>
      <c r="N101" s="734"/>
      <c r="O101" s="735"/>
    </row>
    <row r="102" spans="1:15" ht="15" customHeight="1" x14ac:dyDescent="0.15">
      <c r="A102" s="267"/>
      <c r="B102" s="267"/>
      <c r="C102" s="271"/>
      <c r="D102" s="271"/>
      <c r="E102" s="271"/>
      <c r="F102" s="267"/>
      <c r="G102" s="267"/>
      <c r="H102" s="267"/>
      <c r="I102" s="672"/>
      <c r="J102" s="403" t="str">
        <f>PENDIDIKAN!J646</f>
        <v>Fakultas MIPA Univesitas Andalas</v>
      </c>
      <c r="K102" s="269"/>
      <c r="L102" s="269"/>
      <c r="M102" s="267"/>
      <c r="N102" s="719"/>
      <c r="O102" s="485"/>
    </row>
    <row r="103" spans="1:15" ht="15" customHeight="1" x14ac:dyDescent="0.15">
      <c r="A103" s="267"/>
      <c r="B103" s="267"/>
      <c r="C103" s="271"/>
      <c r="D103" s="271"/>
      <c r="E103" s="271"/>
      <c r="F103" s="267"/>
      <c r="G103" s="267"/>
      <c r="H103" s="267"/>
      <c r="I103" s="672"/>
      <c r="K103" s="269"/>
      <c r="L103" s="269"/>
      <c r="M103" s="267"/>
      <c r="N103" s="719"/>
      <c r="O103" s="485"/>
    </row>
    <row r="104" spans="1:15" ht="15" customHeight="1" x14ac:dyDescent="0.15">
      <c r="A104" s="267"/>
      <c r="B104" s="267"/>
      <c r="C104" s="271"/>
      <c r="D104" s="271"/>
      <c r="E104" s="271"/>
      <c r="F104" s="267"/>
      <c r="G104" s="267"/>
      <c r="H104" s="267"/>
      <c r="I104" s="672"/>
      <c r="K104" s="269"/>
      <c r="L104" s="269"/>
      <c r="M104" s="267"/>
      <c r="N104" s="719"/>
      <c r="O104" s="485"/>
    </row>
    <row r="105" spans="1:15" ht="15" customHeight="1" x14ac:dyDescent="0.15">
      <c r="A105" s="267"/>
      <c r="B105" s="267"/>
      <c r="C105" s="271"/>
      <c r="D105" s="271"/>
      <c r="E105" s="271"/>
      <c r="F105" s="267"/>
      <c r="G105" s="267"/>
      <c r="H105" s="267"/>
      <c r="I105" s="672"/>
      <c r="K105" s="269"/>
      <c r="L105" s="269"/>
      <c r="M105" s="267"/>
      <c r="N105" s="719"/>
      <c r="O105" s="485"/>
    </row>
    <row r="106" spans="1:15" ht="15" customHeight="1" x14ac:dyDescent="0.15">
      <c r="A106" s="267"/>
      <c r="B106" s="267"/>
      <c r="C106" s="271"/>
      <c r="D106" s="271"/>
      <c r="E106" s="271"/>
      <c r="F106" s="267"/>
      <c r="G106" s="267"/>
      <c r="H106" s="267"/>
      <c r="I106" s="672"/>
      <c r="K106" s="709"/>
      <c r="L106" s="709"/>
      <c r="M106" s="709"/>
      <c r="N106" s="711"/>
      <c r="O106" s="710"/>
    </row>
    <row r="107" spans="1:15" ht="15" customHeight="1" x14ac:dyDescent="0.15">
      <c r="A107" s="267"/>
      <c r="B107" s="267"/>
      <c r="C107" s="271"/>
      <c r="D107" s="271"/>
      <c r="E107" s="271"/>
      <c r="F107" s="267"/>
      <c r="G107" s="267"/>
      <c r="H107" s="267"/>
      <c r="I107" s="672"/>
      <c r="J107" s="403" t="str">
        <f>PENDIDIKAN!J652</f>
        <v>Dr. Wilson Novarino, M.Si</v>
      </c>
      <c r="K107" s="709"/>
      <c r="L107" s="709"/>
      <c r="M107" s="709"/>
      <c r="N107" s="711"/>
      <c r="O107" s="710"/>
    </row>
    <row r="108" spans="1:15" ht="15" customHeight="1" x14ac:dyDescent="0.15">
      <c r="A108" s="267"/>
      <c r="B108" s="267"/>
      <c r="C108" s="271"/>
      <c r="D108" s="271"/>
      <c r="E108" s="271"/>
      <c r="F108" s="267"/>
      <c r="G108" s="267"/>
      <c r="H108" s="267"/>
      <c r="I108" s="673"/>
      <c r="J108" s="400" t="str">
        <f>PENDIDIKAN!J653</f>
        <v>NIP. 197111031998021001</v>
      </c>
      <c r="K108" s="269"/>
      <c r="L108" s="269"/>
      <c r="M108" s="267"/>
      <c r="N108" s="719"/>
      <c r="O108" s="485"/>
    </row>
    <row r="112" spans="1:15" ht="15" customHeight="1" x14ac:dyDescent="0.15">
      <c r="J112" s="738"/>
    </row>
  </sheetData>
  <mergeCells count="86">
    <mergeCell ref="A96:J96"/>
    <mergeCell ref="G8:M8"/>
    <mergeCell ref="G9:J9"/>
    <mergeCell ref="G12:J12"/>
    <mergeCell ref="G13:J13"/>
    <mergeCell ref="D24:G24"/>
    <mergeCell ref="B20:G20"/>
    <mergeCell ref="B21:G21"/>
    <mergeCell ref="D67:G67"/>
    <mergeCell ref="E61:G61"/>
    <mergeCell ref="C63:G63"/>
    <mergeCell ref="D64:G64"/>
    <mergeCell ref="G14:J14"/>
    <mergeCell ref="E56:G56"/>
    <mergeCell ref="E62:G62"/>
    <mergeCell ref="C65:G65"/>
    <mergeCell ref="E71:G71"/>
    <mergeCell ref="G15:M15"/>
    <mergeCell ref="D80:G80"/>
    <mergeCell ref="C54:G54"/>
    <mergeCell ref="D55:G55"/>
    <mergeCell ref="D51:G51"/>
    <mergeCell ref="E50:G50"/>
    <mergeCell ref="E52:G52"/>
    <mergeCell ref="E53:G53"/>
    <mergeCell ref="C47:G47"/>
    <mergeCell ref="D48:G48"/>
    <mergeCell ref="E49:G49"/>
    <mergeCell ref="E78:G78"/>
    <mergeCell ref="E26:G26"/>
    <mergeCell ref="E32:G32"/>
    <mergeCell ref="E27:G27"/>
    <mergeCell ref="E25:G25"/>
    <mergeCell ref="A1:M1"/>
    <mergeCell ref="A2:M2"/>
    <mergeCell ref="G5:J5"/>
    <mergeCell ref="G6:J6"/>
    <mergeCell ref="G7:J7"/>
    <mergeCell ref="D87:G87"/>
    <mergeCell ref="E83:G83"/>
    <mergeCell ref="C84:G84"/>
    <mergeCell ref="E79:G79"/>
    <mergeCell ref="G16:J16"/>
    <mergeCell ref="A18:M18"/>
    <mergeCell ref="C68:G68"/>
    <mergeCell ref="D69:G69"/>
    <mergeCell ref="D66:G66"/>
    <mergeCell ref="E57:G57"/>
    <mergeCell ref="E58:G58"/>
    <mergeCell ref="D59:G59"/>
    <mergeCell ref="E60:G60"/>
    <mergeCell ref="C23:G23"/>
    <mergeCell ref="B22:G22"/>
    <mergeCell ref="D31:G31"/>
    <mergeCell ref="E44:G44"/>
    <mergeCell ref="C94:G94"/>
    <mergeCell ref="D95:G95"/>
    <mergeCell ref="D93:G93"/>
    <mergeCell ref="E70:G70"/>
    <mergeCell ref="C92:G92"/>
    <mergeCell ref="E81:G81"/>
    <mergeCell ref="D76:G76"/>
    <mergeCell ref="E77:G77"/>
    <mergeCell ref="D72:G72"/>
    <mergeCell ref="E73:G73"/>
    <mergeCell ref="C75:G75"/>
    <mergeCell ref="C88:G88"/>
    <mergeCell ref="E82:G82"/>
    <mergeCell ref="D85:G85"/>
    <mergeCell ref="D86:G86"/>
    <mergeCell ref="E45:G45"/>
    <mergeCell ref="E28:G28"/>
    <mergeCell ref="E29:G29"/>
    <mergeCell ref="E43:G43"/>
    <mergeCell ref="E46:G46"/>
    <mergeCell ref="E38:G38"/>
    <mergeCell ref="E39:G39"/>
    <mergeCell ref="E40:G40"/>
    <mergeCell ref="E41:G41"/>
    <mergeCell ref="E42:G42"/>
    <mergeCell ref="E33:G33"/>
    <mergeCell ref="E34:G34"/>
    <mergeCell ref="E35:G35"/>
    <mergeCell ref="E36:G36"/>
    <mergeCell ref="E37:G37"/>
    <mergeCell ref="E30:G30"/>
  </mergeCells>
  <hyperlinks>
    <hyperlink ref="N25" r:id="rId1" xr:uid="{00000000-0004-0000-0600-000000000000}"/>
    <hyperlink ref="N26" r:id="rId2" xr:uid="{00000000-0004-0000-0600-000001000000}"/>
    <hyperlink ref="N27" r:id="rId3" xr:uid="{00000000-0004-0000-0600-000002000000}"/>
    <hyperlink ref="N28" r:id="rId4" xr:uid="{00000000-0004-0000-0600-000003000000}"/>
    <hyperlink ref="N29" r:id="rId5" xr:uid="{00000000-0004-0000-0600-000004000000}"/>
    <hyperlink ref="N30" r:id="rId6" xr:uid="{00000000-0004-0000-0600-000005000000}"/>
    <hyperlink ref="N32" r:id="rId7" xr:uid="{00000000-0004-0000-0600-000006000000}"/>
    <hyperlink ref="N33" r:id="rId8" xr:uid="{00000000-0004-0000-0600-000007000000}"/>
    <hyperlink ref="N34" r:id="rId9" xr:uid="{00000000-0004-0000-0600-000008000000}"/>
    <hyperlink ref="N35" r:id="rId10" xr:uid="{00000000-0004-0000-0600-000009000000}"/>
    <hyperlink ref="N36" r:id="rId11" xr:uid="{00000000-0004-0000-0600-00000A000000}"/>
    <hyperlink ref="N37" r:id="rId12" xr:uid="{00000000-0004-0000-0600-00000B000000}"/>
    <hyperlink ref="N38" r:id="rId13" xr:uid="{00000000-0004-0000-0600-00000C000000}"/>
    <hyperlink ref="N39" r:id="rId14" xr:uid="{00000000-0004-0000-0600-00000D000000}"/>
    <hyperlink ref="N40" r:id="rId15" xr:uid="{00000000-0004-0000-0600-00000E000000}"/>
    <hyperlink ref="N41" r:id="rId16" xr:uid="{00000000-0004-0000-0600-00000F000000}"/>
    <hyperlink ref="N42" r:id="rId17" xr:uid="{00000000-0004-0000-0600-000010000000}"/>
    <hyperlink ref="N43" r:id="rId18" xr:uid="{00000000-0004-0000-0600-000011000000}"/>
    <hyperlink ref="N44" r:id="rId19" xr:uid="{00000000-0004-0000-0600-000012000000}"/>
    <hyperlink ref="N45" r:id="rId20" xr:uid="{00000000-0004-0000-0600-000013000000}"/>
    <hyperlink ref="N46" r:id="rId21" xr:uid="{00000000-0004-0000-0600-000014000000}"/>
  </hyperlinks>
  <pageMargins left="0.5" right="0.5" top="0.5" bottom="0.5" header="0" footer="0"/>
  <pageSetup paperSize="9" scale="60" firstPageNumber="76" orientation="portrait" useFirstPageNumber="1" verticalDpi="300" r:id="rId22"/>
  <headerFooter>
    <oddFooter>&amp;C&amp;"+,Regular"&amp;12&amp;P</oddFooter>
  </headerFooter>
  <rowBreaks count="2" manualBreakCount="2">
    <brk id="38" max="13" man="1"/>
    <brk id="74" max="13"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00"/>
  </sheetPr>
  <dimension ref="A1:N69"/>
  <sheetViews>
    <sheetView view="pageBreakPreview" topLeftCell="A19" zoomScaleNormal="100" zoomScaleSheetLayoutView="100" workbookViewId="0">
      <selection activeCell="N37" sqref="N37"/>
    </sheetView>
  </sheetViews>
  <sheetFormatPr baseColWidth="10" defaultColWidth="8.83203125" defaultRowHeight="15" x14ac:dyDescent="0.2"/>
  <cols>
    <col min="1" max="1" width="7.83203125" customWidth="1"/>
    <col min="3" max="3" width="7.1640625" customWidth="1"/>
    <col min="4" max="4" width="7.83203125" customWidth="1"/>
    <col min="8" max="8" width="9.5" customWidth="1"/>
  </cols>
  <sheetData>
    <row r="1" spans="1:14" x14ac:dyDescent="0.2">
      <c r="A1" s="4" t="s">
        <v>346</v>
      </c>
    </row>
    <row r="2" spans="1:14" x14ac:dyDescent="0.2">
      <c r="A2" s="5"/>
    </row>
    <row r="3" spans="1:14" x14ac:dyDescent="0.2">
      <c r="A3" s="5"/>
    </row>
    <row r="4" spans="1:14" x14ac:dyDescent="0.2">
      <c r="A4" s="5"/>
    </row>
    <row r="5" spans="1:14" x14ac:dyDescent="0.2">
      <c r="A5" s="1299" t="s">
        <v>318</v>
      </c>
      <c r="B5" s="1299"/>
      <c r="C5" s="1299"/>
      <c r="D5" s="1299"/>
      <c r="E5" s="1299"/>
      <c r="F5" s="1299"/>
      <c r="G5" s="1299"/>
      <c r="H5" s="1299"/>
      <c r="I5" s="1299"/>
      <c r="J5" s="1299"/>
      <c r="K5" s="1299"/>
      <c r="L5" s="1299"/>
      <c r="M5" s="1299"/>
      <c r="N5" s="1299"/>
    </row>
    <row r="6" spans="1:14" x14ac:dyDescent="0.2">
      <c r="A6" s="1299" t="s">
        <v>319</v>
      </c>
      <c r="B6" s="1299"/>
      <c r="C6" s="1299"/>
      <c r="D6" s="1299"/>
      <c r="E6" s="1299"/>
      <c r="F6" s="1299"/>
      <c r="G6" s="1299"/>
      <c r="H6" s="1299"/>
      <c r="I6" s="1299"/>
      <c r="J6" s="1299"/>
      <c r="K6" s="1299"/>
      <c r="L6" s="1299"/>
      <c r="M6" s="1299"/>
      <c r="N6" s="1299"/>
    </row>
    <row r="7" spans="1:14" x14ac:dyDescent="0.2">
      <c r="A7" s="6"/>
      <c r="B7" s="6"/>
      <c r="C7" s="6"/>
      <c r="D7" s="6"/>
      <c r="E7" s="6"/>
      <c r="F7" s="6"/>
      <c r="G7" s="6"/>
      <c r="H7" s="6"/>
      <c r="I7" s="6"/>
      <c r="J7" s="6"/>
      <c r="K7" s="6"/>
      <c r="L7" s="6"/>
      <c r="M7" s="6"/>
      <c r="N7" s="6"/>
    </row>
    <row r="8" spans="1:14" ht="16" x14ac:dyDescent="0.2">
      <c r="A8" s="1300" t="s">
        <v>325</v>
      </c>
      <c r="B8" s="1300"/>
      <c r="C8" s="1300"/>
      <c r="D8" s="364" t="s">
        <v>644</v>
      </c>
      <c r="E8" s="364"/>
      <c r="F8" s="364"/>
      <c r="G8" s="364"/>
      <c r="H8" s="7"/>
      <c r="I8" s="8"/>
      <c r="J8" s="8"/>
      <c r="K8" s="8"/>
      <c r="L8" s="8"/>
      <c r="M8" s="8"/>
      <c r="N8" s="8"/>
    </row>
    <row r="9" spans="1:14" ht="16" x14ac:dyDescent="0.2">
      <c r="A9" s="1300" t="s">
        <v>321</v>
      </c>
      <c r="B9" s="1300"/>
      <c r="C9" s="1300"/>
      <c r="D9" s="365" t="s">
        <v>368</v>
      </c>
      <c r="E9" s="364"/>
      <c r="F9" s="364"/>
      <c r="G9" s="364"/>
      <c r="H9" s="7"/>
      <c r="I9" s="8"/>
      <c r="J9" s="8"/>
      <c r="K9" s="8"/>
      <c r="L9" s="8"/>
      <c r="M9" s="8"/>
      <c r="N9" s="8"/>
    </row>
    <row r="10" spans="1:14" x14ac:dyDescent="0.2">
      <c r="A10" s="9"/>
      <c r="B10" s="10"/>
      <c r="C10" s="10"/>
    </row>
    <row r="11" spans="1:14" x14ac:dyDescent="0.2">
      <c r="A11" s="1301" t="s">
        <v>5</v>
      </c>
      <c r="B11" s="1302" t="s">
        <v>322</v>
      </c>
      <c r="C11" s="1303"/>
      <c r="D11" s="1304"/>
      <c r="E11" s="1304"/>
      <c r="F11" s="1304"/>
      <c r="G11" s="1304"/>
      <c r="H11" s="1304"/>
      <c r="I11" s="1304"/>
      <c r="J11" s="1304"/>
      <c r="K11" s="1304"/>
      <c r="L11" s="1304"/>
      <c r="M11" s="1304"/>
      <c r="N11" s="1305"/>
    </row>
    <row r="12" spans="1:14" x14ac:dyDescent="0.2">
      <c r="A12" s="1301"/>
      <c r="B12" s="11">
        <v>1</v>
      </c>
      <c r="C12" s="1292" t="s">
        <v>323</v>
      </c>
      <c r="D12" s="1293"/>
      <c r="E12" s="1293"/>
      <c r="F12" s="1293"/>
      <c r="G12" s="1293"/>
      <c r="H12" s="1294"/>
      <c r="I12" s="1306" t="str">
        <f>PAK!E6</f>
        <v>Dr. Jabang, M.Si</v>
      </c>
      <c r="J12" s="1307"/>
      <c r="K12" s="1307"/>
      <c r="L12" s="1307"/>
      <c r="M12" s="1307"/>
      <c r="N12" s="1308"/>
    </row>
    <row r="13" spans="1:14" x14ac:dyDescent="0.2">
      <c r="A13" s="1301"/>
      <c r="B13" s="11">
        <v>2</v>
      </c>
      <c r="C13" s="1292" t="s">
        <v>473</v>
      </c>
      <c r="D13" s="1293"/>
      <c r="E13" s="1293"/>
      <c r="F13" s="1293"/>
      <c r="G13" s="1293"/>
      <c r="H13" s="1294"/>
      <c r="I13" s="1295" t="str">
        <f>PAK!E7</f>
        <v>197007051999031002 / 0005077010</v>
      </c>
      <c r="J13" s="1296"/>
      <c r="K13" s="1296"/>
      <c r="L13" s="1296"/>
      <c r="M13" s="1296"/>
      <c r="N13" s="1297"/>
    </row>
    <row r="14" spans="1:14" x14ac:dyDescent="0.2">
      <c r="A14" s="1301"/>
      <c r="B14" s="11">
        <v>3</v>
      </c>
      <c r="C14" s="1292" t="s">
        <v>246</v>
      </c>
      <c r="D14" s="1293"/>
      <c r="E14" s="1293"/>
      <c r="F14" s="1293"/>
      <c r="G14" s="1293"/>
      <c r="H14" s="1294"/>
      <c r="I14" s="1295" t="str">
        <f>PAK!E9</f>
        <v>Cimparuh, 5 Juli 1970</v>
      </c>
      <c r="J14" s="1296"/>
      <c r="K14" s="1296"/>
      <c r="L14" s="1296"/>
      <c r="M14" s="1296"/>
      <c r="N14" s="1297"/>
    </row>
    <row r="15" spans="1:14" x14ac:dyDescent="0.2">
      <c r="A15" s="1301"/>
      <c r="B15" s="11">
        <v>4</v>
      </c>
      <c r="C15" s="1292" t="s">
        <v>324</v>
      </c>
      <c r="D15" s="1293"/>
      <c r="E15" s="1293"/>
      <c r="F15" s="1293"/>
      <c r="G15" s="1293"/>
      <c r="H15" s="1294"/>
      <c r="I15" s="1295" t="str">
        <f>PAK!E13</f>
        <v>Penata Tk. I, III.d / 1 Oktober 2014</v>
      </c>
      <c r="J15" s="1296"/>
      <c r="K15" s="1296"/>
      <c r="L15" s="1296"/>
      <c r="M15" s="1296"/>
      <c r="N15" s="1297"/>
    </row>
    <row r="16" spans="1:14" x14ac:dyDescent="0.2">
      <c r="A16" s="1301"/>
      <c r="B16" s="11">
        <v>5</v>
      </c>
      <c r="C16" s="1292" t="s">
        <v>474</v>
      </c>
      <c r="D16" s="1293"/>
      <c r="E16" s="1293"/>
      <c r="F16" s="1293"/>
      <c r="G16" s="1293"/>
      <c r="H16" s="1294"/>
      <c r="I16" s="1295" t="str">
        <f>PAK!E12</f>
        <v>Lektor /1 Juni 2012</v>
      </c>
      <c r="J16" s="1296"/>
      <c r="K16" s="1296"/>
      <c r="L16" s="1296"/>
      <c r="M16" s="1296"/>
      <c r="N16" s="1297"/>
    </row>
    <row r="17" spans="1:14" x14ac:dyDescent="0.2">
      <c r="A17" s="1301"/>
      <c r="B17" s="11">
        <v>6</v>
      </c>
      <c r="C17" s="1292" t="s">
        <v>325</v>
      </c>
      <c r="D17" s="1293"/>
      <c r="E17" s="1293"/>
      <c r="F17" s="1293"/>
      <c r="G17" s="1293"/>
      <c r="H17" s="1294"/>
      <c r="I17" s="1295" t="s">
        <v>642</v>
      </c>
      <c r="J17" s="1296"/>
      <c r="K17" s="1296"/>
      <c r="L17" s="1296"/>
      <c r="M17" s="1296"/>
      <c r="N17" s="1297"/>
    </row>
    <row r="18" spans="1:14" x14ac:dyDescent="0.2">
      <c r="A18" s="1301"/>
      <c r="B18" s="11">
        <v>7</v>
      </c>
      <c r="C18" s="1292" t="s">
        <v>320</v>
      </c>
      <c r="D18" s="1293"/>
      <c r="E18" s="1293"/>
      <c r="F18" s="1293"/>
      <c r="G18" s="1293"/>
      <c r="H18" s="1294"/>
      <c r="I18" s="1295" t="s">
        <v>643</v>
      </c>
      <c r="J18" s="1296"/>
      <c r="K18" s="1296"/>
      <c r="L18" s="1296"/>
      <c r="M18" s="1296"/>
      <c r="N18" s="1297"/>
    </row>
    <row r="19" spans="1:14" x14ac:dyDescent="0.2">
      <c r="A19" s="1301"/>
      <c r="B19" s="12">
        <v>8</v>
      </c>
      <c r="C19" s="1292" t="s">
        <v>326</v>
      </c>
      <c r="D19" s="1293"/>
      <c r="E19" s="1293"/>
      <c r="F19" s="1293"/>
      <c r="G19" s="1293"/>
      <c r="H19" s="1294"/>
      <c r="I19" s="1298" t="s">
        <v>347</v>
      </c>
      <c r="J19" s="1293"/>
      <c r="K19" s="1293"/>
      <c r="L19" s="1293"/>
      <c r="M19" s="1293"/>
      <c r="N19" s="1294"/>
    </row>
    <row r="20" spans="1:14" x14ac:dyDescent="0.2">
      <c r="A20" s="13"/>
      <c r="B20" s="12">
        <v>9</v>
      </c>
      <c r="C20" s="1292" t="s">
        <v>348</v>
      </c>
      <c r="D20" s="1293"/>
      <c r="E20" s="1293"/>
      <c r="F20" s="1293"/>
      <c r="G20" s="1293"/>
      <c r="H20" s="1294"/>
      <c r="I20" s="1292" t="s">
        <v>652</v>
      </c>
      <c r="J20" s="1293"/>
      <c r="K20" s="1293"/>
      <c r="L20" s="1293"/>
      <c r="M20" s="1293"/>
      <c r="N20" s="1294"/>
    </row>
    <row r="21" spans="1:14" x14ac:dyDescent="0.2">
      <c r="A21" s="1290" t="s">
        <v>6</v>
      </c>
      <c r="B21" s="1276" t="s">
        <v>327</v>
      </c>
      <c r="C21" s="1282" t="s">
        <v>328</v>
      </c>
      <c r="D21" s="1282"/>
      <c r="E21" s="1282"/>
      <c r="F21" s="1282"/>
      <c r="G21" s="1282"/>
      <c r="H21" s="1282"/>
      <c r="I21" s="1282"/>
      <c r="J21" s="1282"/>
      <c r="K21" s="1282"/>
      <c r="L21" s="1282"/>
      <c r="M21" s="1282"/>
      <c r="N21" s="1282"/>
    </row>
    <row r="22" spans="1:14" ht="24" customHeight="1" x14ac:dyDescent="0.2">
      <c r="A22" s="1290"/>
      <c r="B22" s="1291"/>
      <c r="C22" s="1283" t="s">
        <v>329</v>
      </c>
      <c r="D22" s="1284"/>
      <c r="E22" s="1283" t="s">
        <v>270</v>
      </c>
      <c r="F22" s="1284"/>
      <c r="G22" s="1283" t="s">
        <v>330</v>
      </c>
      <c r="H22" s="1284"/>
      <c r="I22" s="1283" t="s">
        <v>331</v>
      </c>
      <c r="J22" s="1284"/>
      <c r="K22" s="1283" t="s">
        <v>332</v>
      </c>
      <c r="L22" s="1284"/>
      <c r="M22" s="1283" t="s">
        <v>333</v>
      </c>
      <c r="N22" s="1284"/>
    </row>
    <row r="23" spans="1:14" x14ac:dyDescent="0.2">
      <c r="A23" s="1290"/>
      <c r="B23" s="1277"/>
      <c r="C23" s="14" t="s">
        <v>268</v>
      </c>
      <c r="D23" s="15" t="s">
        <v>269</v>
      </c>
      <c r="E23" s="14" t="s">
        <v>268</v>
      </c>
      <c r="F23" s="15" t="s">
        <v>269</v>
      </c>
      <c r="G23" s="14" t="s">
        <v>268</v>
      </c>
      <c r="H23" s="15" t="s">
        <v>269</v>
      </c>
      <c r="I23" s="14" t="s">
        <v>268</v>
      </c>
      <c r="J23" s="15" t="s">
        <v>269</v>
      </c>
      <c r="K23" s="14" t="s">
        <v>268</v>
      </c>
      <c r="L23" s="15" t="s">
        <v>269</v>
      </c>
      <c r="M23" s="14" t="s">
        <v>268</v>
      </c>
      <c r="N23" s="15" t="s">
        <v>269</v>
      </c>
    </row>
    <row r="24" spans="1:14" x14ac:dyDescent="0.2">
      <c r="A24" s="1290"/>
      <c r="B24" s="16" t="s">
        <v>10</v>
      </c>
      <c r="C24" s="17">
        <f>PAK!F20</f>
        <v>200</v>
      </c>
      <c r="D24" s="18">
        <f>PAK!G20</f>
        <v>0</v>
      </c>
      <c r="E24" s="17">
        <f>DUPAK!H42</f>
        <v>118.54</v>
      </c>
      <c r="F24" s="18">
        <f>DUPAK!I43</f>
        <v>159.02500000000001</v>
      </c>
      <c r="G24" s="17">
        <f>DUPAK!H105</f>
        <v>93.46</v>
      </c>
      <c r="H24" s="360">
        <f>DUPAK!I106</f>
        <v>170.42</v>
      </c>
      <c r="I24" s="17">
        <f>PAK!F24</f>
        <v>32</v>
      </c>
      <c r="J24" s="18">
        <f>DUPAK!I155</f>
        <v>0</v>
      </c>
      <c r="K24" s="17">
        <f>PAK!F27</f>
        <v>56</v>
      </c>
      <c r="L24" s="18">
        <f>DUPAK!I188</f>
        <v>39</v>
      </c>
      <c r="M24" s="17"/>
      <c r="N24" s="17"/>
    </row>
    <row r="25" spans="1:14" x14ac:dyDescent="0.2">
      <c r="A25" s="1290"/>
      <c r="B25" s="16" t="s">
        <v>9</v>
      </c>
      <c r="C25" s="17"/>
      <c r="D25" s="18">
        <f>DUPAK!I41</f>
        <v>0</v>
      </c>
      <c r="E25" s="17"/>
      <c r="F25" s="18">
        <f>DUPAK!I45</f>
        <v>19</v>
      </c>
      <c r="G25" s="17"/>
      <c r="H25" s="18">
        <f>DUPAK!I138</f>
        <v>0</v>
      </c>
      <c r="I25" s="17"/>
      <c r="J25" s="18">
        <f>DUPAK!I157</f>
        <v>0</v>
      </c>
      <c r="K25" s="17"/>
      <c r="L25" s="18">
        <f>DUPAK!I191</f>
        <v>0</v>
      </c>
      <c r="M25" s="17"/>
      <c r="N25" s="17"/>
    </row>
    <row r="26" spans="1:14" x14ac:dyDescent="0.2">
      <c r="A26" s="1290"/>
      <c r="B26" s="16" t="s">
        <v>11</v>
      </c>
      <c r="C26" s="17"/>
      <c r="D26" s="17"/>
      <c r="E26" s="17"/>
      <c r="F26" s="18">
        <f>DUPAK!I47</f>
        <v>0</v>
      </c>
      <c r="G26" s="17"/>
      <c r="H26" s="18">
        <f>DUPAK!I140</f>
        <v>0</v>
      </c>
      <c r="I26" s="17"/>
      <c r="J26" s="18">
        <f>DUPAK!I159</f>
        <v>18</v>
      </c>
      <c r="K26" s="17"/>
      <c r="L26" s="18">
        <f>DUPAK!I198</f>
        <v>0</v>
      </c>
      <c r="M26" s="17"/>
      <c r="N26" s="17"/>
    </row>
    <row r="27" spans="1:14" x14ac:dyDescent="0.2">
      <c r="A27" s="1290"/>
      <c r="B27" s="16" t="s">
        <v>13</v>
      </c>
      <c r="C27" s="17"/>
      <c r="D27" s="17"/>
      <c r="E27" s="17"/>
      <c r="F27" s="18">
        <f>DUPAK!I49</f>
        <v>67.5</v>
      </c>
      <c r="G27" s="17"/>
      <c r="H27" s="18">
        <f>DUPAK!I147</f>
        <v>0</v>
      </c>
      <c r="I27" s="17"/>
      <c r="J27" s="18">
        <f>DUPAK!I170</f>
        <v>0</v>
      </c>
      <c r="K27" s="17"/>
      <c r="L27" s="18">
        <f>DUPAK!I207</f>
        <v>0</v>
      </c>
      <c r="M27" s="17"/>
      <c r="N27" s="17"/>
    </row>
    <row r="28" spans="1:14" x14ac:dyDescent="0.2">
      <c r="A28" s="1290"/>
      <c r="B28" s="16" t="s">
        <v>94</v>
      </c>
      <c r="C28" s="17"/>
      <c r="D28" s="17"/>
      <c r="E28" s="17"/>
      <c r="F28" s="18">
        <f>DUPAK!I65</f>
        <v>72</v>
      </c>
      <c r="G28" s="17"/>
      <c r="H28" s="18">
        <f>DUPAK!I150</f>
        <v>0</v>
      </c>
      <c r="I28" s="17"/>
      <c r="J28" s="18">
        <f>DUPAK!I174</f>
        <v>0</v>
      </c>
      <c r="K28" s="17"/>
      <c r="L28" s="18">
        <f>DUPAK!I209</f>
        <v>0</v>
      </c>
      <c r="M28" s="17"/>
      <c r="N28" s="17"/>
    </row>
    <row r="29" spans="1:14" x14ac:dyDescent="0.2">
      <c r="A29" s="1290"/>
      <c r="B29" s="16" t="s">
        <v>98</v>
      </c>
      <c r="C29" s="17"/>
      <c r="D29" s="17"/>
      <c r="E29" s="17"/>
      <c r="F29" s="18">
        <f>DUPAK!I68</f>
        <v>26</v>
      </c>
      <c r="G29" s="17"/>
      <c r="H29" s="17"/>
      <c r="I29" s="17"/>
      <c r="J29" s="17"/>
      <c r="K29" s="17"/>
      <c r="L29" s="18">
        <f>DUPAK!I212</f>
        <v>0</v>
      </c>
      <c r="M29" s="17"/>
      <c r="N29" s="17"/>
    </row>
    <row r="30" spans="1:14" x14ac:dyDescent="0.2">
      <c r="A30" s="1290"/>
      <c r="B30" s="16" t="s">
        <v>16</v>
      </c>
      <c r="C30" s="17"/>
      <c r="D30" s="17"/>
      <c r="E30" s="17"/>
      <c r="F30" s="18">
        <f>DUPAK!I70</f>
        <v>0</v>
      </c>
      <c r="G30" s="17"/>
      <c r="H30" s="17"/>
      <c r="I30" s="17"/>
      <c r="J30" s="17"/>
      <c r="K30" s="17"/>
      <c r="L30" s="18">
        <f>DUPAK!I219</f>
        <v>0</v>
      </c>
      <c r="M30" s="17"/>
      <c r="N30" s="17"/>
    </row>
    <row r="31" spans="1:14" x14ac:dyDescent="0.2">
      <c r="A31" s="1290"/>
      <c r="B31" s="16" t="s">
        <v>103</v>
      </c>
      <c r="C31" s="17"/>
      <c r="D31" s="17"/>
      <c r="E31" s="17"/>
      <c r="F31" s="18">
        <v>0</v>
      </c>
      <c r="G31" s="17"/>
      <c r="H31" s="17"/>
      <c r="I31" s="17"/>
      <c r="J31" s="17"/>
      <c r="K31" s="17"/>
      <c r="L31" s="18">
        <f>DUPAK!I228</f>
        <v>0</v>
      </c>
      <c r="M31" s="17"/>
      <c r="N31" s="17"/>
    </row>
    <row r="32" spans="1:14" x14ac:dyDescent="0.2">
      <c r="A32" s="1290"/>
      <c r="B32" s="16" t="s">
        <v>5</v>
      </c>
      <c r="C32" s="17"/>
      <c r="D32" s="19"/>
      <c r="E32" s="17"/>
      <c r="F32" s="18">
        <f>DUPAK!I72</f>
        <v>0</v>
      </c>
      <c r="G32" s="17"/>
      <c r="H32" s="17"/>
      <c r="I32" s="17"/>
      <c r="J32" s="17"/>
      <c r="K32" s="17"/>
      <c r="L32" s="18">
        <f>DUPAK!I237</f>
        <v>0</v>
      </c>
      <c r="M32" s="17"/>
      <c r="N32" s="17"/>
    </row>
    <row r="33" spans="1:14" x14ac:dyDescent="0.2">
      <c r="A33" s="1290"/>
      <c r="B33" s="16" t="s">
        <v>108</v>
      </c>
      <c r="C33" s="17"/>
      <c r="D33" s="17"/>
      <c r="E33" s="17"/>
      <c r="F33" s="18">
        <f>DUPAK!I77</f>
        <v>48</v>
      </c>
      <c r="G33" s="17"/>
      <c r="H33" s="17"/>
      <c r="I33" s="17"/>
      <c r="J33" s="17"/>
      <c r="K33" s="17"/>
      <c r="L33" s="18">
        <f>DUPAK!I241</f>
        <v>0</v>
      </c>
      <c r="M33" s="17"/>
      <c r="N33" s="17"/>
    </row>
    <row r="34" spans="1:14" x14ac:dyDescent="0.2">
      <c r="A34" s="1290"/>
      <c r="B34" s="16" t="s">
        <v>117</v>
      </c>
      <c r="C34" s="17"/>
      <c r="D34" s="17"/>
      <c r="E34" s="17"/>
      <c r="F34" s="18">
        <f>DUPAK!I86</f>
        <v>0</v>
      </c>
      <c r="G34" s="17"/>
      <c r="H34" s="17"/>
      <c r="I34" s="17"/>
      <c r="J34" s="17"/>
      <c r="K34" s="17"/>
      <c r="L34" s="17"/>
      <c r="M34" s="17"/>
      <c r="N34" s="17"/>
    </row>
    <row r="35" spans="1:14" x14ac:dyDescent="0.2">
      <c r="A35" s="1290"/>
      <c r="B35" s="16" t="s">
        <v>121</v>
      </c>
      <c r="C35" s="17"/>
      <c r="D35" s="17"/>
      <c r="E35" s="17"/>
      <c r="F35" s="18">
        <v>0</v>
      </c>
      <c r="G35" s="17"/>
      <c r="H35" s="17"/>
      <c r="I35" s="17"/>
      <c r="J35" s="17"/>
      <c r="K35" s="17"/>
      <c r="L35" s="17"/>
      <c r="M35" s="17"/>
      <c r="N35" s="17"/>
    </row>
    <row r="36" spans="1:14" x14ac:dyDescent="0.2">
      <c r="A36" s="1290"/>
      <c r="B36" s="16" t="s">
        <v>132</v>
      </c>
      <c r="C36" s="17"/>
      <c r="D36" s="17"/>
      <c r="E36" s="17"/>
      <c r="F36" s="18">
        <f>DUPAK!I92</f>
        <v>0</v>
      </c>
      <c r="G36" s="17"/>
      <c r="H36" s="17"/>
      <c r="I36" s="17"/>
      <c r="J36" s="17"/>
      <c r="K36" s="17"/>
      <c r="L36" s="17"/>
      <c r="M36" s="17"/>
      <c r="N36" s="17"/>
    </row>
    <row r="37" spans="1:14" x14ac:dyDescent="0.2">
      <c r="A37" s="1262" t="s">
        <v>334</v>
      </c>
      <c r="B37" s="1263"/>
      <c r="C37" s="20"/>
      <c r="D37" s="20">
        <f>SUM(D24:D25)</f>
        <v>0</v>
      </c>
      <c r="E37" s="20"/>
      <c r="F37" s="361">
        <f>SUM(F24:F36)</f>
        <v>391.52499999999998</v>
      </c>
      <c r="G37" s="20"/>
      <c r="H37" s="361">
        <f>SUM(H24:H28)</f>
        <v>170.42</v>
      </c>
      <c r="I37" s="20"/>
      <c r="J37" s="20">
        <f>SUM(J24:J28)</f>
        <v>18</v>
      </c>
      <c r="K37" s="20"/>
      <c r="L37" s="20">
        <f>SUM(L24:L36)</f>
        <v>39</v>
      </c>
      <c r="M37" s="21"/>
      <c r="N37" s="362">
        <f>SUM(D37:M37)</f>
        <v>618.94499999999994</v>
      </c>
    </row>
    <row r="38" spans="1:14" x14ac:dyDescent="0.2">
      <c r="A38" s="1264"/>
      <c r="B38" s="1265"/>
      <c r="C38" s="22">
        <f>C24</f>
        <v>200</v>
      </c>
      <c r="D38" s="23"/>
      <c r="E38" s="374">
        <f>E24</f>
        <v>118.54</v>
      </c>
      <c r="F38" s="23"/>
      <c r="G38" s="374">
        <f>G24</f>
        <v>93.46</v>
      </c>
      <c r="H38" s="24"/>
      <c r="I38" s="22">
        <f>I24</f>
        <v>32</v>
      </c>
      <c r="J38" s="24"/>
      <c r="K38" s="22">
        <f>K24</f>
        <v>56</v>
      </c>
      <c r="L38" s="24"/>
      <c r="M38" s="376">
        <f>C38+E38+G38+I38+K38</f>
        <v>500</v>
      </c>
      <c r="N38" s="24"/>
    </row>
    <row r="39" spans="1:14" ht="27" customHeight="1" x14ac:dyDescent="0.2">
      <c r="A39" s="1289" t="s">
        <v>335</v>
      </c>
      <c r="B39" s="1289"/>
      <c r="C39" s="1285" t="s">
        <v>336</v>
      </c>
      <c r="D39" s="1286"/>
      <c r="E39" s="1286"/>
      <c r="F39" s="1287"/>
      <c r="G39" s="24"/>
      <c r="H39" s="25"/>
      <c r="I39" s="24"/>
      <c r="J39" s="24"/>
      <c r="K39" s="24"/>
      <c r="L39" s="24"/>
      <c r="M39" s="24"/>
      <c r="N39" s="26">
        <f>H39</f>
        <v>0</v>
      </c>
    </row>
    <row r="40" spans="1:14" ht="27.75" customHeight="1" x14ac:dyDescent="0.2">
      <c r="A40" s="1288" t="s">
        <v>337</v>
      </c>
      <c r="B40" s="1288"/>
      <c r="C40" s="26"/>
      <c r="D40" s="26">
        <f>D37</f>
        <v>0</v>
      </c>
      <c r="E40" s="26"/>
      <c r="F40" s="363">
        <f>F37</f>
        <v>391.52499999999998</v>
      </c>
      <c r="G40" s="26"/>
      <c r="H40" s="363">
        <f>+H37+H39</f>
        <v>170.42</v>
      </c>
      <c r="I40" s="26"/>
      <c r="J40" s="26">
        <f>J37</f>
        <v>18</v>
      </c>
      <c r="K40" s="26"/>
      <c r="L40" s="26">
        <f>L37</f>
        <v>39</v>
      </c>
      <c r="M40" s="20"/>
      <c r="N40" s="361">
        <f>SUM(D40:M40)</f>
        <v>618.94499999999994</v>
      </c>
    </row>
    <row r="41" spans="1:14" x14ac:dyDescent="0.2">
      <c r="A41" s="1262" t="s">
        <v>338</v>
      </c>
      <c r="B41" s="1263"/>
      <c r="C41" s="27"/>
      <c r="D41" s="28"/>
      <c r="E41" s="20"/>
      <c r="F41" s="375">
        <f>+N41*35%</f>
        <v>175</v>
      </c>
      <c r="G41" s="20"/>
      <c r="H41" s="375">
        <f>+N41*45%</f>
        <v>225</v>
      </c>
      <c r="I41" s="20"/>
      <c r="J41" s="28">
        <f>+N41*10%</f>
        <v>50</v>
      </c>
      <c r="K41" s="20"/>
      <c r="L41" s="28">
        <f>+N41*10%</f>
        <v>50</v>
      </c>
      <c r="M41" s="1266">
        <f>M38+N41</f>
        <v>1000</v>
      </c>
      <c r="N41" s="1268">
        <v>500</v>
      </c>
    </row>
    <row r="42" spans="1:14" x14ac:dyDescent="0.2">
      <c r="A42" s="1264"/>
      <c r="B42" s="1265"/>
      <c r="C42" s="24"/>
      <c r="D42" s="29"/>
      <c r="E42" s="24"/>
      <c r="F42" s="30" t="s">
        <v>339</v>
      </c>
      <c r="G42" s="24"/>
      <c r="H42" s="29" t="s">
        <v>340</v>
      </c>
      <c r="I42" s="24"/>
      <c r="J42" s="29" t="s">
        <v>341</v>
      </c>
      <c r="K42" s="24"/>
      <c r="L42" s="29" t="s">
        <v>341</v>
      </c>
      <c r="M42" s="1267"/>
      <c r="N42" s="1269"/>
    </row>
    <row r="43" spans="1:14" x14ac:dyDescent="0.2">
      <c r="A43" s="1273"/>
      <c r="B43" s="1273"/>
      <c r="C43" s="1273"/>
      <c r="D43" s="1273"/>
      <c r="E43" s="1274"/>
      <c r="F43" s="1274"/>
      <c r="G43" s="1274"/>
      <c r="H43" s="1273"/>
      <c r="I43" s="1275"/>
      <c r="J43" s="1236"/>
      <c r="K43" s="1275"/>
      <c r="L43" s="1236"/>
      <c r="M43" s="1275"/>
      <c r="N43" s="1275"/>
    </row>
    <row r="44" spans="1:14" ht="15" customHeight="1" x14ac:dyDescent="0.2">
      <c r="A44" s="1276" t="s">
        <v>218</v>
      </c>
      <c r="B44" s="1278" t="s">
        <v>349</v>
      </c>
      <c r="C44" s="1236"/>
      <c r="D44" s="1236"/>
      <c r="E44" s="1236"/>
      <c r="F44" s="1236"/>
      <c r="G44" s="1279"/>
      <c r="H44" s="1276" t="s">
        <v>342</v>
      </c>
      <c r="I44" s="47" t="s">
        <v>218</v>
      </c>
      <c r="J44" s="1282" t="s">
        <v>350</v>
      </c>
      <c r="K44" s="1282"/>
      <c r="L44" s="1282"/>
      <c r="M44" s="1282" t="s">
        <v>351</v>
      </c>
      <c r="N44" s="1282"/>
    </row>
    <row r="45" spans="1:14" x14ac:dyDescent="0.2">
      <c r="A45" s="1277"/>
      <c r="B45" s="1280"/>
      <c r="C45" s="1274"/>
      <c r="D45" s="1274"/>
      <c r="E45" s="1274"/>
      <c r="F45" s="1274"/>
      <c r="G45" s="1281"/>
      <c r="H45" s="1277"/>
      <c r="I45" s="31" t="s">
        <v>20</v>
      </c>
      <c r="J45" s="1260"/>
      <c r="K45" s="1260"/>
      <c r="L45" s="1260"/>
      <c r="M45" s="1255"/>
      <c r="N45" s="1256"/>
    </row>
    <row r="46" spans="1:14" x14ac:dyDescent="0.2">
      <c r="A46" s="1243" t="s">
        <v>343</v>
      </c>
      <c r="B46" s="1246" t="s">
        <v>640</v>
      </c>
      <c r="C46" s="1247"/>
      <c r="D46" s="1247"/>
      <c r="E46" s="1247"/>
      <c r="F46" s="1247"/>
      <c r="G46" s="1248"/>
      <c r="H46" s="32"/>
      <c r="I46" s="33"/>
      <c r="J46" s="1257"/>
      <c r="K46" s="1257"/>
      <c r="L46" s="1257"/>
      <c r="M46" s="1258" t="s">
        <v>352</v>
      </c>
      <c r="N46" s="1259"/>
    </row>
    <row r="47" spans="1:14" ht="15" customHeight="1" x14ac:dyDescent="0.2">
      <c r="A47" s="1245"/>
      <c r="B47" s="1270" t="s">
        <v>344</v>
      </c>
      <c r="C47" s="1271"/>
      <c r="D47" s="1271"/>
      <c r="E47" s="1271"/>
      <c r="F47" s="1271"/>
      <c r="G47" s="1272"/>
      <c r="H47" s="34"/>
      <c r="I47" s="33" t="s">
        <v>22</v>
      </c>
      <c r="J47" s="1260"/>
      <c r="K47" s="1260"/>
      <c r="L47" s="1260"/>
      <c r="M47" s="1258"/>
      <c r="N47" s="1259"/>
    </row>
    <row r="48" spans="1:14" x14ac:dyDescent="0.2">
      <c r="A48" s="1243" t="s">
        <v>22</v>
      </c>
      <c r="B48" s="1246" t="s">
        <v>640</v>
      </c>
      <c r="C48" s="1247"/>
      <c r="D48" s="1247"/>
      <c r="E48" s="1247"/>
      <c r="F48" s="1247"/>
      <c r="G48" s="1248"/>
      <c r="H48" s="32"/>
      <c r="I48" s="33"/>
      <c r="J48" s="1257"/>
      <c r="K48" s="1257"/>
      <c r="L48" s="1257"/>
      <c r="M48" s="1258" t="s">
        <v>352</v>
      </c>
      <c r="N48" s="1259"/>
    </row>
    <row r="49" spans="1:14" ht="15" customHeight="1" x14ac:dyDescent="0.2">
      <c r="A49" s="1244"/>
      <c r="B49" s="1249" t="s">
        <v>353</v>
      </c>
      <c r="C49" s="1250"/>
      <c r="D49" s="1250"/>
      <c r="E49" s="1250"/>
      <c r="F49" s="1250"/>
      <c r="G49" s="1251"/>
      <c r="H49" s="35"/>
      <c r="I49" s="33" t="s">
        <v>28</v>
      </c>
      <c r="J49" s="1260"/>
      <c r="K49" s="1260"/>
      <c r="L49" s="1260"/>
      <c r="M49" s="1258"/>
      <c r="N49" s="1259"/>
    </row>
    <row r="50" spans="1:14" x14ac:dyDescent="0.2">
      <c r="A50" s="1244"/>
      <c r="B50" s="36"/>
      <c r="C50" s="37"/>
      <c r="D50" s="37"/>
      <c r="E50" s="37"/>
      <c r="F50" s="37"/>
      <c r="G50" s="38"/>
      <c r="H50" s="35"/>
      <c r="I50" s="33"/>
      <c r="J50" s="1257"/>
      <c r="K50" s="1257"/>
      <c r="L50" s="1257"/>
      <c r="M50" s="1258" t="s">
        <v>352</v>
      </c>
      <c r="N50" s="1259"/>
    </row>
    <row r="51" spans="1:14" ht="15" customHeight="1" x14ac:dyDescent="0.2">
      <c r="A51" s="1244"/>
      <c r="B51" s="36"/>
      <c r="C51" s="37"/>
      <c r="D51" s="37"/>
      <c r="E51" s="37"/>
      <c r="F51" s="37"/>
      <c r="G51" s="38"/>
      <c r="H51" s="35"/>
      <c r="I51" s="33" t="s">
        <v>38</v>
      </c>
      <c r="J51" s="1257"/>
      <c r="K51" s="1257"/>
      <c r="L51" s="1257"/>
      <c r="M51" s="1258"/>
      <c r="N51" s="1259"/>
    </row>
    <row r="52" spans="1:14" x14ac:dyDescent="0.2">
      <c r="A52" s="1244"/>
      <c r="B52" s="36"/>
      <c r="C52" s="37"/>
      <c r="D52" s="37"/>
      <c r="E52" s="37"/>
      <c r="F52" s="37"/>
      <c r="G52" s="38"/>
      <c r="H52" s="35"/>
      <c r="I52" s="39"/>
      <c r="J52" s="1261"/>
      <c r="K52" s="1261"/>
      <c r="L52" s="1261"/>
      <c r="M52" s="1258" t="s">
        <v>352</v>
      </c>
      <c r="N52" s="1259"/>
    </row>
    <row r="53" spans="1:14" ht="15" customHeight="1" x14ac:dyDescent="0.2">
      <c r="A53" s="1244"/>
      <c r="B53" s="36"/>
      <c r="C53" s="37"/>
      <c r="D53" s="37"/>
      <c r="E53" s="37"/>
      <c r="F53" s="37"/>
      <c r="G53" s="38"/>
      <c r="H53" s="35"/>
      <c r="I53" s="33" t="s">
        <v>40</v>
      </c>
      <c r="J53" s="1257"/>
      <c r="K53" s="1257"/>
      <c r="L53" s="1257"/>
      <c r="M53" s="1258"/>
      <c r="N53" s="1259"/>
    </row>
    <row r="54" spans="1:14" x14ac:dyDescent="0.2">
      <c r="A54" s="1244"/>
      <c r="B54" s="36"/>
      <c r="C54" s="37"/>
      <c r="D54" s="37"/>
      <c r="E54" s="37"/>
      <c r="F54" s="37"/>
      <c r="G54" s="38"/>
      <c r="H54" s="35"/>
      <c r="I54" s="33"/>
      <c r="J54" s="1257"/>
      <c r="K54" s="1257"/>
      <c r="L54" s="1257"/>
      <c r="M54" s="1258" t="s">
        <v>352</v>
      </c>
      <c r="N54" s="1259"/>
    </row>
    <row r="55" spans="1:14" ht="15" customHeight="1" x14ac:dyDescent="0.2">
      <c r="A55" s="1244"/>
      <c r="B55" s="36"/>
      <c r="C55" s="37"/>
      <c r="D55" s="37"/>
      <c r="E55" s="37"/>
      <c r="F55" s="37"/>
      <c r="G55" s="38"/>
      <c r="H55" s="35"/>
      <c r="I55" s="33" t="s">
        <v>42</v>
      </c>
      <c r="J55" s="1257"/>
      <c r="K55" s="1257"/>
      <c r="L55" s="1257"/>
      <c r="M55" s="1255"/>
      <c r="N55" s="1256"/>
    </row>
    <row r="56" spans="1:14" ht="15" customHeight="1" x14ac:dyDescent="0.2">
      <c r="A56" s="1244"/>
      <c r="B56" s="36"/>
      <c r="C56" s="37"/>
      <c r="D56" s="37"/>
      <c r="E56" s="37"/>
      <c r="F56" s="37"/>
      <c r="G56" s="38"/>
      <c r="H56" s="35"/>
      <c r="I56" s="40"/>
      <c r="J56" s="1238"/>
      <c r="K56" s="1239"/>
      <c r="L56" s="1240"/>
      <c r="M56" s="1241" t="s">
        <v>352</v>
      </c>
      <c r="N56" s="1242"/>
    </row>
    <row r="57" spans="1:14" ht="15" customHeight="1" x14ac:dyDescent="0.2">
      <c r="A57" s="1243" t="s">
        <v>28</v>
      </c>
      <c r="B57" s="1246" t="s">
        <v>641</v>
      </c>
      <c r="C57" s="1247"/>
      <c r="D57" s="1247"/>
      <c r="E57" s="1247"/>
      <c r="F57" s="1247"/>
      <c r="G57" s="1248"/>
      <c r="H57" s="32"/>
      <c r="I57" s="1252" t="s">
        <v>345</v>
      </c>
      <c r="J57" s="1237"/>
      <c r="K57" s="1237"/>
      <c r="L57" s="1237"/>
      <c r="M57" s="1237"/>
      <c r="N57" s="1237"/>
    </row>
    <row r="58" spans="1:14" ht="15" customHeight="1" x14ac:dyDescent="0.2">
      <c r="A58" s="1244"/>
      <c r="B58" s="1249"/>
      <c r="C58" s="1250"/>
      <c r="D58" s="1250"/>
      <c r="E58" s="1250"/>
      <c r="F58" s="1250"/>
      <c r="G58" s="1251"/>
      <c r="H58" s="35"/>
      <c r="I58" s="1252" t="s">
        <v>370</v>
      </c>
      <c r="J58" s="1237"/>
      <c r="K58" s="1237"/>
      <c r="L58" s="1237"/>
      <c r="M58" s="1237"/>
      <c r="N58" s="1237"/>
    </row>
    <row r="59" spans="1:14" ht="15" customHeight="1" x14ac:dyDescent="0.2">
      <c r="A59" s="1244"/>
      <c r="B59" s="36"/>
      <c r="C59" s="37"/>
      <c r="D59" s="37"/>
      <c r="E59" s="37"/>
      <c r="F59" s="37"/>
      <c r="G59" s="38"/>
      <c r="H59" s="35"/>
      <c r="I59" s="1252" t="s">
        <v>255</v>
      </c>
      <c r="J59" s="1237"/>
      <c r="K59" s="1237"/>
      <c r="L59" s="1237"/>
      <c r="M59" s="1237"/>
      <c r="N59" s="1237"/>
    </row>
    <row r="60" spans="1:14" x14ac:dyDescent="0.2">
      <c r="A60" s="1244"/>
      <c r="B60" s="36"/>
      <c r="C60" s="37"/>
      <c r="D60" s="37"/>
      <c r="E60" s="37"/>
      <c r="F60" s="37"/>
      <c r="G60" s="38"/>
      <c r="H60" s="35"/>
      <c r="I60" s="1252"/>
      <c r="J60" s="1237"/>
      <c r="K60" s="1237"/>
      <c r="L60" s="1237"/>
      <c r="M60" s="1237"/>
      <c r="N60" s="1237"/>
    </row>
    <row r="61" spans="1:14" x14ac:dyDescent="0.2">
      <c r="A61" s="1244"/>
      <c r="B61" s="53"/>
      <c r="C61" s="54"/>
      <c r="D61" s="54"/>
      <c r="E61" s="54"/>
      <c r="F61" s="54"/>
      <c r="G61" s="55"/>
      <c r="H61" s="35"/>
      <c r="I61" s="52"/>
      <c r="J61" s="51"/>
      <c r="K61" s="51"/>
      <c r="L61" s="51"/>
      <c r="M61" s="51"/>
      <c r="N61" s="51"/>
    </row>
    <row r="62" spans="1:14" x14ac:dyDescent="0.2">
      <c r="A62" s="1244"/>
      <c r="B62" s="352"/>
      <c r="C62" s="353"/>
      <c r="D62" s="353"/>
      <c r="E62" s="353"/>
      <c r="F62" s="353"/>
      <c r="G62" s="354"/>
      <c r="H62" s="35"/>
      <c r="I62" s="355"/>
      <c r="J62" s="356"/>
      <c r="K62" s="356"/>
      <c r="L62" s="356"/>
      <c r="M62" s="356"/>
      <c r="N62" s="356"/>
    </row>
    <row r="63" spans="1:14" x14ac:dyDescent="0.2">
      <c r="A63" s="1244"/>
      <c r="B63" s="36"/>
      <c r="C63" s="37"/>
      <c r="D63" s="37"/>
      <c r="E63" s="37"/>
      <c r="F63" s="37"/>
      <c r="G63" s="38"/>
      <c r="H63" s="35"/>
      <c r="I63" s="1253"/>
      <c r="J63" s="1254"/>
      <c r="K63" s="41"/>
      <c r="L63" s="42"/>
      <c r="M63" s="42"/>
      <c r="N63" s="42"/>
    </row>
    <row r="64" spans="1:14" x14ac:dyDescent="0.2">
      <c r="A64" s="1244"/>
      <c r="B64" s="36"/>
      <c r="C64" s="37"/>
      <c r="D64" s="37"/>
      <c r="E64" s="37"/>
      <c r="F64" s="37"/>
      <c r="G64" s="38"/>
      <c r="H64" s="35"/>
      <c r="I64" s="1252" t="s">
        <v>653</v>
      </c>
      <c r="J64" s="1237"/>
      <c r="K64" s="1237"/>
      <c r="L64" s="1237"/>
      <c r="M64" s="1237"/>
      <c r="N64" s="1237"/>
    </row>
    <row r="65" spans="1:14" ht="15" customHeight="1" x14ac:dyDescent="0.2">
      <c r="A65" s="1245"/>
      <c r="B65" s="43"/>
      <c r="C65" s="44"/>
      <c r="D65" s="44"/>
      <c r="E65" s="44"/>
      <c r="F65" s="44"/>
      <c r="G65" s="45"/>
      <c r="H65" s="34"/>
      <c r="I65" s="1237" t="s">
        <v>654</v>
      </c>
      <c r="J65" s="1237"/>
      <c r="K65" s="1237"/>
      <c r="L65" s="1237"/>
      <c r="M65" s="1237"/>
      <c r="N65" s="1237"/>
    </row>
    <row r="66" spans="1:14" ht="11" customHeight="1" x14ac:dyDescent="0.2">
      <c r="A66" s="46"/>
      <c r="B66" s="1236"/>
      <c r="C66" s="1236"/>
      <c r="D66" s="1236"/>
      <c r="E66" s="1236"/>
      <c r="F66" s="1236"/>
      <c r="G66" s="1236"/>
      <c r="H66" s="46"/>
      <c r="I66" s="1237"/>
      <c r="J66" s="1237"/>
      <c r="K66" s="1237"/>
      <c r="L66" s="1237"/>
      <c r="M66" s="1237"/>
      <c r="N66" s="1237"/>
    </row>
    <row r="67" spans="1:14" s="321" customFormat="1" ht="11" x14ac:dyDescent="0.15">
      <c r="A67" s="318" t="s">
        <v>354</v>
      </c>
      <c r="B67" s="319"/>
      <c r="C67" s="319"/>
      <c r="D67" s="319"/>
      <c r="E67" s="320"/>
      <c r="F67" s="320"/>
      <c r="G67" s="320"/>
      <c r="H67" s="320"/>
      <c r="I67" s="320"/>
      <c r="J67" s="320"/>
      <c r="K67" s="320"/>
      <c r="L67" s="320"/>
      <c r="M67" s="320"/>
      <c r="N67" s="320"/>
    </row>
    <row r="68" spans="1:14" s="321" customFormat="1" ht="11" x14ac:dyDescent="0.15">
      <c r="A68" s="322"/>
      <c r="B68" s="323" t="s">
        <v>369</v>
      </c>
      <c r="C68" s="324"/>
      <c r="D68" s="324"/>
      <c r="E68" s="324"/>
      <c r="F68" s="324"/>
      <c r="G68" s="324"/>
      <c r="H68" s="324"/>
      <c r="I68" s="324"/>
      <c r="J68" s="324"/>
      <c r="K68" s="324"/>
      <c r="L68" s="324"/>
      <c r="M68" s="324"/>
      <c r="N68" s="324"/>
    </row>
    <row r="69" spans="1:14" s="321" customFormat="1" ht="11" x14ac:dyDescent="0.15">
      <c r="A69" s="325"/>
      <c r="B69" s="323" t="s">
        <v>355</v>
      </c>
      <c r="C69" s="324"/>
      <c r="D69" s="324"/>
      <c r="E69" s="324"/>
      <c r="F69" s="324"/>
      <c r="G69" s="324"/>
      <c r="H69" s="324"/>
      <c r="I69" s="324"/>
      <c r="J69" s="324"/>
      <c r="K69" s="324"/>
      <c r="L69" s="324"/>
      <c r="M69" s="324"/>
      <c r="N69" s="324"/>
    </row>
  </sheetData>
  <mergeCells count="87">
    <mergeCell ref="A5:N5"/>
    <mergeCell ref="A6:N6"/>
    <mergeCell ref="A8:C8"/>
    <mergeCell ref="A9:C9"/>
    <mergeCell ref="A11:A19"/>
    <mergeCell ref="B11:N11"/>
    <mergeCell ref="C12:H12"/>
    <mergeCell ref="I12:N12"/>
    <mergeCell ref="C13:H13"/>
    <mergeCell ref="I13:N13"/>
    <mergeCell ref="C14:H14"/>
    <mergeCell ref="I14:N14"/>
    <mergeCell ref="C15:H15"/>
    <mergeCell ref="I15:N15"/>
    <mergeCell ref="C16:H16"/>
    <mergeCell ref="I16:N16"/>
    <mergeCell ref="C17:H17"/>
    <mergeCell ref="C20:H20"/>
    <mergeCell ref="I17:N17"/>
    <mergeCell ref="C18:H18"/>
    <mergeCell ref="I18:N18"/>
    <mergeCell ref="C19:H19"/>
    <mergeCell ref="I19:N19"/>
    <mergeCell ref="I20:N20"/>
    <mergeCell ref="I22:J22"/>
    <mergeCell ref="K22:L22"/>
    <mergeCell ref="M22:N22"/>
    <mergeCell ref="C39:F39"/>
    <mergeCell ref="A40:B40"/>
    <mergeCell ref="A37:B38"/>
    <mergeCell ref="A39:B39"/>
    <mergeCell ref="A21:A36"/>
    <mergeCell ref="B21:B23"/>
    <mergeCell ref="C21:N21"/>
    <mergeCell ref="C22:D22"/>
    <mergeCell ref="E22:F22"/>
    <mergeCell ref="G22:H22"/>
    <mergeCell ref="H44:H45"/>
    <mergeCell ref="J44:L44"/>
    <mergeCell ref="M44:N44"/>
    <mergeCell ref="J45:L45"/>
    <mergeCell ref="M45:N45"/>
    <mergeCell ref="J53:L53"/>
    <mergeCell ref="M53:N53"/>
    <mergeCell ref="J55:L55"/>
    <mergeCell ref="A41:B42"/>
    <mergeCell ref="M41:M42"/>
    <mergeCell ref="N41:N42"/>
    <mergeCell ref="A46:A47"/>
    <mergeCell ref="B46:G46"/>
    <mergeCell ref="J46:L46"/>
    <mergeCell ref="M46:N46"/>
    <mergeCell ref="B47:G47"/>
    <mergeCell ref="J47:L47"/>
    <mergeCell ref="M47:N47"/>
    <mergeCell ref="A43:N43"/>
    <mergeCell ref="A44:A45"/>
    <mergeCell ref="B44:G45"/>
    <mergeCell ref="M55:N55"/>
    <mergeCell ref="J54:L54"/>
    <mergeCell ref="M54:N54"/>
    <mergeCell ref="A48:A56"/>
    <mergeCell ref="B48:G48"/>
    <mergeCell ref="J48:L48"/>
    <mergeCell ref="M48:N48"/>
    <mergeCell ref="B49:G49"/>
    <mergeCell ref="J49:L49"/>
    <mergeCell ref="M49:N49"/>
    <mergeCell ref="J50:L50"/>
    <mergeCell ref="M50:N50"/>
    <mergeCell ref="J51:L51"/>
    <mergeCell ref="M51:N51"/>
    <mergeCell ref="J52:L52"/>
    <mergeCell ref="M52:N52"/>
    <mergeCell ref="B66:G66"/>
    <mergeCell ref="I66:N66"/>
    <mergeCell ref="J56:L56"/>
    <mergeCell ref="M56:N56"/>
    <mergeCell ref="A57:A65"/>
    <mergeCell ref="B57:G58"/>
    <mergeCell ref="I57:N57"/>
    <mergeCell ref="I58:N58"/>
    <mergeCell ref="I59:N59"/>
    <mergeCell ref="I60:N60"/>
    <mergeCell ref="I65:N65"/>
    <mergeCell ref="I63:J63"/>
    <mergeCell ref="I64:N64"/>
  </mergeCells>
  <pageMargins left="0.5" right="0.5" top="0.5" bottom="0.5" header="0" footer="0"/>
  <pageSetup paperSize="9" scale="75" orientation="portrait" r:id="rId1"/>
  <drawing r:id="rId2"/>
  <legacyDrawing r:id="rId3"/>
  <oleObjects>
    <mc:AlternateContent xmlns:mc="http://schemas.openxmlformats.org/markup-compatibility/2006">
      <mc:Choice Requires="x14">
        <oleObject progId="Word.Picture.8" shapeId="2049" r:id="rId4">
          <objectPr defaultSize="0" autoPict="0" r:id="rId5">
            <anchor moveWithCells="1" sizeWithCells="1">
              <from>
                <xdr:col>6</xdr:col>
                <xdr:colOff>368300</xdr:colOff>
                <xdr:row>0</xdr:row>
                <xdr:rowOff>50800</xdr:rowOff>
              </from>
              <to>
                <xdr:col>7</xdr:col>
                <xdr:colOff>292100</xdr:colOff>
                <xdr:row>3</xdr:row>
                <xdr:rowOff>139700</xdr:rowOff>
              </to>
            </anchor>
          </objectPr>
        </oleObject>
      </mc:Choice>
      <mc:Fallback>
        <oleObject progId="Word.Picture.8" shapeId="204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8</vt:i4>
      </vt:variant>
      <vt:variant>
        <vt:lpstr>Named Ranges</vt:lpstr>
      </vt:variant>
      <vt:variant>
        <vt:i4>12</vt:i4>
      </vt:variant>
    </vt:vector>
  </HeadingPairs>
  <TitlesOfParts>
    <vt:vector size="20" baseType="lpstr">
      <vt:lpstr>PERSYARATAN ADMINISTRASI</vt:lpstr>
      <vt:lpstr>PAK</vt:lpstr>
      <vt:lpstr>DUPAK</vt:lpstr>
      <vt:lpstr>PENDIDIKAN</vt:lpstr>
      <vt:lpstr>PENELITIAN</vt:lpstr>
      <vt:lpstr>PENGABDIAN</vt:lpstr>
      <vt:lpstr>PENUNJANG</vt:lpstr>
      <vt:lpstr>Resume PENILAIAN TPJA UNAND </vt:lpstr>
      <vt:lpstr>DUPAK!Print_Area</vt:lpstr>
      <vt:lpstr>PAK!Print_Area</vt:lpstr>
      <vt:lpstr>PENDIDIKAN!Print_Area</vt:lpstr>
      <vt:lpstr>PENELITIAN!Print_Area</vt:lpstr>
      <vt:lpstr>PENGABDIAN!Print_Area</vt:lpstr>
      <vt:lpstr>PENUNJANG!Print_Area</vt:lpstr>
      <vt:lpstr>'PERSYARATAN ADMINISTRASI'!Print_Area</vt:lpstr>
      <vt:lpstr>'Resume PENILAIAN TPJA UNAND '!Print_Area</vt:lpstr>
      <vt:lpstr>PENDIDIKAN!Print_Titles</vt:lpstr>
      <vt:lpstr>PENELITIAN!Print_Titles</vt:lpstr>
      <vt:lpstr>PENGABDIAN!Print_Titles</vt:lpstr>
      <vt:lpstr>PENUNJANG!Print_Titles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dc:creator>
  <cp:lastModifiedBy>Microsoft Office User</cp:lastModifiedBy>
  <cp:lastPrinted>2022-04-04T05:30:33Z</cp:lastPrinted>
  <dcterms:created xsi:type="dcterms:W3CDTF">2013-02-21T03:23:55Z</dcterms:created>
  <dcterms:modified xsi:type="dcterms:W3CDTF">2022-06-01T04:33:30Z</dcterms:modified>
</cp:coreProperties>
</file>