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D:\TPJA_FAKULTAS_MIPA\TPJA_II_2022\"/>
    </mc:Choice>
  </mc:AlternateContent>
  <xr:revisionPtr revIDLastSave="0" documentId="10_ncr:8100000_{7E9AAA29-858C-4115-A4A8-94B34FA14C4D}" xr6:coauthVersionLast="34" xr6:coauthVersionMax="34" xr10:uidLastSave="{00000000-0000-0000-0000-000000000000}"/>
  <bookViews>
    <workbookView xWindow="0" yWindow="0" windowWidth="19200" windowHeight="6830" activeTab="4" xr2:uid="{00000000-000D-0000-FFFF-FFFF00000000}"/>
  </bookViews>
  <sheets>
    <sheet name="PERSYARATAN ADMINISTRASI" sheetId="16" r:id="rId1"/>
    <sheet name="PAK" sheetId="17" r:id="rId2"/>
    <sheet name="DUPAK" sheetId="7" r:id="rId3"/>
    <sheet name="PENDIDIKAN" sheetId="8" r:id="rId4"/>
    <sheet name="PENELITIAN" sheetId="18" r:id="rId5"/>
    <sheet name="PENGABDIAN" sheetId="10" r:id="rId6"/>
    <sheet name="PENUNJANG" sheetId="11" r:id="rId7"/>
    <sheet name="Resume PENILAIAN TPJA UNAND " sheetId="14" r:id="rId8"/>
  </sheets>
  <definedNames>
    <definedName name="_xlnm.Print_Area" localSheetId="2">DUPAK!$A$1:$M$301</definedName>
    <definedName name="_xlnm.Print_Area" localSheetId="1">PAK!$A$1:$H$50</definedName>
    <definedName name="_xlnm.Print_Area" localSheetId="3">PENDIDIKAN!$A$1:$M$480</definedName>
    <definedName name="_xlnm.Print_Area" localSheetId="4">PENELITIAN!$A$1:$N$586</definedName>
    <definedName name="_xlnm.Print_Area" localSheetId="5">PENGABDIAN!$A$1:$N$79</definedName>
    <definedName name="_xlnm.Print_Area" localSheetId="6">PENUNJANG!$A$1:$N$111</definedName>
    <definedName name="_xlnm.Print_Area" localSheetId="0">'PERSYARATAN ADMINISTRASI'!$A$1:$E$45</definedName>
    <definedName name="_xlnm.Print_Area" localSheetId="7">'Resume PENILAIAN TPJA UNAND '!$A$1:$N$69</definedName>
    <definedName name="_xlnm.Print_Titles" localSheetId="3">PENDIDIKAN!$20:$20</definedName>
    <definedName name="_xlnm.Print_Titles" localSheetId="4">PENELITIAN!$20:$20</definedName>
    <definedName name="_xlnm.Print_Titles" localSheetId="5">PENGABDIAN!$20:$21</definedName>
    <definedName name="_xlnm.Print_Titles" localSheetId="6">PENUNJANG!$20:$21</definedName>
  </definedNames>
  <calcPr calcId="162913"/>
</workbook>
</file>

<file path=xl/calcChain.xml><?xml version="1.0" encoding="utf-8"?>
<calcChain xmlns="http://schemas.openxmlformats.org/spreadsheetml/2006/main">
  <c r="L37" i="11" l="1"/>
  <c r="L23" i="11"/>
  <c r="L35" i="11"/>
  <c r="L34" i="11"/>
  <c r="L33" i="11"/>
  <c r="L32" i="11"/>
  <c r="K399" i="8" l="1"/>
  <c r="K336" i="8"/>
  <c r="K335" i="8"/>
  <c r="K344" i="8"/>
  <c r="K343" i="8"/>
  <c r="L27" i="11" l="1"/>
  <c r="L26" i="11"/>
  <c r="K388" i="8" l="1"/>
  <c r="I397" i="8" l="1"/>
  <c r="I394" i="8"/>
  <c r="K390" i="8"/>
  <c r="K396" i="8"/>
  <c r="K397" i="8" s="1"/>
  <c r="K393" i="8"/>
  <c r="K394" i="8" s="1"/>
  <c r="I391" i="8"/>
  <c r="K389" i="8"/>
  <c r="K387" i="8"/>
  <c r="K311" i="8"/>
  <c r="K308" i="8" s="1"/>
  <c r="I311" i="8"/>
  <c r="I308" i="8"/>
  <c r="I270" i="8"/>
  <c r="K269" i="8"/>
  <c r="K270" i="8" s="1"/>
  <c r="I267" i="8"/>
  <c r="K266" i="8"/>
  <c r="K267" i="8" s="1"/>
  <c r="K237" i="8"/>
  <c r="I237" i="8"/>
  <c r="K233" i="8"/>
  <c r="I233" i="8"/>
  <c r="K241" i="8"/>
  <c r="K242" i="8" s="1"/>
  <c r="K239" i="8" s="1"/>
  <c r="I242" i="8"/>
  <c r="K391" i="8" l="1"/>
  <c r="L55" i="11"/>
  <c r="L54" i="11"/>
  <c r="L53" i="11"/>
  <c r="L52" i="11"/>
  <c r="L51" i="11"/>
  <c r="L50" i="11"/>
  <c r="L49" i="11"/>
  <c r="L48" i="11"/>
  <c r="L47" i="11"/>
  <c r="L46" i="11"/>
  <c r="L44" i="11"/>
  <c r="L63" i="11"/>
  <c r="L56" i="11" s="1"/>
  <c r="L45" i="11"/>
  <c r="L30" i="11"/>
  <c r="L29" i="11"/>
  <c r="L28" i="11"/>
  <c r="I385" i="8" l="1"/>
  <c r="K383" i="8"/>
  <c r="K375" i="8"/>
  <c r="I360" i="8"/>
  <c r="K359" i="8"/>
  <c r="I357" i="8"/>
  <c r="K356" i="8"/>
  <c r="I354" i="8"/>
  <c r="K350" i="8"/>
  <c r="K349" i="8"/>
  <c r="K348" i="8"/>
  <c r="K347" i="8"/>
  <c r="I345" i="8"/>
  <c r="K340" i="8"/>
  <c r="K339" i="8"/>
  <c r="I337" i="8"/>
  <c r="K329" i="8"/>
  <c r="K332" i="8"/>
  <c r="K331" i="8"/>
  <c r="K330" i="8"/>
  <c r="K325" i="8"/>
  <c r="K324" i="8"/>
  <c r="K323" i="8"/>
  <c r="K322" i="8"/>
  <c r="K321" i="8"/>
  <c r="K320" i="8"/>
  <c r="K319" i="8"/>
  <c r="K353" i="8"/>
  <c r="K354" i="8" s="1"/>
  <c r="I351" i="8"/>
  <c r="I341" i="8"/>
  <c r="I333" i="8"/>
  <c r="K328" i="8"/>
  <c r="K357" i="8" l="1"/>
  <c r="K345" i="8"/>
  <c r="K360" i="8"/>
  <c r="K337" i="8"/>
  <c r="K341" i="8"/>
  <c r="K351" i="8"/>
  <c r="K333" i="8"/>
  <c r="K296" i="8"/>
  <c r="I296" i="8"/>
  <c r="K284" i="8"/>
  <c r="I284" i="8"/>
  <c r="F8" i="8"/>
  <c r="J473" i="8" s="1"/>
  <c r="I251" i="8" l="1"/>
  <c r="K250" i="8"/>
  <c r="I247" i="8"/>
  <c r="K246" i="8"/>
  <c r="K219" i="8"/>
  <c r="I219" i="8"/>
  <c r="K203" i="8"/>
  <c r="I203" i="8"/>
  <c r="K214" i="8"/>
  <c r="I214" i="8"/>
  <c r="K211" i="8"/>
  <c r="I211" i="8"/>
  <c r="K208" i="8"/>
  <c r="I208" i="8"/>
  <c r="K179" i="8"/>
  <c r="K178" i="8"/>
  <c r="K169" i="8"/>
  <c r="K166" i="8"/>
  <c r="K164" i="8"/>
  <c r="M502" i="18" l="1"/>
  <c r="Q574" i="18"/>
  <c r="P574" i="18"/>
  <c r="N32" i="18" l="1"/>
  <c r="N200" i="18"/>
  <c r="N333" i="18"/>
  <c r="M419" i="18"/>
  <c r="I180" i="8" l="1"/>
  <c r="K177" i="8"/>
  <c r="K176" i="8"/>
  <c r="K175" i="8"/>
  <c r="K174" i="8"/>
  <c r="K173" i="8"/>
  <c r="K172" i="8"/>
  <c r="I170" i="8"/>
  <c r="K168" i="8"/>
  <c r="K167" i="8"/>
  <c r="K165" i="8"/>
  <c r="K163" i="8"/>
  <c r="K162" i="8"/>
  <c r="K161" i="8"/>
  <c r="K129" i="8"/>
  <c r="K121" i="8"/>
  <c r="K120" i="8"/>
  <c r="K119" i="8"/>
  <c r="K98" i="8"/>
  <c r="K97" i="8"/>
  <c r="I92" i="8"/>
  <c r="K91" i="8"/>
  <c r="K90" i="8"/>
  <c r="K89" i="8"/>
  <c r="K88" i="8"/>
  <c r="K87" i="8"/>
  <c r="K86" i="8"/>
  <c r="K82" i="8"/>
  <c r="K78" i="8"/>
  <c r="K77" i="8"/>
  <c r="K76" i="8"/>
  <c r="I84" i="8"/>
  <c r="K83" i="8"/>
  <c r="K81" i="8"/>
  <c r="K80" i="8"/>
  <c r="K79" i="8"/>
  <c r="K75" i="8"/>
  <c r="K71" i="8"/>
  <c r="K70" i="8"/>
  <c r="K69" i="8"/>
  <c r="K68" i="8"/>
  <c r="I73" i="8"/>
  <c r="K72" i="8"/>
  <c r="K67" i="8"/>
  <c r="I65" i="8"/>
  <c r="K64" i="8"/>
  <c r="K63" i="8"/>
  <c r="K62" i="8"/>
  <c r="K61" i="8"/>
  <c r="K60" i="8"/>
  <c r="I58" i="8"/>
  <c r="K57" i="8"/>
  <c r="K56" i="8"/>
  <c r="K55" i="8"/>
  <c r="I53" i="8"/>
  <c r="K52" i="8"/>
  <c r="K51" i="8"/>
  <c r="K50" i="8"/>
  <c r="K49" i="8"/>
  <c r="K48" i="8"/>
  <c r="I46" i="8"/>
  <c r="K45" i="8"/>
  <c r="K44" i="8"/>
  <c r="K43" i="8"/>
  <c r="K39" i="8"/>
  <c r="I41" i="8"/>
  <c r="K40" i="8"/>
  <c r="K38" i="8"/>
  <c r="K37" i="8"/>
  <c r="K36" i="8"/>
  <c r="K180" i="8" l="1"/>
  <c r="K170" i="8"/>
  <c r="K92" i="8"/>
  <c r="K84" i="8"/>
  <c r="K46" i="8"/>
  <c r="K73" i="8"/>
  <c r="K65" i="8"/>
  <c r="K58" i="8"/>
  <c r="K53" i="8"/>
  <c r="K41" i="8"/>
  <c r="Q17" i="18"/>
  <c r="P17" i="18"/>
  <c r="M180" i="18" l="1"/>
  <c r="M545" i="18" l="1"/>
  <c r="N544" i="18"/>
  <c r="M315" i="18" l="1"/>
  <c r="H21" i="7" l="1"/>
  <c r="M402" i="18" l="1"/>
  <c r="M368" i="18"/>
  <c r="M385" i="18"/>
  <c r="M351" i="18"/>
  <c r="M334" i="18"/>
  <c r="I266" i="7" l="1"/>
  <c r="M239" i="18" l="1"/>
  <c r="M518" i="18" l="1"/>
  <c r="M486" i="18"/>
  <c r="M470" i="18"/>
  <c r="M454" i="18"/>
  <c r="M438" i="18"/>
  <c r="M296" i="18"/>
  <c r="M277" i="18"/>
  <c r="M258" i="18"/>
  <c r="M220" i="18"/>
  <c r="M201" i="18"/>
  <c r="M159" i="18"/>
  <c r="M138" i="18"/>
  <c r="M75" i="18"/>
  <c r="M117" i="18"/>
  <c r="M96" i="18"/>
  <c r="M54" i="18"/>
  <c r="M33" i="18" l="1"/>
  <c r="K398" i="8" l="1"/>
  <c r="I381" i="8"/>
  <c r="K380" i="8"/>
  <c r="I377" i="8"/>
  <c r="K376" i="8"/>
  <c r="I369" i="8"/>
  <c r="I326" i="8"/>
  <c r="I316" i="8"/>
  <c r="K315" i="8"/>
  <c r="K305" i="8"/>
  <c r="I305" i="8"/>
  <c r="K302" i="8" l="1"/>
  <c r="I302" i="8"/>
  <c r="K299" i="8"/>
  <c r="I299" i="8"/>
  <c r="K292" i="8"/>
  <c r="I292" i="8"/>
  <c r="K280" i="8"/>
  <c r="I280" i="8"/>
  <c r="I261" i="8"/>
  <c r="K260" i="8"/>
  <c r="I230" i="8"/>
  <c r="K230" i="8"/>
  <c r="K158" i="8"/>
  <c r="K139" i="8"/>
  <c r="K136" i="8"/>
  <c r="K135" i="8"/>
  <c r="K134" i="8"/>
  <c r="K133" i="8"/>
  <c r="K130" i="8"/>
  <c r="K128" i="8"/>
  <c r="L54" i="10" l="1"/>
  <c r="L53" i="10"/>
  <c r="L42" i="10" l="1"/>
  <c r="L43" i="10"/>
  <c r="L44" i="10"/>
  <c r="L45" i="10"/>
  <c r="L46" i="10"/>
  <c r="L47" i="10"/>
  <c r="L48" i="10"/>
  <c r="L49" i="10"/>
  <c r="L50" i="10"/>
  <c r="L51" i="10"/>
  <c r="L52" i="10"/>
  <c r="L25" i="11" l="1"/>
  <c r="J111" i="11"/>
  <c r="J110" i="11"/>
  <c r="J79" i="10"/>
  <c r="J78" i="10"/>
  <c r="J586" i="18" l="1"/>
  <c r="J585" i="18"/>
  <c r="N437" i="18" l="1"/>
  <c r="K384" i="8"/>
  <c r="K385" i="8" s="1"/>
  <c r="K379" i="8"/>
  <c r="K381" i="8" s="1"/>
  <c r="K374" i="8"/>
  <c r="K377" i="8" s="1"/>
  <c r="I372" i="8"/>
  <c r="K371" i="8"/>
  <c r="K368" i="8"/>
  <c r="K369" i="8" s="1"/>
  <c r="I366" i="8"/>
  <c r="K365" i="8"/>
  <c r="K366" i="8" s="1"/>
  <c r="I363" i="8"/>
  <c r="K362" i="8"/>
  <c r="K289" i="8"/>
  <c r="I289" i="8"/>
  <c r="I264" i="8"/>
  <c r="K263" i="8"/>
  <c r="K264" i="8" s="1"/>
  <c r="K259" i="8"/>
  <c r="K261" i="8" s="1"/>
  <c r="I257" i="8"/>
  <c r="K256" i="8"/>
  <c r="I254" i="8"/>
  <c r="K253" i="8"/>
  <c r="K249" i="8"/>
  <c r="K251" i="8" s="1"/>
  <c r="K245" i="8"/>
  <c r="K247" i="8" s="1"/>
  <c r="K363" i="8" l="1"/>
  <c r="K372" i="8"/>
  <c r="K257" i="8"/>
  <c r="K254" i="8"/>
  <c r="K243" i="8" s="1"/>
  <c r="K227" i="8" l="1"/>
  <c r="I227" i="8"/>
  <c r="I223" i="8"/>
  <c r="I199" i="8"/>
  <c r="I195" i="8"/>
  <c r="K223" i="8" l="1"/>
  <c r="K199" i="8"/>
  <c r="K195" i="8"/>
  <c r="K192" i="8" l="1"/>
  <c r="I192" i="8"/>
  <c r="I159" i="8" l="1"/>
  <c r="K157" i="8"/>
  <c r="K156" i="8"/>
  <c r="K155" i="8"/>
  <c r="K154" i="8"/>
  <c r="K153" i="8"/>
  <c r="K152" i="8"/>
  <c r="K151" i="8"/>
  <c r="I149" i="8"/>
  <c r="K146" i="8"/>
  <c r="K148" i="8"/>
  <c r="K147" i="8"/>
  <c r="K145" i="8"/>
  <c r="K144" i="8"/>
  <c r="K143" i="8"/>
  <c r="K142" i="8"/>
  <c r="K138" i="8"/>
  <c r="I140" i="8"/>
  <c r="K137" i="8"/>
  <c r="K159" i="8" l="1"/>
  <c r="K149" i="8"/>
  <c r="K140" i="8"/>
  <c r="K127" i="8" l="1"/>
  <c r="K125" i="8"/>
  <c r="K124" i="8"/>
  <c r="I131" i="8"/>
  <c r="K126" i="8"/>
  <c r="I122" i="8"/>
  <c r="K118" i="8"/>
  <c r="K117" i="8"/>
  <c r="K116" i="8"/>
  <c r="K113" i="8"/>
  <c r="K112" i="8"/>
  <c r="K111" i="8"/>
  <c r="K110" i="8"/>
  <c r="I114" i="8"/>
  <c r="K109" i="8"/>
  <c r="K106" i="8"/>
  <c r="K105" i="8"/>
  <c r="K103" i="8"/>
  <c r="I107" i="8"/>
  <c r="K104" i="8"/>
  <c r="K102" i="8"/>
  <c r="K131" i="8" l="1"/>
  <c r="K122" i="8"/>
  <c r="K114" i="8"/>
  <c r="K107" i="8"/>
  <c r="K99" i="8" l="1"/>
  <c r="I100" i="8"/>
  <c r="K96" i="8"/>
  <c r="K95" i="8"/>
  <c r="K94" i="8"/>
  <c r="K33" i="8"/>
  <c r="K32" i="8"/>
  <c r="K31" i="8"/>
  <c r="K30" i="8"/>
  <c r="I34" i="8"/>
  <c r="K100" i="8" l="1"/>
  <c r="K34" i="8"/>
  <c r="K28" i="8" s="1"/>
  <c r="L41" i="10" l="1"/>
  <c r="L40" i="10"/>
  <c r="L39" i="10"/>
  <c r="L38" i="10"/>
  <c r="L37" i="10"/>
  <c r="L36" i="11"/>
  <c r="L22" i="11" s="1"/>
  <c r="J579" i="18" l="1"/>
  <c r="J580" i="18"/>
  <c r="J578" i="18"/>
  <c r="J104" i="11"/>
  <c r="J105" i="11"/>
  <c r="J103" i="11"/>
  <c r="J72" i="10"/>
  <c r="J73" i="10"/>
  <c r="J71" i="10"/>
  <c r="G16" i="11"/>
  <c r="G15" i="11"/>
  <c r="G13" i="11"/>
  <c r="G14" i="11"/>
  <c r="G12" i="11"/>
  <c r="G9" i="11"/>
  <c r="G8" i="11"/>
  <c r="G6" i="11"/>
  <c r="G7" i="11"/>
  <c r="G5" i="11"/>
  <c r="G16" i="10"/>
  <c r="G15" i="10"/>
  <c r="G13" i="10"/>
  <c r="G14" i="10"/>
  <c r="G12" i="10"/>
  <c r="G9" i="10"/>
  <c r="G8" i="10"/>
  <c r="G6" i="10"/>
  <c r="G7" i="10"/>
  <c r="G5" i="10"/>
  <c r="I6" i="18"/>
  <c r="I7" i="18"/>
  <c r="I8" i="18"/>
  <c r="I9" i="18"/>
  <c r="I12" i="18"/>
  <c r="I13" i="18"/>
  <c r="I14" i="18"/>
  <c r="I15" i="18"/>
  <c r="I16" i="18"/>
  <c r="I5" i="18"/>
  <c r="H20" i="7"/>
  <c r="N569" i="18" l="1"/>
  <c r="N542" i="18"/>
  <c r="N539" i="18"/>
  <c r="N562" i="18"/>
  <c r="N534" i="18"/>
  <c r="N553" i="18"/>
  <c r="N533" i="18" l="1"/>
  <c r="I178" i="7"/>
  <c r="I176" i="7"/>
  <c r="H28" i="7" l="1"/>
  <c r="H27" i="7"/>
  <c r="L28" i="10" l="1"/>
  <c r="I243" i="7"/>
  <c r="D244" i="7"/>
  <c r="C243" i="7"/>
  <c r="H29" i="7"/>
  <c r="H26" i="7"/>
  <c r="H25" i="7"/>
  <c r="H24" i="7"/>
  <c r="H23" i="7"/>
  <c r="H22" i="7"/>
  <c r="H18" i="7"/>
  <c r="H187" i="7"/>
  <c r="H154" i="7"/>
  <c r="I16" i="14"/>
  <c r="I15" i="14"/>
  <c r="I14" i="14"/>
  <c r="I13" i="14"/>
  <c r="I12" i="14"/>
  <c r="K24" i="14"/>
  <c r="I24" i="14"/>
  <c r="C24" i="14"/>
  <c r="C38" i="14" s="1"/>
  <c r="H105" i="7"/>
  <c r="H42" i="7"/>
  <c r="K23" i="8"/>
  <c r="I36" i="7" s="1"/>
  <c r="H36" i="7"/>
  <c r="C42" i="17"/>
  <c r="F28" i="17"/>
  <c r="F25" i="17"/>
  <c r="D24" i="14"/>
  <c r="F29" i="17" l="1"/>
  <c r="K22" i="8"/>
  <c r="K318" i="8"/>
  <c r="K326" i="8" s="1"/>
  <c r="D25" i="14" l="1"/>
  <c r="I241" i="7"/>
  <c r="L33" i="14" s="1"/>
  <c r="I237" i="7"/>
  <c r="L32" i="14" s="1"/>
  <c r="I228" i="7"/>
  <c r="L31" i="14" s="1"/>
  <c r="I219" i="7"/>
  <c r="L30" i="14" s="1"/>
  <c r="I209" i="7"/>
  <c r="L28" i="14" s="1"/>
  <c r="I207" i="7"/>
  <c r="L27" i="14" s="1"/>
  <c r="I198" i="7"/>
  <c r="L26" i="14" s="1"/>
  <c r="I191" i="7"/>
  <c r="L25" i="14" s="1"/>
  <c r="I188" i="7"/>
  <c r="I174" i="7"/>
  <c r="J28" i="14" s="1"/>
  <c r="I170" i="7"/>
  <c r="J27" i="14" s="1"/>
  <c r="I157" i="7"/>
  <c r="J25" i="14" s="1"/>
  <c r="I155" i="7"/>
  <c r="J24" i="14" s="1"/>
  <c r="H28" i="14"/>
  <c r="H26" i="14"/>
  <c r="H25" i="14"/>
  <c r="I92" i="7"/>
  <c r="F36" i="14" s="1"/>
  <c r="I89" i="7"/>
  <c r="I86" i="7"/>
  <c r="F34" i="14" s="1"/>
  <c r="I75" i="7"/>
  <c r="I72" i="7"/>
  <c r="F32" i="14" s="1"/>
  <c r="I70" i="7"/>
  <c r="F30" i="14" s="1"/>
  <c r="J36" i="7"/>
  <c r="G24" i="14"/>
  <c r="E24" i="14"/>
  <c r="L24" i="14" l="1"/>
  <c r="H245" i="7"/>
  <c r="H181" i="7"/>
  <c r="L41" i="14" l="1"/>
  <c r="J41" i="14"/>
  <c r="H41" i="14"/>
  <c r="F41" i="14"/>
  <c r="N39" i="14"/>
  <c r="K38" i="14"/>
  <c r="I38" i="14"/>
  <c r="G38" i="14"/>
  <c r="E38" i="14"/>
  <c r="D37" i="14" l="1"/>
  <c r="M38" i="14"/>
  <c r="M41" i="14" s="1"/>
  <c r="D40" i="14" l="1"/>
  <c r="I68" i="7" l="1"/>
  <c r="F29" i="14" s="1"/>
  <c r="I275" i="8" l="1"/>
  <c r="K275" i="8"/>
  <c r="K272" i="8" s="1"/>
  <c r="I66" i="7" l="1"/>
  <c r="H27" i="14" l="1"/>
  <c r="I47" i="7" l="1"/>
  <c r="F26" i="14" s="1"/>
  <c r="L36" i="10"/>
  <c r="L32" i="10" l="1"/>
  <c r="L27" i="10" s="1"/>
  <c r="L71" i="11"/>
  <c r="G27" i="17" s="1"/>
  <c r="L22" i="10" l="1"/>
  <c r="I159" i="7"/>
  <c r="G28" i="17"/>
  <c r="H27" i="17"/>
  <c r="H28" i="17" s="1"/>
  <c r="I212" i="7"/>
  <c r="I187" i="7" s="1"/>
  <c r="L99" i="11"/>
  <c r="I154" i="7"/>
  <c r="I77" i="7"/>
  <c r="F33" i="14" s="1"/>
  <c r="K314" i="8"/>
  <c r="K316" i="8" s="1"/>
  <c r="K312" i="8" s="1"/>
  <c r="L67" i="10" l="1"/>
  <c r="G24" i="17"/>
  <c r="H24" i="17" s="1"/>
  <c r="L29" i="14"/>
  <c r="L37" i="14" s="1"/>
  <c r="L40" i="14" s="1"/>
  <c r="J26" i="14"/>
  <c r="J37" i="14" s="1"/>
  <c r="J40" i="14" s="1"/>
  <c r="J154" i="7"/>
  <c r="I67" i="7" l="1"/>
  <c r="J187" i="7"/>
  <c r="J245" i="7" s="1"/>
  <c r="I245" i="7"/>
  <c r="K189" i="8"/>
  <c r="K186" i="8" s="1"/>
  <c r="K183" i="8" s="1"/>
  <c r="I189" i="8"/>
  <c r="K271" i="8" l="1"/>
  <c r="I65" i="7" s="1"/>
  <c r="F28" i="14" s="1"/>
  <c r="I55" i="7"/>
  <c r="I45" i="7" l="1"/>
  <c r="F25" i="14" s="1"/>
  <c r="I43" i="7"/>
  <c r="F24" i="14" s="1"/>
  <c r="K27" i="8" l="1"/>
  <c r="K468" i="8" s="1"/>
  <c r="I49" i="7"/>
  <c r="I42" i="7" s="1"/>
  <c r="I50" i="7"/>
  <c r="F27" i="14" l="1"/>
  <c r="F37" i="14" s="1"/>
  <c r="F40" i="14" s="1"/>
  <c r="G22" i="17"/>
  <c r="H22" i="17" s="1"/>
  <c r="J42" i="7"/>
  <c r="N31" i="18"/>
  <c r="I114" i="7" s="1"/>
  <c r="N24" i="18" l="1"/>
  <c r="N23" i="18" s="1"/>
  <c r="N22" i="18" l="1"/>
  <c r="N574" i="18" s="1"/>
  <c r="I106" i="7"/>
  <c r="H24" i="14" l="1"/>
  <c r="H37" i="14" s="1"/>
  <c r="I105" i="7"/>
  <c r="G23" i="17" l="1"/>
  <c r="J105" i="7"/>
  <c r="J181" i="7" s="1"/>
  <c r="I181" i="7"/>
  <c r="H40" i="14"/>
  <c r="N40" i="14" s="1"/>
  <c r="N37" i="14"/>
  <c r="G25" i="17" l="1"/>
  <c r="G29" i="17" s="1"/>
  <c r="H23" i="17"/>
  <c r="H25" i="17" s="1"/>
  <c r="H29" i="17" s="1"/>
</calcChain>
</file>

<file path=xl/sharedStrings.xml><?xml version="1.0" encoding="utf-8"?>
<sst xmlns="http://schemas.openxmlformats.org/spreadsheetml/2006/main" count="3736" uniqueCount="1510">
  <si>
    <t>a.</t>
  </si>
  <si>
    <t>NO</t>
  </si>
  <si>
    <t>a</t>
  </si>
  <si>
    <t>b</t>
  </si>
  <si>
    <t>c</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</si>
  <si>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</si>
  <si>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</si>
  <si>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</si>
  <si>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</si>
  <si>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</si>
  <si>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</si>
  <si>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</si>
  <si>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</si>
  <si>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</si>
  <si>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</si>
  <si>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</si>
  <si>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</si>
  <si>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</si>
  <si>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</si>
  <si>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</si>
  <si>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</si>
  <si>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</si>
  <si>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</si>
  <si>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</si>
  <si>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</si>
  <si>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</si>
  <si>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</si>
  <si>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</si>
  <si>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</si>
  <si>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</si>
  <si>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</si>
  <si>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</si>
  <si>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</si>
  <si>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</si>
  <si>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</si>
  <si>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</si>
  <si>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</si>
  <si>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</si>
  <si>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</si>
  <si>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</si>
  <si>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</si>
  <si>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</si>
  <si>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</si>
  <si>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</si>
  <si>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</si>
  <si>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</si>
  <si>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</si>
  <si>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</si>
  <si>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</si>
  <si>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</si>
  <si>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</si>
  <si>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</si>
  <si>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</si>
  <si>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</si>
  <si>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</si>
  <si>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</si>
  <si>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</si>
  <si>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</si>
  <si>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</si>
  <si>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</si>
  <si>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</si>
  <si>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</si>
  <si>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</si>
  <si>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</si>
  <si>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</si>
  <si>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</si>
  <si>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</si>
  <si>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</si>
  <si>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</si>
  <si>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</si>
  <si>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</si>
  <si>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</si>
  <si>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</si>
  <si>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</si>
  <si>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</si>
  <si>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</si>
  <si>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</si>
  <si>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</si>
  <si>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</si>
  <si>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</si>
  <si>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</si>
  <si>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</si>
  <si>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</si>
  <si>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</si>
  <si>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</si>
  <si>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</si>
  <si>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</si>
  <si>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</si>
  <si>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</si>
  <si>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</si>
  <si>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</si>
  <si>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</si>
  <si>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</si>
  <si>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</si>
  <si>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</si>
  <si>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</si>
  <si>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</si>
  <si>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</si>
  <si>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</si>
  <si>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</si>
  <si>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</si>
  <si>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</si>
  <si>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</si>
  <si>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</si>
  <si>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</si>
  <si>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</si>
  <si>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</si>
  <si>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</si>
  <si>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</si>
  <si>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</si>
  <si>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</si>
  <si>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</si>
  <si>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</si>
  <si>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</si>
  <si>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</si>
  <si>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</si>
  <si>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</si>
  <si>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</si>
  <si>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</si>
  <si>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</si>
  <si>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</si>
  <si>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</si>
  <si>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</si>
  <si>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</si>
  <si>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</si>
  <si>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</si>
  <si>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</si>
  <si>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</si>
  <si>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</si>
  <si>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</si>
  <si>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</si>
  <si>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</si>
  <si>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</si>
  <si>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1)</t>
  </si>
  <si>
    <t>Monograf</t>
  </si>
  <si>
    <t>2)</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</si>
  <si>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</si>
  <si>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</si>
  <si>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</si>
  <si>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</si>
  <si>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</si>
  <si>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</si>
  <si>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</si>
  <si>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</si>
  <si>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</si>
  <si>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</si>
  <si>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</si>
  <si>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</si>
  <si>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</si>
  <si>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</si>
  <si>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</si>
  <si>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</si>
  <si>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</si>
  <si>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</si>
  <si>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</si>
  <si>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</si>
  <si>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</si>
  <si>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</si>
  <si>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</si>
  <si>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</si>
  <si>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</si>
  <si>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</si>
  <si>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</si>
  <si>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</si>
  <si>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</si>
  <si>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</si>
  <si>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</si>
  <si>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</si>
  <si>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</si>
  <si>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</si>
  <si>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</si>
  <si>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</si>
  <si>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</si>
  <si>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</si>
  <si>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</si>
  <si>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</si>
  <si>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</si>
  <si>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</si>
  <si>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</si>
  <si>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</si>
  <si>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</si>
  <si>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</si>
  <si>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</si>
  <si>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</si>
  <si>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</si>
  <si>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</si>
  <si>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</si>
  <si>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</si>
  <si>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</si>
  <si>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</si>
  <si>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</si>
  <si>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Pendidikan dan pelatihan Prajabatan golongan III</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</si>
  <si>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</si>
  <si>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</si>
  <si>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</si>
  <si>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</si>
  <si>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</si>
  <si>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</si>
  <si>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</si>
  <si>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</si>
  <si>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</si>
  <si>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</si>
  <si>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</si>
  <si>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</si>
  <si>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</si>
  <si>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</si>
  <si>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</si>
  <si>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</si>
  <si>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</si>
  <si>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</si>
  <si>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</si>
  <si>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</si>
  <si>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</si>
  <si>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</si>
  <si>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</si>
  <si>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</si>
  <si>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</si>
  <si>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</si>
  <si>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</si>
  <si>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</si>
  <si>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</si>
  <si>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</si>
  <si>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</si>
  <si>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</si>
  <si>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</si>
  <si>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</si>
  <si>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</si>
  <si>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</si>
  <si>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</si>
  <si>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</si>
  <si>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</si>
  <si>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MELAKSANAKAN PENGABDIAN KEPADA MASYARAKAT</t>
  </si>
  <si>
    <t>Telah melakukan melaksanakan pengabdian kepada masyarakat sebagai berikut :</t>
  </si>
  <si>
    <t>MELAKSANAKAN PENUNJANG TUGAS DOSEN</t>
  </si>
  <si>
    <t>Telah melaksanakan penunjang tugas Dosen sebagai berikut :</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</si>
  <si>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</si>
  <si>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</si>
  <si>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</si>
  <si>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</si>
  <si>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</si>
  <si>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</si>
  <si>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</si>
  <si>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</si>
  <si>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</si>
  <si>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</si>
  <si>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</si>
  <si>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Tempat dan Tanggal Lahir</t>
  </si>
  <si>
    <t>Jenis Kelamin</t>
  </si>
  <si>
    <t>Pangkat dan Golongan Ruang/TMT</t>
  </si>
  <si>
    <t>Jabatan Fungsional/TMT</t>
  </si>
  <si>
    <t>UNSUR UTAMA</t>
  </si>
  <si>
    <t>A.</t>
  </si>
  <si>
    <t>B.</t>
  </si>
  <si>
    <t>UNSUR PENUNJANG</t>
  </si>
  <si>
    <t>JUMLAH UNSUR UTAMA DAN UNSUR PENUNJANG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</si>
  <si>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</si>
  <si>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</si>
  <si>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</si>
  <si>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</si>
  <si>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</si>
  <si>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</si>
  <si>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</si>
  <si>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</si>
  <si>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</si>
  <si>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</si>
  <si>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</si>
  <si>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</si>
  <si>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</si>
  <si>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</si>
  <si>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</si>
  <si>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</si>
  <si>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Ketua jurusan pada politeknik/akademi/ sekretaris jurusan/bagian pada universitas/ institut/sekolah tinggi</t>
  </si>
  <si>
    <t>Pelaksanaan pendidikan</t>
  </si>
  <si>
    <t>Pelaksanaan penelitian</t>
  </si>
  <si>
    <t>Pelaksanaan pengabdian kepada masyarakat</t>
  </si>
  <si>
    <t>Jumlah Unsur Utama</t>
  </si>
  <si>
    <t>Jumlah Unsur Penunjang</t>
  </si>
  <si>
    <t>Penunjang tugas Dosen</t>
  </si>
  <si>
    <t xml:space="preserve">II. </t>
  </si>
  <si>
    <t>Jabatan</t>
  </si>
  <si>
    <t>Hasil penelitian atau hasil pemikiran yang dipublikasikan dalam bentuk buku</t>
  </si>
  <si>
    <t>Buku Referensi</t>
  </si>
  <si>
    <t>Hasil penelitian atau hasil pemikiran dalam buku yang dipublikasikan dan berisi berbagai tulisan dari berbagai penulis (book chapter):</t>
  </si>
  <si>
    <t>a)</t>
  </si>
  <si>
    <t>b)</t>
  </si>
  <si>
    <t>c)</t>
  </si>
  <si>
    <t>4)</t>
  </si>
  <si>
    <t>5)</t>
  </si>
  <si>
    <t>6)</t>
  </si>
  <si>
    <t>Menghasilkan karya ilmiah sesuai dengan bidang ilmunya:</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</si>
  <si>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</si>
  <si>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</si>
  <si>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</si>
  <si>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</si>
  <si>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Hasil penelitian/pemikiran yang tidak disajikan dalam seminar/simposium/ lokakarya, tetapi dimuat dalam prosiding:</t>
  </si>
  <si>
    <t>Hasil penelitian/pemikiran yang disajikan dalam koran/majalah populer/umum</t>
  </si>
  <si>
    <t>Hasil penelitian atau pemikiran atau kerjasama industri yang tidak dipublikasikan (tersimpan dalam perpustakaan)</t>
  </si>
  <si>
    <t>Menerjemahkan/menyadur buku ilmiah yang diterbitkan (ber ISBN)</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</si>
  <si>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</si>
  <si>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</si>
  <si>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</si>
  <si>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</si>
  <si>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Demikian pernyataan ini dibuat untuk dapat dipergunakan sebagaimana mestinya.</t>
  </si>
  <si>
    <t>Melaksanakan perkulihan / tutorial dan membimbing, menguji serta menyelenggarakan pendidikan di laboratorium, praktek keguruan bengkel/ studio/kebun percobaan/teknologi pengajaran dan praktek lapangan.</t>
  </si>
  <si>
    <t>sks</t>
  </si>
  <si>
    <t>Sub total per semester</t>
  </si>
  <si>
    <t xml:space="preserve"> sks</t>
  </si>
  <si>
    <t>Membimbing seminar (maksimum 1 kum per semester)</t>
  </si>
  <si>
    <t>Membimbing dan ikut membimbing dalam menghasilkan disertasi, thesis, skripsi dan laporan akhir studi (maksimum 32 kum per semester)</t>
  </si>
  <si>
    <t>Sub total pembimbing utama</t>
  </si>
  <si>
    <t>Pembimbing 1</t>
  </si>
  <si>
    <t>Sub total pembimbing Pendamping</t>
  </si>
  <si>
    <t>Anggota Penguji</t>
  </si>
  <si>
    <t>Kegiatan</t>
  </si>
  <si>
    <t xml:space="preserve">Membimbing kuliah kerja nyata, pratek kerja nyata, praktek kerja lapangan </t>
  </si>
  <si>
    <t>Pembimbing Utama (Skripsi)</t>
  </si>
  <si>
    <t>Sub total Ketua Penguji</t>
  </si>
  <si>
    <t>Penasehat Akademik</t>
  </si>
  <si>
    <t>Pembimbing II</t>
  </si>
  <si>
    <t>RESUME USUL PENETAPAN ANGKA KREDIT</t>
  </si>
  <si>
    <t>JABATAN AKADEMIK DOSEN UNIVERSITAS ANDALAS</t>
  </si>
  <si>
    <t>Jurusan</t>
  </si>
  <si>
    <t xml:space="preserve">Tanggal Penilaian </t>
  </si>
  <si>
    <t>KETERANGAN  PERORANGAN</t>
  </si>
  <si>
    <t>N a m a</t>
  </si>
  <si>
    <t>Pangkat dan Golongan Ruang / TMT</t>
  </si>
  <si>
    <t>Fakultas</t>
  </si>
  <si>
    <t xml:space="preserve">Diusulkan menjadi </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</si>
  <si>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</si>
  <si>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</si>
  <si>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</si>
  <si>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</si>
  <si>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</si>
  <si>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</si>
  <si>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</si>
  <si>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</si>
  <si>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</si>
  <si>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</si>
  <si>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</si>
  <si>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</si>
  <si>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10 %</t>
  </si>
  <si>
    <t>Tanda Centang</t>
  </si>
  <si>
    <t xml:space="preserve">1. </t>
  </si>
  <si>
    <t>Karena Telah Memenuhi Seluruh Persyaratan.</t>
  </si>
  <si>
    <t>Menyetujui :</t>
  </si>
  <si>
    <t>Lampiran IV.e.</t>
  </si>
  <si>
    <t>Dalam Bidang Ilmu</t>
  </si>
  <si>
    <t>Pertimbangan TPJA Fakultas</t>
  </si>
  <si>
    <t>Nama Tim Penilai</t>
  </si>
  <si>
    <t>Tanda Tangan</t>
  </si>
  <si>
    <t>......................</t>
  </si>
  <si>
    <t>setelah melengkapi persyaratan sbb :</t>
  </si>
  <si>
    <t>Keterangan :</t>
  </si>
  <si>
    <t>Kolom Warna Kuning :  Angka Kredit Kumulatif Inpasing Dosen (sesuai Lampiran III)</t>
  </si>
  <si>
    <t>URL Peer Review</t>
  </si>
  <si>
    <t>URL Dokumen/ Bukti Fisik</t>
  </si>
  <si>
    <t>Artikel/ Jurnal</t>
  </si>
  <si>
    <t>Jurnal Internasional Bereputasi</t>
  </si>
  <si>
    <t>Jurnal Internasional</t>
  </si>
  <si>
    <t>Pembimbing Pendamping/Pembantu (Skripsi)</t>
  </si>
  <si>
    <t xml:space="preserve">Ketua Penguji </t>
  </si>
  <si>
    <t>Sub total Anggota Penguji</t>
  </si>
  <si>
    <t>Laporan PKM</t>
  </si>
  <si>
    <t>:  .............................</t>
  </si>
  <si>
    <t>_______________________</t>
  </si>
  <si>
    <t xml:space="preserve"> NIP ............................</t>
  </si>
  <si>
    <t>Kolom Warna Biru : Diisi oleh sesuai dengan hasil penilaian angka kredit Tim TPJA.</t>
  </si>
  <si>
    <t>Ketua TPJA</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</si>
  <si>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</si>
  <si>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</si>
  <si>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</si>
  <si>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</si>
  <si>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</si>
  <si>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</si>
  <si>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</si>
  <si>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</si>
  <si>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9</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</si>
  <si>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</si>
  <si>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</si>
  <si>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</si>
  <si>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</si>
  <si>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</si>
  <si>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</si>
  <si>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</si>
  <si>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</si>
  <si>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</si>
  <si>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SCAN Penetapan Angka Kredit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</si>
  <si>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</si>
  <si>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</si>
  <si>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</si>
  <si>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</si>
  <si>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</si>
  <si>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</si>
  <si>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</si>
  <si>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Usulan Kenaikan Jabatan Akademik ke Profesor</t>
  </si>
  <si>
    <t>Deskripsi berisi informasi/penjelasan secara kuantitas atau keterangan tambahan dari masing-masing kegiatan yang diajukan.</t>
  </si>
  <si>
    <t>Bukti pernah mendapatkan hibah penelitian kompetitif/penugasan tingkat daerah/nasional/kementerian/internasional/korporasi, atau kompetitif internal Perguruan Tinggi (sebagai ketua); atau</t>
  </si>
  <si>
    <t>Dokumen disusun sesuai urutan tahun kegiatan dalam bentuk 1 (satu) file dengan format PDF dan  URL Dokumen direct link ke https://drive.google.com/</t>
  </si>
  <si>
    <t>Bukti pernah membimbing/membantu membimbing program doktor; atau</t>
  </si>
  <si>
    <t xml:space="preserve">Bukti pernah menguji sekurang-kurangnya 3 (tiga) mahasiswa program doktor (baik di perguruan tinggi sendiri maupun perguruan tinggi lain); atau  </t>
  </si>
  <si>
    <t>Bukti sebagai reviewer sekurang-kurangnya pada 2 (dua) jurnal internasional bereputasi yang berbeda.</t>
  </si>
  <si>
    <t>Usulan Kenaikan Jabatan Akademik ke Lektor Kepala dengan masa kerja kurang 8 (delapan) tahun sejak pengangkatan pertama dalam jabatan Asisten Ahli</t>
  </si>
  <si>
    <t>Membimbing Skripsi/Tugas Akhir</t>
  </si>
  <si>
    <t>Dokumen disusun sesuai urutan tanggal kegiatan dalam bentuk 1 (satu) file dengan format PDF dan  URL Dokumen direct link ke https://drive.google.com/</t>
  </si>
  <si>
    <t>Membimbing Tesis/Disertasi</t>
  </si>
  <si>
    <t>Membimbing KKN</t>
  </si>
  <si>
    <t>Membimbing PKL</t>
  </si>
  <si>
    <t>e.</t>
  </si>
  <si>
    <t>Membimbing KKL</t>
  </si>
  <si>
    <t>f.</t>
  </si>
  <si>
    <t>Membimbing Kegiatan Mahasiswa</t>
  </si>
  <si>
    <t>Usulan Kenaikan Jabatan Akademik dari Lektor Kepala ke Profesor dengan masa kerja 10 (sepuluh) sampai 20 (dua puluh) tahun</t>
  </si>
  <si>
    <t>Nama legkap dengan gelar (termasuk Gelar Ijazah yang akan diusulkan)</t>
  </si>
  <si>
    <t>NIP/NIDN/NIDK</t>
  </si>
  <si>
    <t>NIP dan NIDN/NIDK</t>
  </si>
  <si>
    <t>Nomor Seri Kartu Pegawai</t>
  </si>
  <si>
    <t>Harus diisi</t>
  </si>
  <si>
    <t>SK Jabatan Akademik/Fungsional terakhir dan TMT (Terhitung Mulai Tanggal) SK</t>
  </si>
  <si>
    <t>SK Pangkat terakhir (kalau SK Pangkat sebelumnya berstatus CPNS maka di input TMT CPNS)</t>
  </si>
  <si>
    <t>Masa Kerja Golongan</t>
  </si>
  <si>
    <t>Lihat masa karja Golongan pada SK Pangkat Terakhir (Harus sama)</t>
  </si>
  <si>
    <t>Dihitung dari selisih TMT CPNS Ybs. sampai bulan dan tahun pengusulan DUPAK ini.</t>
  </si>
  <si>
    <t xml:space="preserve">Ketentuan Pengisian Penetapan Angka Kredit LAMA (Kolom Kuning): </t>
  </si>
  <si>
    <t>Pendidikan Sekolah</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</si>
  <si>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</si>
  <si>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</si>
  <si>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pada tanggal : </t>
  </si>
  <si>
    <t>Kolom biru harus disi</t>
  </si>
  <si>
    <t>Berita Acara Ujian</t>
  </si>
  <si>
    <t>Tanggal Terbit/ Publish</t>
  </si>
  <si>
    <t>Menghasilkan karya ilmiah:</t>
  </si>
  <si>
    <t>Hasil penelitian atau hasil pemikiran yang dipublikasikan dalam bentuk buku:</t>
  </si>
  <si>
    <t>Penerbit</t>
  </si>
  <si>
    <t>Penulis</t>
  </si>
  <si>
    <t>Hasil penelitian atau hasil pemikiran yang dipublikasikan dalam bentuk jurnal ilmiah :</t>
  </si>
  <si>
    <t>Nama Jurnal</t>
  </si>
  <si>
    <t>Volume Jurnal</t>
  </si>
  <si>
    <t>Nomor Jurnal</t>
  </si>
  <si>
    <t>Tahun Terbit</t>
  </si>
  <si>
    <t>Halaman</t>
  </si>
  <si>
    <t>ISSN</t>
  </si>
  <si>
    <t>DOI</t>
  </si>
  <si>
    <t>Alamat Web Jurnal</t>
  </si>
  <si>
    <t>URL Dokumen Cek Similarity :</t>
  </si>
  <si>
    <t>URL Index Jurnal</t>
  </si>
  <si>
    <t>URL Dokumen Bukti Korespondensi</t>
  </si>
  <si>
    <t>Apakah ini syarat khusus?</t>
  </si>
  <si>
    <t>Keterangan Tambahan</t>
  </si>
  <si>
    <t>Judul Artikel</t>
  </si>
  <si>
    <t>tidak</t>
  </si>
  <si>
    <t>Jurnal Nasional Terakreditasi/Peringkat 1 dan 2 (SINTA)</t>
  </si>
  <si>
    <t>Jurnal Nasional DOAJ/CABI/Copernicus/Peringkat 3 dan 4 (SINTA)</t>
  </si>
  <si>
    <t>Jurnal Nasional Peringkat 5 dan 6 (SINTA)</t>
  </si>
  <si>
    <t>Dipresentasikan secara oral dan dimuat dalam prosiding yang dipublikasikan (ber ISSN/ISBN) :</t>
  </si>
  <si>
    <t>Internasional terindeks pada Scimagojr dan Scopus</t>
  </si>
  <si>
    <t>Internasional terindeks pada Scopus, IEEE, SPIE</t>
  </si>
  <si>
    <t xml:space="preserve"> Internasional</t>
  </si>
  <si>
    <t xml:space="preserve">Hasil penelitian/pemikiran yang disajikan dalam koran/majalah populer/umum: </t>
  </si>
  <si>
    <t>Hasil penelitian atau hasil pemikiran yang tidak di publikasikan (tersimpan di perpustakaan perguruan tinggi) :</t>
  </si>
  <si>
    <t>Membuat rancangan dan karya teknologi yang dipatenkan atau seni yang yang terdaftar di HAKI secara nasional dan internasional</t>
  </si>
  <si>
    <t xml:space="preserve">Internasional yang sudah diimplementasikan di industri (paling sedikit diakui oleh 4 Negara) </t>
  </si>
  <si>
    <t xml:space="preserve">Internasional yang belum diimplementasikan di industri (paling sedikit diakui oleh 4 Negara) </t>
  </si>
  <si>
    <t>Nasional yang sudah diimplementasikan di industri</t>
  </si>
  <si>
    <t>Nasional yang belum diimplementasikan di industri</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</si>
  <si>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</si>
  <si>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</si>
  <si>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Membuat rancangan dan karya teknologi yang tidak dipatenkan; rancangan dan karya seni monumental yang tidak terdaftar di HKI tetapi telah dipresentasikan pada forum yang teragenda: </t>
  </si>
  <si>
    <t xml:space="preserve">NIP/NIDN/NIDK </t>
  </si>
  <si>
    <t>Jabatan Akademik Dosen / TMT</t>
  </si>
  <si>
    <t xml:space="preserve"> NIP/NIDN/NIDK</t>
  </si>
  <si>
    <t>Keanggotaan dalam tim penilai jabatan akademik dosen (tiap semester)</t>
  </si>
  <si>
    <t>Menjadi Asesor kegiatan seperti PAK, BKD, Hibah Penelitian dan Pengabdian (tiap kegiatan)</t>
  </si>
  <si>
    <t>Menjadi Asesor</t>
  </si>
  <si>
    <t>Hasil kegiatan pengabdian kepada masyarakat yang dipublikasikan di sebuah terbitan berkala/jurnal pengabdian kepada masyarakat atau teknologi tepat guna, merupakan diseminasi dari luaran program kegiatan Pengabdian kepada masvarakat, tiap karya</t>
  </si>
  <si>
    <t>Hasil kegiatan pengabdian kepada masyarakat yang dipublikasikan</t>
  </si>
  <si>
    <t>Berperan serta aktif dalam pengelolaan jurnal ilmiah (per-tahun)</t>
  </si>
  <si>
    <t>Editor/dewan penyunting/dewan redaksi jurnal ilmiah internasional</t>
  </si>
  <si>
    <t>Editor/dewan penyunting/dewan redaksi jurnal ilmiah nasional</t>
  </si>
  <si>
    <t>Tingkat internasional, tiap program</t>
  </si>
  <si>
    <t>Tingkat nasional, tiap program</t>
  </si>
  <si>
    <t>Tingkat lokal, tiap program</t>
  </si>
  <si>
    <t>Memberi latihan/penyuluhan/penataran/ ceramah pada masyarakat terjadwal/ terpogram</t>
  </si>
  <si>
    <t>Melaksanakan pengembangan hasil pendidikan, dan penelitian yang dapat dimanfaatkan oleh masyarakat/indusri, setiap program</t>
  </si>
  <si>
    <t>Menduduki jabatan pimpinan pada lembaga pemerintahan/pejabat negara yang harus dibebaskan dari jabatan organiknya, setiap semester</t>
  </si>
  <si>
    <t>jabatan/ semester</t>
  </si>
  <si>
    <t>Perempuan</t>
  </si>
  <si>
    <t>Fakultas MIPA Universitas Andalas</t>
  </si>
  <si>
    <t>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t>
  </si>
  <si>
    <t>Fakultas MIPA</t>
  </si>
  <si>
    <t>Sekretaris jurusan pada politeknik/ akademik dan kepala laboratorium universitas/ institut/ sekolah tinggi/ politeknik/ akademi</t>
  </si>
  <si>
    <r>
      <t>Hasil penelitian atau hasil pemikiran dalam buku yang dipublikasikan dan berisi berbagai tulisan dari berbagai penulis (</t>
    </r>
    <r>
      <rPr>
        <b/>
        <i/>
        <sz val="10"/>
        <rFont val="Bookman Old Style"/>
        <family val="1"/>
      </rPr>
      <t>book chapter</t>
    </r>
    <r>
      <rPr>
        <b/>
        <sz val="10"/>
        <rFont val="Bookman Old Style"/>
        <family val="1"/>
      </rPr>
      <t>):</t>
    </r>
  </si>
  <si>
    <t>Jurnal Nasional DOAJ/ CABI/ Copernicus/ Peringkat 3 dan 4 (SINTA)</t>
  </si>
  <si>
    <t>Jurnal Nasional di Luar Peringkat 1-6</t>
  </si>
  <si>
    <t>Melaksanakan pengembangan hasil pendidikan dan penelitian.</t>
  </si>
  <si>
    <t xml:space="preserve">Internasional </t>
  </si>
  <si>
    <t>d)</t>
  </si>
  <si>
    <t>e)</t>
  </si>
  <si>
    <t>f)</t>
  </si>
  <si>
    <t>g)</t>
  </si>
  <si>
    <t>Research Journal of Pharmaceutical, Biological and Chemical Sciences</t>
  </si>
  <si>
    <t>0975-8585</t>
  </si>
  <si>
    <t>RJPBCS</t>
  </si>
  <si>
    <t>Jurnal Nasional/Nasional di Luar Peringkat 1-6</t>
  </si>
  <si>
    <t>Penata / III.c</t>
  </si>
  <si>
    <t>Fakultas MIPA Univesitas Andalas</t>
  </si>
  <si>
    <t xml:space="preserve">SJR (Opsional) </t>
  </si>
  <si>
    <t>URL Dokumen Cek Similarity</t>
  </si>
  <si>
    <t>No</t>
  </si>
  <si>
    <t xml:space="preserve">SJR (Opsional)  </t>
  </si>
  <si>
    <t xml:space="preserve">URL Dokumen Cek Similarity </t>
  </si>
  <si>
    <t>SK Dekan FMIPA Unand No.: 107/XIII/D/FMIPA-2014</t>
  </si>
  <si>
    <t>Semester Ganjil 2013/2014</t>
  </si>
  <si>
    <t>Semester Genap 2013/2014</t>
  </si>
  <si>
    <t>SK Dekan FMIPA Unand No.: 310/XIII/D/FMIPA-2014</t>
  </si>
  <si>
    <t>Impact Factor(Opsional)</t>
  </si>
  <si>
    <t>Semester Ganjil 2016/2017</t>
  </si>
  <si>
    <t>SK Dekan FMIPA Unand No.: 76/XIII/D/FMIPA-2017</t>
  </si>
  <si>
    <t>Semester Genap 2016/2017</t>
  </si>
  <si>
    <t>SK Dekan FMIPA Unand No.: 375/XIII/D/FMIPA-2017</t>
  </si>
  <si>
    <t>SK Dekan FMIPA Unand No.: 158/XIII/D/FMIPA-2018</t>
  </si>
  <si>
    <t>Semester Ganjil 2017/2018</t>
  </si>
  <si>
    <t>SK Dekan FMIPA Unand No.: 201/XIII/D/FMIPA-2019</t>
  </si>
  <si>
    <t>SK Dekan FMIPA Unand No.: 473/XIII/D/FMIPA-2019</t>
  </si>
  <si>
    <t>Semester Ganjil 2019/2020</t>
  </si>
  <si>
    <t>Semester Genap 2018/2019</t>
  </si>
  <si>
    <t>SK Dekan FMIPA Unand No.: 106/UN16.03.D/KPT/2020</t>
  </si>
  <si>
    <t>Semester Ganjil 2020/2021</t>
  </si>
  <si>
    <t>Pembimbing Utama (Disertasi)</t>
  </si>
  <si>
    <t>Pembimbing Utama (Tesis)</t>
  </si>
  <si>
    <t>Pembimbing Pendamping/Pembantu (Disertasi)</t>
  </si>
  <si>
    <t>Pembimbing Pendamping/Pembantu (Tesis)</t>
  </si>
  <si>
    <t>22/07/2014</t>
  </si>
  <si>
    <t>SK Dekan FMIPA Unand No: 517/XIII/D/FMIPA-2013</t>
  </si>
  <si>
    <t>SK Dekan FMIPA Unand No: 393/XIII/D/FMIPA-2014</t>
  </si>
  <si>
    <t>SK Dekan FMIPA Unand No: 463/XIII/D/FMIPA-2015</t>
  </si>
  <si>
    <t>SK Dekan FMIPA Unand No:65/UN16.03.D/XIII/KPT/2020</t>
  </si>
  <si>
    <t>16/01/2020</t>
  </si>
  <si>
    <t>01/09/2015</t>
  </si>
  <si>
    <t>01/09/2014</t>
  </si>
  <si>
    <t>12/08/2013</t>
  </si>
  <si>
    <t>SK Dekan FMIPA Unand No:276/UN16.03.D/XIII/KPT/2020</t>
  </si>
  <si>
    <t>18/08/2020</t>
  </si>
  <si>
    <t>MIPA</t>
  </si>
  <si>
    <t>Biologi</t>
  </si>
  <si>
    <t>: MIPA</t>
  </si>
  <si>
    <t xml:space="preserve">Ditetapkan di : </t>
  </si>
  <si>
    <t>__________________________________</t>
  </si>
  <si>
    <t>Lektor</t>
  </si>
  <si>
    <t>197402212005012001</t>
  </si>
  <si>
    <t>SK Dekan FMIPA Unand No: 71/UN16.03.D/XIII/KPT/2021</t>
  </si>
  <si>
    <t>02/01/2021</t>
  </si>
  <si>
    <t>Penata Tk. I / III.d</t>
  </si>
  <si>
    <t>5. Semester Ganjil 2015/2016 (Agustus 2015 s/d Januari 2016)</t>
  </si>
  <si>
    <t>6. Semester Genap 2015/2016 (Februari 2016 s/d Juli 2016)</t>
  </si>
  <si>
    <t>Lembar pengesahan Skripsi</t>
  </si>
  <si>
    <t>24/07/2015</t>
  </si>
  <si>
    <t>26/10/2016</t>
  </si>
  <si>
    <t>24/07/2017</t>
  </si>
  <si>
    <t>26/07/2017</t>
  </si>
  <si>
    <t>28/10/2014</t>
  </si>
  <si>
    <t>7. Semester Ganjil 2017/2018 (Agustus 2017 s/d Januari 2018)</t>
  </si>
  <si>
    <t>18/11/2020</t>
  </si>
  <si>
    <t>06/11/2013</t>
  </si>
  <si>
    <t>10/07/2017</t>
  </si>
  <si>
    <r>
      <t xml:space="preserve">Melampirkan bukti  proses  pembimbingan  </t>
    </r>
    <r>
      <rPr>
        <b/>
        <sz val="11"/>
        <rFont val="Bookman Old Style"/>
        <family val="1"/>
      </rPr>
      <t xml:space="preserve">paling  sedikit  setara  40  (empat  puluh)  </t>
    </r>
    <r>
      <rPr>
        <sz val="11"/>
        <rFont val="Bookman Old Style"/>
        <family val="1"/>
      </rPr>
      <t>angka kredit  yang  berasal dari :</t>
    </r>
  </si>
  <si>
    <r>
      <t xml:space="preserve">Melampirkan  bukti  proses  pembimbingan  </t>
    </r>
    <r>
      <rPr>
        <b/>
        <sz val="11"/>
        <rFont val="Bookman Old Style"/>
        <family val="1"/>
      </rPr>
      <t xml:space="preserve">paling  sedikit  setara  80 (delapan puluh) </t>
    </r>
    <r>
      <rPr>
        <sz val="11"/>
        <rFont val="Bookman Old Style"/>
        <family val="1"/>
      </rPr>
      <t>angka kredit yang berasal dari:</t>
    </r>
  </si>
  <si>
    <t>Nama JurnalJ</t>
  </si>
  <si>
    <t>Lektor Kepala</t>
  </si>
  <si>
    <t>Fisiologi Hewan</t>
  </si>
  <si>
    <t>≥ 40 %</t>
  </si>
  <si>
    <t>DISETUJUI/DIUSULKAN menjadi Lektor Kepala (700 Kum)</t>
  </si>
  <si>
    <t>DITOLAK DIUSULKAN menjadi Lektor Kepala (700 Kum) dengan alasan sbb:</t>
  </si>
  <si>
    <t>Dekan Fakultas MIPA Universitas Andalas</t>
  </si>
  <si>
    <t>Prof. Dr. Syukri Arief, M.Eng</t>
  </si>
  <si>
    <t>NIP. 196609181991031005</t>
  </si>
  <si>
    <t>https://www.scimagojr.com/journalsearch.php?q=19700188422&amp;tip=sid&amp;clean=0</t>
  </si>
  <si>
    <t>Discontinued in Scopus as of 2016</t>
  </si>
  <si>
    <t>Effect of Cetyltrimethylammonium Bromide (CTAB) Template on Synthesis of Zeolitic Material from Fly Ash and Application of Zeolitic Material obtained as an Adsorbent of Heavy Metals Cd and Cu</t>
  </si>
  <si>
    <r>
      <rPr>
        <b/>
        <sz val="10"/>
        <rFont val="Bookman Old Style"/>
        <family val="1"/>
      </rPr>
      <t>Upita Septiani*</t>
    </r>
    <r>
      <rPr>
        <sz val="10"/>
        <rFont val="Bookman Old Style"/>
        <family val="1"/>
      </rPr>
      <t>, Admi, Dedi Afriza and Yefrida</t>
    </r>
    <r>
      <rPr>
        <b/>
        <sz val="10"/>
        <rFont val="Bookman Old Style"/>
        <family val="1"/>
        <charset val="204"/>
      </rPr>
      <t xml:space="preserve">    </t>
    </r>
    <r>
      <rPr>
        <sz val="10"/>
        <rFont val="Bookman Old Style"/>
        <family val="1"/>
      </rPr>
      <t xml:space="preserve"> </t>
    </r>
  </si>
  <si>
    <t>Research Journal of Chemistry and Environment</t>
  </si>
  <si>
    <t>23-26</t>
  </si>
  <si>
    <t>International Congress of Chemistry and Environment</t>
  </si>
  <si>
    <t>0972-0626</t>
  </si>
  <si>
    <t>https://www.scimagojr.com/journalsearch.php?q=5300152224&amp;tip=sid&amp;clean=0</t>
  </si>
  <si>
    <t>Scopus, 0.11 (Q4)</t>
  </si>
  <si>
    <t>Egyptian Journal of Chemistry</t>
  </si>
  <si>
    <t>NIDOC (Nat.Inform.Document.Centre)</t>
  </si>
  <si>
    <t>https://www.scimagojr.com/journalsearch.php?q=145358&amp;tip=sid&amp;clean=0</t>
  </si>
  <si>
    <t>Scopus, 0.18 (Q3)</t>
  </si>
  <si>
    <t>Kinetics Study and Degradation Pathway of Methyl Orange Photodegradation in The Presence of C-N-codoped TiO2 Catalyst</t>
  </si>
  <si>
    <t>563-575</t>
  </si>
  <si>
    <t>0449-2285</t>
  </si>
  <si>
    <t>https://ejchem.journals.ekb.eg/article_53220.html</t>
  </si>
  <si>
    <t>https://ejchem.journals.ekb.eg/article_53220_8d12bc5757be8caaf4dc76ab49308c3e.pdf</t>
  </si>
  <si>
    <t>https://dx.doi.org/10.21608/ejchem.2019.14543.1883</t>
  </si>
  <si>
    <t>Special Issue (Part 2)</t>
  </si>
  <si>
    <t>Bulletin of Chemical Reaction Engineering &amp; Catalysis</t>
  </si>
  <si>
    <r>
      <rPr>
        <sz val="10"/>
        <rFont val="Bookman Old Style"/>
        <family val="1"/>
      </rPr>
      <t xml:space="preserve">S. Syukri*, Kevin Septioga, Syukri Arief, Yulia Eka Putri, Mai Efdi, </t>
    </r>
    <r>
      <rPr>
        <b/>
        <sz val="10"/>
        <rFont val="Bookman Old Style"/>
        <family val="1"/>
        <charset val="204"/>
      </rPr>
      <t>Upita Septiani</t>
    </r>
  </si>
  <si>
    <t>662-673</t>
  </si>
  <si>
    <t>https://doi.org/10.9767/bcrec.15.3.8097.662-673</t>
  </si>
  <si>
    <t>Diponegoro University</t>
  </si>
  <si>
    <t>1978-2993</t>
  </si>
  <si>
    <t>Scopus, 0.31 (Q3)</t>
  </si>
  <si>
    <t>https://www.scimagojr.com/journalsearch.php?q=19900191860&amp;tip=sid&amp;clean=0</t>
  </si>
  <si>
    <t>Natural Clay of Pasaman Barat Enriched by CaO of Chicken Eggshells as Catalyst for Biodiesel Production</t>
  </si>
  <si>
    <t>Environmental Engineering Research</t>
  </si>
  <si>
    <t>https://www.scimagojr.com/journalsearch.php?q=19900192153&amp;tip=sid&amp;clean=0</t>
  </si>
  <si>
    <t>Korean Society of Environmental Engineers</t>
  </si>
  <si>
    <t>12261025, 2005968X</t>
  </si>
  <si>
    <t>Degradation and mineralization of violet-3B dye using C-N-codoped TiO2 photocatalyst</t>
  </si>
  <si>
    <t>Scopus, 0.53 (Q2)</t>
  </si>
  <si>
    <t>529-535</t>
  </si>
  <si>
    <t>https://doi.org/10.4491/eer.2019.196</t>
  </si>
  <si>
    <t>https://www.koreascience.or.kr/article/JAKO202025465016635.pa1ff8ge</t>
  </si>
  <si>
    <t>https://www.koreascience.or.kr/article/JAKO202025465016635.pdf</t>
  </si>
  <si>
    <t>Investigation on structure, dielectric and magnetic properties of the four-layer Aurivillius phase Pb1-xBi3.5þxNd0.5Ti4-xMnxO15 prepared via molten salt method</t>
  </si>
  <si>
    <r>
      <rPr>
        <sz val="10"/>
        <rFont val="Bookman Old Style"/>
        <family val="1"/>
      </rPr>
      <t xml:space="preserve">Zulhadjri *, Tio Putra Wendari, </t>
    </r>
    <r>
      <rPr>
        <b/>
        <sz val="10"/>
        <rFont val="Bookman Old Style"/>
        <family val="1"/>
      </rPr>
      <t>Upita Septiani</t>
    </r>
    <r>
      <rPr>
        <sz val="10"/>
        <rFont val="Bookman Old Style"/>
        <family val="1"/>
      </rPr>
      <t>, Syukri Arief</t>
    </r>
  </si>
  <si>
    <t>Journal of Solid State Chemistry</t>
  </si>
  <si>
    <t>https://doi.org/10.1016/j.jssc.2020.121723</t>
  </si>
  <si>
    <t>1-7</t>
  </si>
  <si>
    <t>0022-4596, 1095-726X</t>
  </si>
  <si>
    <t>https://www.scimagojr.com/journalsearch.php?q=26972&amp;tip=sid&amp;clean=0</t>
  </si>
  <si>
    <t>Scopus, 0.65 (Q2)</t>
  </si>
  <si>
    <t>Academic Press Inc.</t>
  </si>
  <si>
    <t>https://www.sciencedirect.com/science/article/abs/pii/S0022459620305533?via%3Dihub</t>
  </si>
  <si>
    <t>Synthesis of Aurivillius Phase CaBi4Ti4O15 Doped with both La3+ and Mn3+ Cations: Crystal Structure and Dielectric Properties</t>
  </si>
  <si>
    <r>
      <t>Zulhadjri Zulhadjri *, Aulia Arivin Billah, Tio Putra Wendari, Emriadi Emriadi,</t>
    </r>
    <r>
      <rPr>
        <b/>
        <sz val="10"/>
        <rFont val="Bookman Old Style"/>
        <family val="1"/>
      </rPr>
      <t xml:space="preserve"> Upita Septiani</t>
    </r>
    <r>
      <rPr>
        <sz val="10"/>
        <rFont val="Bookman Old Style"/>
        <family val="1"/>
        <charset val="204"/>
      </rPr>
      <t>, Syukri Arief</t>
    </r>
  </si>
  <si>
    <t>https://doi.org/10.1590/1980-5373-MR-2019-0521</t>
  </si>
  <si>
    <t>1-5</t>
  </si>
  <si>
    <t>https://www.scimagojr.com/journalsearch.php?q=100147322&amp;tip=sid&amp;clean=0</t>
  </si>
  <si>
    <t>Universidade Federal de Sao Carlos</t>
  </si>
  <si>
    <t>1516-1439</t>
  </si>
  <si>
    <t>Scopus, 0.38 (Q2)</t>
  </si>
  <si>
    <t>https://www.scielo.br/j/mr/a/ccTLPJXVFvkwLVBBp5tFHTN/?lang=en</t>
  </si>
  <si>
    <t>https://www.scielo.br/j/mr/a/ccTLPJXVFvkwLVBBp5tFHTN/?format=pdf&amp;lang=en</t>
  </si>
  <si>
    <t>Materials Research</t>
  </si>
  <si>
    <t>Synthesis of Graphene Oxide Enriched Natural Kaolinite Clay and Its Application For Biodiesel Production</t>
  </si>
  <si>
    <t>307-315</t>
  </si>
  <si>
    <t>2252-4940</t>
  </si>
  <si>
    <t>Diponegoro university Indonesia - Center of Biomass and Renewable Energy (CBIORE)</t>
  </si>
  <si>
    <t xml:space="preserve">International Journal of Renewable Energy Development   </t>
  </si>
  <si>
    <t>https://www.scimagojr.com/journalsearch.php?q=21100905391&amp;tip=sid&amp;clean=0</t>
  </si>
  <si>
    <t>Scopus, 0.33 (Q3)</t>
  </si>
  <si>
    <t>https://doi.org/10.14710/ijred.2021.32915</t>
  </si>
  <si>
    <t>https://ejournal.undip.ac.id/index.php/ijred/article/download/32915/pdf</t>
  </si>
  <si>
    <t>Der Pharmacia Lettre</t>
  </si>
  <si>
    <t>86-91</t>
  </si>
  <si>
    <t>0975-5071</t>
  </si>
  <si>
    <t>https://www.scimagojr.com/journalsearch.php?q=19700200724&amp;tip=sid&amp;clean=0</t>
  </si>
  <si>
    <t>Scholars Research Library</t>
  </si>
  <si>
    <t>https://www.scholarsresearchlibrary.com/articles/synthesis-of-zeolite-zsm5-from-rice-husk-ash-as-cataliyst-in-vegetable-oil-transesterification-for-biodiesel-production.pdf</t>
  </si>
  <si>
    <t>https://www.scholarsresearchlibrary.com/abstract/synthesis-of-zeolite-zsm5-from-rice-husk-ash-as-cataliyst-in-vegetable-oil-transesterification-for-biodiesel-production-2669.html</t>
  </si>
  <si>
    <r>
      <t xml:space="preserve">Novesar Jamarun*, Miftahurrahmi, and </t>
    </r>
    <r>
      <rPr>
        <b/>
        <sz val="10"/>
        <rFont val="Bookman Old Style"/>
        <family val="1"/>
      </rPr>
      <t>Upita Septiani</t>
    </r>
  </si>
  <si>
    <t>Synthesis of Hydroxyapatite from Halaban Limestone by Sol-Gel Method</t>
  </si>
  <si>
    <t>2956-2961</t>
  </si>
  <si>
    <t>https://www.rjpbcs.com/pdf/2016_7(5)/[380].pdf</t>
  </si>
  <si>
    <t>https://www.rjpbcs.com/2016_7.5.html</t>
  </si>
  <si>
    <t>Photodegradation of Orange F3R Dyes: Effect of Light Sources and the Addition of CN-Codoped TiO2 Catalyst</t>
  </si>
  <si>
    <r>
      <rPr>
        <sz val="10"/>
        <rFont val="Bookman Old Style"/>
        <family val="1"/>
      </rPr>
      <t>Safni M*, Reza Audina Putri, Diana Vanda Wellia,</t>
    </r>
    <r>
      <rPr>
        <b/>
        <sz val="10"/>
        <rFont val="Bookman Old Style"/>
        <family val="1"/>
        <charset val="204"/>
      </rPr>
      <t xml:space="preserve"> Upita Septiani</t>
    </r>
  </si>
  <si>
    <t>Der Pharma Chemica</t>
  </si>
  <si>
    <t>0975-413X</t>
  </si>
  <si>
    <t>https://www.scimagojr.com/journalsearch.php?q=19700188428&amp;tip=sid&amp;clean=0</t>
  </si>
  <si>
    <t>Artikel terindeks dan terdaftar di Scopus 2016, Discontinued in Scopus as of 2016</t>
  </si>
  <si>
    <t>https://www.derpharmachemica.com/abstract/photodegradation-of-orange-f3r-dyes-effect-of-light-sources-and-the-addition-of-cncodoped-tio2-catalyst-12373.html</t>
  </si>
  <si>
    <t>https://www.derpharmachemica.com/pharma-chemica/photodegradation-of-orange-f3r-dyes-effect-of-light-sources-and-the-addition-of-cncodoped-tio2-catalyst.pdf</t>
  </si>
  <si>
    <t>Utilization Natural Zeolyte From West Sumatera For Tio2 Support in Degradation of Congo Red and A Waste Simulation by Photolysis</t>
  </si>
  <si>
    <r>
      <t>Zilfa, Rahmayeni,</t>
    </r>
    <r>
      <rPr>
        <b/>
        <sz val="10"/>
        <rFont val="Bookman Old Style"/>
        <family val="1"/>
      </rPr>
      <t xml:space="preserve"> Upita Septiani, </t>
    </r>
    <r>
      <rPr>
        <sz val="10"/>
        <rFont val="Bookman Old Style"/>
        <family val="1"/>
      </rPr>
      <t>Novesar Jamarun*, Muhammad Lucky Fajri</t>
    </r>
  </si>
  <si>
    <t>1-10</t>
  </si>
  <si>
    <t>ya</t>
  </si>
  <si>
    <t>https://www.scholarsresearchlibrary.com/abstract/utilization-natural-zeolyte-from-west-sumatera-for-tio2-support-in-degradation-of-congo-red-and-a-waste-simulation-by-ph-12203.html</t>
  </si>
  <si>
    <t>https://www.scholarsresearchlibrary.com/articles/utilization-natural-zeolyte-from-west-sumatera-for-tio2-support-in-degradation-of-congo-red-and-a-waste-simulation-by-ph.pdf</t>
  </si>
  <si>
    <t>Synthesis and Microstructural Characterization of Modified Nano-Cerium Silica Mesoporous by Surfactant-Assisted Hydrothermal Method</t>
  </si>
  <si>
    <r>
      <t xml:space="preserve">Gusliani Eka Putri, Syukri Arief, Novesar Jamarun*, Feni Rahayu Gusti, Adel Fisli, Zilfa and </t>
    </r>
    <r>
      <rPr>
        <b/>
        <sz val="10"/>
        <rFont val="Bookman Old Style"/>
        <family val="1"/>
      </rPr>
      <t>Upita Septiani</t>
    </r>
  </si>
  <si>
    <t>1058-1068</t>
  </si>
  <si>
    <t>2278-1862</t>
  </si>
  <si>
    <t>Journal of Applicable Chemistry</t>
  </si>
  <si>
    <t>https://www.iarcif.org/index.php/journal_information/show/123/JOAC/2278-1862</t>
  </si>
  <si>
    <t>IARC(JCRR): Journal Impact Factor</t>
  </si>
  <si>
    <t>Kaza Somasekhara Rao</t>
  </si>
  <si>
    <t>http://www.joac.info/ContentPaper/2017/5-8.pdf</t>
  </si>
  <si>
    <t>http://www.joac.info/JournalPapers.aspx?Year=2017&amp;VolumeNo=6&amp;PartNo=6&amp;type=ARCHIVE%20ISSUE</t>
  </si>
  <si>
    <t>HYDROXYAPATITE AND Zn-HYDROXYAPATITE SYNTHESIS USING CALCIUM FROM LAKE MANINJAU PENSI SHELLS AND ESISTANCE TEST ON BACTERIA</t>
  </si>
  <si>
    <r>
      <t xml:space="preserve">Werian Arisa Putra, Novesar Jamarun *, Anthoni Agustien, Zilfa, </t>
    </r>
    <r>
      <rPr>
        <b/>
        <sz val="10"/>
        <rFont val="Bookman Old Style"/>
        <family val="1"/>
      </rPr>
      <t xml:space="preserve">Upita Septiani </t>
    </r>
    <r>
      <rPr>
        <sz val="10"/>
        <rFont val="Bookman Old Style"/>
        <family val="1"/>
      </rPr>
      <t xml:space="preserve"> and Safni</t>
    </r>
  </si>
  <si>
    <t>http://dx.doi.org/10.13040/IJPSR.0975-8232.10(6).2993-97</t>
  </si>
  <si>
    <t>http://ijpsr.com/bft-article/hydroxyapatite-and-zn-hydroxyapatite-synthesis-using-calcium-from-lake-maninjau-pensi-shells-and-resistance-test-on-bacteria/?view=fulltext</t>
  </si>
  <si>
    <t>https://ijpsr.com/?action=download_pdf&amp;postid=52297</t>
  </si>
  <si>
    <t>International Journal Of Pharmaceutical Sciences And Research</t>
  </si>
  <si>
    <t>2993-2997</t>
  </si>
  <si>
    <t>https://journals.indexcopernicus.com/search/details?id=33898</t>
  </si>
  <si>
    <t>Index Copernicus</t>
  </si>
  <si>
    <t>Society of Pharmaceutical Sciences and Research</t>
  </si>
  <si>
    <t>2320-5148, 0975-8232</t>
  </si>
  <si>
    <t>Degradasi Zat Warna Direct Red-23 Secara Fotolisis dengan Katalis C-N-codoped TiO2</t>
  </si>
  <si>
    <r>
      <t>Yuli Okta Fitriyani,</t>
    </r>
    <r>
      <rPr>
        <b/>
        <sz val="10"/>
        <rFont val="Bookman Old Style"/>
        <family val="1"/>
      </rPr>
      <t>Upita Septiani,</t>
    </r>
    <r>
      <rPr>
        <sz val="10"/>
        <rFont val="Bookman Old Style"/>
        <family val="1"/>
      </rPr>
      <t xml:space="preserve"> Diana Vanda Wellia, Reza Audina Putri, Safni</t>
    </r>
  </si>
  <si>
    <t>152-159</t>
  </si>
  <si>
    <t>http://dx.doi.org/10.15408/jkv.v3i2.5792</t>
  </si>
  <si>
    <t>http://journal.uinjkt.ac.id/index.php/valensi/article/view/5792</t>
  </si>
  <si>
    <t>http://journal.uinjkt.ac.id/index.php/valensi/article/view/5792/pdf</t>
  </si>
  <si>
    <t>terakreditasi Sinta Peringkat 2</t>
  </si>
  <si>
    <t>https://sinta.kemdikbud.go.id/journals/detail?id=1010</t>
  </si>
  <si>
    <t>2548-3013, 2548-3013</t>
  </si>
  <si>
    <t>Jurnal Kimia VALENSI</t>
  </si>
  <si>
    <t>Degradasi Zat Warna Orange-F3R dan Violet-3B secara Sonolisis Frekuensi Rendah dengan Penambahan Katalis C-N-Codoped TiO2</t>
  </si>
  <si>
    <r>
      <t xml:space="preserve">Reza Audina Putri, Safni Safni*, Diana Vanda Wellia, </t>
    </r>
    <r>
      <rPr>
        <b/>
        <sz val="10"/>
        <rFont val="Bookman Old Style"/>
        <family val="1"/>
      </rPr>
      <t>Upita Septiani</t>
    </r>
    <r>
      <rPr>
        <sz val="10"/>
        <rFont val="Bookman Old Style"/>
        <family val="1"/>
      </rPr>
      <t>,
Novesar Jamarun</t>
    </r>
  </si>
  <si>
    <t>35-43</t>
  </si>
  <si>
    <t>http://journal.uinjkt.ac.id/index.php/valensi/article/view/7801</t>
  </si>
  <si>
    <t>https://doi.org/10.15408/jkv.v5i1.7801</t>
  </si>
  <si>
    <t>http://journal.uinjkt.ac.id/index.php/valensi/article/view/7801/pdf</t>
  </si>
  <si>
    <t>Enrichment of Sawahlunto Clay with Cation Ca2+ and Cu2+ and Preliminary Test of its Catalytic Activity in CPO Transesterification Reaction</t>
  </si>
  <si>
    <r>
      <t xml:space="preserve">Lestari Ningsih, Aju Deska, Syukri Arief, </t>
    </r>
    <r>
      <rPr>
        <b/>
        <sz val="10"/>
        <rFont val="Bookman Old Style"/>
        <family val="1"/>
      </rPr>
      <t>Upita Septiani</t>
    </r>
    <r>
      <rPr>
        <sz val="10"/>
        <rFont val="Bookman Old Style"/>
        <family val="1"/>
      </rPr>
      <t>, Yulia Eka Putri, Mai Efdi, Syukri</t>
    </r>
  </si>
  <si>
    <t>Aceh International Journal of Science and Technology</t>
  </si>
  <si>
    <t>187-196</t>
  </si>
  <si>
    <t>2503-2348, 2503-2348</t>
  </si>
  <si>
    <t xml:space="preserve">Study Program of Chemistry, Faculty of Science and Technology UIN Syarif Hidayatullah Jakarta </t>
  </si>
  <si>
    <t>http://jurnal.unsyiah.ac.id/AIJST/article/view/17944</t>
  </si>
  <si>
    <t>https://doi.org/10.13170/aijst.9.3.17944</t>
  </si>
  <si>
    <t>http://jurnal.unsyiah.ac.id/AIJST/article/view/17944/pdf</t>
  </si>
  <si>
    <t>Adsorpsi Asam Humat pada Zeolit Alam yang Dimodifikasi dengan TiO2</t>
  </si>
  <si>
    <r>
      <rPr>
        <b/>
        <sz val="10"/>
        <rFont val="Bookman Old Style"/>
        <family val="1"/>
      </rPr>
      <t>Upita Septiani*</t>
    </r>
    <r>
      <rPr>
        <sz val="10"/>
        <rFont val="Bookman Old Style"/>
        <family val="1"/>
      </rPr>
      <t>, Fiska Julian Tasari, Zilfa</t>
    </r>
  </si>
  <si>
    <t>https://doi.org/10.25077/jrk.v11i1.344</t>
  </si>
  <si>
    <t>https://sinta.kemdikbud.go.id/journals/detail?id=6907</t>
  </si>
  <si>
    <t>http://jrk.fmipa.unand.ac.id/index.php/jrk/article/view/344</t>
  </si>
  <si>
    <t>http://jrk.fmipa.unand.ac.id/index.php/jrk/article/view/344/282</t>
  </si>
  <si>
    <t>43-51</t>
  </si>
  <si>
    <t xml:space="preserve">Department of Chemistry Faculty of Mathematics and Natural Sciences Universitas Andalas </t>
  </si>
  <si>
    <t>Jurnal Riset Kimia</t>
  </si>
  <si>
    <t>2476-8960, 1978-628X</t>
  </si>
  <si>
    <t>9-15</t>
  </si>
  <si>
    <t>Struktur dan Sifat Dielektrik Senyawa Aurivillius CaBi3LaTi4O15 yang Disintesis dengan Teknik Hidrotermal</t>
  </si>
  <si>
    <r>
      <t xml:space="preserve">Zulhadjri*, Firmanul Qadri Amir, Marsal Mahmud, </t>
    </r>
    <r>
      <rPr>
        <b/>
        <sz val="10"/>
        <rFont val="Bookman Old Style"/>
        <family val="1"/>
      </rPr>
      <t>Upita Septiani</t>
    </r>
    <r>
      <rPr>
        <sz val="10"/>
        <rFont val="Bookman Old Style"/>
        <family val="1"/>
      </rPr>
      <t xml:space="preserve"> dan Syukri Arief</t>
    </r>
  </si>
  <si>
    <t>https://doi.org/10.25077/jrk.v11i1.343</t>
  </si>
  <si>
    <t>http://jrk.fmipa.unand.ac.id/index.php/jrk/article/view/343</t>
  </si>
  <si>
    <t>http://jrk.fmipa.unand.ac.id/index.php/jrk/article/view/343/279</t>
  </si>
  <si>
    <t>Pengaruh HCl terhadap Aktifasi Zeolit Alam Clipnotilolit-Ca pada Penyerapan Pb(II)</t>
  </si>
  <si>
    <r>
      <t xml:space="preserve">Zilfa*, </t>
    </r>
    <r>
      <rPr>
        <b/>
        <sz val="10"/>
        <rFont val="Bookman Old Style"/>
        <family val="1"/>
      </rPr>
      <t>Upita Septiani</t>
    </r>
    <r>
      <rPr>
        <sz val="10"/>
        <rFont val="Bookman Old Style"/>
        <family val="1"/>
      </rPr>
      <t>, Mirawati</t>
    </r>
  </si>
  <si>
    <t>80-88</t>
  </si>
  <si>
    <t>http://jrk.fmipa.unand.ac.id/index.php/jrk/article/view/355</t>
  </si>
  <si>
    <t>http://jrk.fmipa.unand.ac.id/index.php/jrk/article/view/355/287</t>
  </si>
  <si>
    <t>https://doi.org/10.25077/jrk.v11i2.355</t>
  </si>
  <si>
    <t>71-78</t>
  </si>
  <si>
    <t>1978-628X</t>
  </si>
  <si>
    <t xml:space="preserve">Jurusan Kimia FMIPA Universitas Andalas    </t>
  </si>
  <si>
    <t>http://jrk.fmipa.unand.ac.id/index.php/jrk/article/view/134</t>
  </si>
  <si>
    <t>http://jrk.fmipa.unand.ac.id/index.php/jrk/article/view/134/152</t>
  </si>
  <si>
    <t>https://doi.org/10.25077/jrk.v4i2.134</t>
  </si>
  <si>
    <t>PEMANFAATAN ZEOLIT ALAM SEBAGAI MEDIA PENDUKUNG AMOBILISASI ENZIM α-AMILASE</t>
  </si>
  <si>
    <t>SINTESIS, KARAKTERISASI, DAN UJI AKTIFITAS FOTOKATALITIK NANOPARTIKEL MAGNETIK TiO2-CoFe2O4</t>
  </si>
  <si>
    <t>79-88</t>
  </si>
  <si>
    <t>http://jrk.fmipa.unand.ac.id/index.php/jrk/article/view/188</t>
  </si>
  <si>
    <t>http://jrk.fmipa.unand.ac.id/index.php/jrk/article/view/188/80</t>
  </si>
  <si>
    <t>https://doi.org/10.25077/jrk.v5i1.188</t>
  </si>
  <si>
    <t>EFFECT OF PRE-g-IRRADIATION DOSE ON THE DURABILITY OF THE SULFONATED ETFE-G-POLYSTYRENE CONDUCTING MEMBRANES</t>
  </si>
  <si>
    <t>180-185</t>
  </si>
  <si>
    <t>http://jrk.fmipa.unand.ac.id/index.php/jrk/article/view/221</t>
  </si>
  <si>
    <t>https://doi.org/10.25077/jrk.v5i2.221</t>
  </si>
  <si>
    <t>http://jrk.fmipa.unand.ac.id/index.php/jrk/article/view/221/189</t>
  </si>
  <si>
    <t>PEMBUATAN DAN KARAKTERISASI KATALIS ZnO/KARBON AKTIF DENGAN METODE SOLID STATE DAN UJI AKTIFITAS KATALITIKNYA PADA DEGRADASI RHODAMIN B</t>
  </si>
  <si>
    <r>
      <rPr>
        <b/>
        <sz val="10"/>
        <rFont val="Bookman Old Style"/>
        <family val="1"/>
      </rPr>
      <t>Upita Septiani</t>
    </r>
    <r>
      <rPr>
        <sz val="10"/>
        <rFont val="Bookman Old Style"/>
        <family val="1"/>
      </rPr>
      <t>*, Ilona Bella, dan Syukri</t>
    </r>
  </si>
  <si>
    <t>http://jrk.fmipa.unand.ac.id/index.php/jrk/article/view/186</t>
  </si>
  <si>
    <t>http://jrk.fmipa.unand.ac.id/index.php/jrk/article/view/186/204</t>
  </si>
  <si>
    <t>https://doi.org/10.25077/jrk.v7i2.186</t>
  </si>
  <si>
    <t>165-169</t>
  </si>
  <si>
    <t>http://jrk.fmipa.unand.ac.id/index.php/jrk/article/view/235</t>
  </si>
  <si>
    <t>http://jrk.fmipa.unand.ac.id/index.php/jrk/article/view/235/216</t>
  </si>
  <si>
    <t>https://doi.org/10.25077/jrk.v8i2.235</t>
  </si>
  <si>
    <t>PEMBUATAN DAN KARAKTERISASI KATALIS TIO2/KARBON AKTIF DENGAN METODE SOLID STATE</t>
  </si>
  <si>
    <t>34-38</t>
  </si>
  <si>
    <t>http://jrk.fmipa.unand.ac.id/index.php/jrk/article/view/257</t>
  </si>
  <si>
    <t>http://jrk.fmipa.unand.ac.id/index.php/jrk/article/view/257/228</t>
  </si>
  <si>
    <t>https://doi.org/10.25077/jrk.v9i1.257</t>
  </si>
  <si>
    <t>http://repo.unand.ac.id/id/eprint/44131</t>
  </si>
  <si>
    <t>http://repo.unand.ac.id/id/eprint/44132</t>
  </si>
  <si>
    <t>Dr. Upita Septiani, S.Si., M.Si.</t>
  </si>
  <si>
    <t>Penata, III.c / 1 Oktober 2009</t>
  </si>
  <si>
    <t>10 tahun 7 bulan</t>
  </si>
  <si>
    <t>Lektor /1 Agustus 2009</t>
  </si>
  <si>
    <t>Doktor (S3) tahun 2007</t>
  </si>
  <si>
    <t>J. 106207</t>
  </si>
  <si>
    <t>Padang Panjang, 17 September 1970</t>
  </si>
  <si>
    <t>Dr. Mai Efdi</t>
  </si>
  <si>
    <t>NIP. 197205301999031003</t>
  </si>
  <si>
    <t>Ketua Jurusan Kimia</t>
  </si>
  <si>
    <t>197205301999031003</t>
  </si>
  <si>
    <t>https://drive.google.com/file/d/1MlKyQYT7cai5n3LWkhVmhiPLKEuv8864/view?usp=sharing</t>
  </si>
  <si>
    <t>https://drive.google.com/file/d/1yxm3XTrgq12alivo1c1buFTCdoCo4-TH/view?usp=sharing</t>
  </si>
  <si>
    <t>https://drive.google.com/file/d/1Lwan0kEgo6p0oAsH8CoKsb4m0kGXFDRq/view?usp=sharing</t>
  </si>
  <si>
    <t>https://drive.google.com/file/d/1_gAR144dEo03KavR0j1iJTs84qB6bhaV/view?usp=sharing</t>
  </si>
  <si>
    <t>https://drive.google.com/file/d/1U74iOJydTRj49Kn_oVyjIqvh6-0vQznP/view?usp=sharing</t>
  </si>
  <si>
    <t>https://drive.google.com/file/d/1y2sVjZrPoug83LwE4z7x7QjBnOp-e8nj/view?usp=sharing</t>
  </si>
  <si>
    <t>https://drive.google.com/file/d/1IUUDjL3XTS4QSE5TVRYyb9lysJYWS5-G/view?usp=sharing</t>
  </si>
  <si>
    <t>https://drive.google.com/file/d/1jiCEwd-TLdsJkEGSnPB4li94fcBJL599/view?usp=sharing</t>
  </si>
  <si>
    <t>https://drive.google.com/file/d/1Yml9QUrWgEul7NKB4MnW6q_cBrMU8J0I/view?usp=sharing</t>
  </si>
  <si>
    <t>https://drive.google.com/file/d/14cSfXH2HZu5DKmQQNVuSrasB0C95IWTL/view?usp=sharing</t>
  </si>
  <si>
    <t>https://drive.google.com/file/d/1Gif7JFl23y2dNWh9MMem4bl-a8xj5XT-/view?usp=sharing</t>
  </si>
  <si>
    <t>https://drive.google.com/file/d/1h0cVG83G07Gjm-djNSdhsK5OcgyoNkP3/view?usp=sharing</t>
  </si>
  <si>
    <t>https://drive.google.com/file/d/1T90gg1uoxIkhsk_unz1U8rEb3663CRMS/view?usp=sharing</t>
  </si>
  <si>
    <r>
      <t xml:space="preserve">Syukri Syukri*, Fadhil Ferdian, Yetria Rilda, Yulia Eka Putri, Mai Efdi, </t>
    </r>
    <r>
      <rPr>
        <b/>
        <sz val="10"/>
        <rFont val="Bookman Old Style"/>
        <family val="1"/>
      </rPr>
      <t xml:space="preserve">Upita Septiani  </t>
    </r>
  </si>
  <si>
    <t>Synthesis of Zeolite ZSM-5 from Rice Husk Ash as Cataliyst in Vegetable Oil Transesterification for Biodiesel Production</t>
  </si>
  <si>
    <t>https://www.worldresearchersassociations.com/Archives/RJCE/Vol(22)2018/September2018.aspx</t>
  </si>
  <si>
    <r>
      <t xml:space="preserve">Reza Audina Putri, Safni Safni*, Novesar Jamarun, </t>
    </r>
    <r>
      <rPr>
        <b/>
        <sz val="10"/>
        <rFont val="Bookman Old Style"/>
        <family val="1"/>
      </rPr>
      <t>Upita Septiani</t>
    </r>
    <r>
      <rPr>
        <sz val="10"/>
        <rFont val="Bookman Old Style"/>
        <family val="1"/>
      </rPr>
      <t xml:space="preserve">  </t>
    </r>
  </si>
  <si>
    <t>https://ejournal2.undip.ac.id/index.php/bcrec/article/view/8097</t>
  </si>
  <si>
    <t>https://ejournal2.undip.ac.id/index.php/bcrec/article/download/8097/4502</t>
  </si>
  <si>
    <t>https://ejournal.undip.ac.id/index.php/ijred/article/view/3291https://ejournal.undip.ac.id/index.php/ijred/article/view/32915</t>
  </si>
  <si>
    <t>https://journals.indexcopernicus.com/search/details?id=40513</t>
  </si>
  <si>
    <t>https://drive.google.com/file/d/1fH3w3EjD2RCmMc5ErO2IIlnnVDq7AEt_/view?usp=sharing</t>
  </si>
  <si>
    <t>197009171999032001/ 0017097005</t>
  </si>
  <si>
    <t>Graduate Program of Syiah Kuala University</t>
  </si>
  <si>
    <t>Nama Seminar/ Konferensi/Simposium</t>
  </si>
  <si>
    <t xml:space="preserve">Penyelenggara Seminar/Konferensi/ Simposium </t>
  </si>
  <si>
    <t>Tanggal/ Waktu Pelaksanaan</t>
  </si>
  <si>
    <t>Peer Reviewer 1</t>
  </si>
  <si>
    <t>Peer Reviewer 2</t>
  </si>
  <si>
    <t>THE 4th INTERNATIONAL SEMINAR ON CHEMISTRY 2017</t>
  </si>
  <si>
    <t>Department of Chemistry, Faculty of Mathematics and Natural Sciences, Universitas Padjajaran in cooperation with Indonesia Chemical Society</t>
  </si>
  <si>
    <t>28-29 September 2017</t>
  </si>
  <si>
    <t>Artikel</t>
  </si>
  <si>
    <t>URL Web Penyelenggara</t>
  </si>
  <si>
    <t>https://www.unpad.ac.id/agenda/the-4th-international-seminar-on-chemistry-isc-2017/</t>
  </si>
  <si>
    <t>http://repo.unand.ac.id/id/eprint/44210</t>
  </si>
  <si>
    <t>Effect of CTA-Br Templete on Synthesis of NaX Zeolite from Fly Ashes and Applikation of NaX zeolite Obtained as an Adsorbent of Heavy Metals Cd and Cu</t>
  </si>
  <si>
    <t>h)</t>
  </si>
  <si>
    <t>Enhanced dielectric and ferroelectric responses in La3+/Ti4+co-substituted SrBi2Ta2O9 Aurivillius phase</t>
  </si>
  <si>
    <t>https://doi.org/10.1016/j.ceramint.2022.01.307</t>
  </si>
  <si>
    <t>https://www.sciencedirect.com/science/article/pii/S0272884222003248</t>
  </si>
  <si>
    <t xml:space="preserve">Ceramics International </t>
  </si>
  <si>
    <t>10328–10332</t>
  </si>
  <si>
    <t>Elsevier Ltd.</t>
  </si>
  <si>
    <t>Scopus, 0.94 (Q1)</t>
  </si>
  <si>
    <t>0272-8842</t>
  </si>
  <si>
    <t>https://www.scimagojr.com/journalsearch.php?q=21522&amp;tip=sid&amp;clean=0</t>
  </si>
  <si>
    <t>SINTESIS DAN KARAKTERISASI ZEOLIT FAUJASIT DARI LIMBAH BATUBARA OMBILIN DENGAN METODA ALKALI HIDROTERMAL AIR LAUT</t>
  </si>
  <si>
    <t>LK 400</t>
  </si>
  <si>
    <t>LK 550</t>
  </si>
  <si>
    <t>Kuliah Struktur dan Kereaktifan Anorganik, Kls. A (2 dosen, 3 sks)</t>
  </si>
  <si>
    <t>Kuliah Struktur dan Kereaktifan Anorganik, Kls. C (2 dosen, 3 sks)</t>
  </si>
  <si>
    <t>Praktikum Kimia Anorganik II, Group E (1 dosen, 1 sks)</t>
  </si>
  <si>
    <t>SK Dekan FMIPA Unand No.: 057/XIII/D/FMIPA-2010</t>
  </si>
  <si>
    <t>SK Dekan FMIPA Unand No.: 508/XIII/D/FMIPA-2010</t>
  </si>
  <si>
    <t>1. Semester Ganjil 2009/2010 (Agustus 2009 s/d Januari 2010)  maksimum 11 sks per semester</t>
  </si>
  <si>
    <t>Semester Ganjil 2009/2010</t>
  </si>
  <si>
    <t>2. Semester Genap 2009/2010 (Februari 2010 s/d Juli 2010)  maksimum 11 sks per semester</t>
  </si>
  <si>
    <t>Kuliah Kimia Anorganik II, Kls. B (2 dosen, 3 sks)</t>
  </si>
  <si>
    <t>Kuliah Kimia Anorganik I, Kls. B (2 dosen, 3 sks)</t>
  </si>
  <si>
    <t>Praktikum Kimia Anorganik II, Group C (1 dosen, 1 sks)</t>
  </si>
  <si>
    <t>Praktikum Kimia Material, Group C (1 dosen, 1 sks)</t>
  </si>
  <si>
    <t>Semester Genap 2009/2010</t>
  </si>
  <si>
    <t>Semester Ganjil 2010/2011</t>
  </si>
  <si>
    <t>SK Dekan FMIPA Unand No.: 222/XIII/D/FMIPA-2011</t>
  </si>
  <si>
    <t>Kuliah Kimia Anorganik I, Kls. C (2 dosen, 3 sks)</t>
  </si>
  <si>
    <t>3. Semester Ganjil 2010/2011 (Agustus 2010 s/d Januari 2011)  maksimum 11 sks per semester</t>
  </si>
  <si>
    <t>4. Semester Genap 2010/2011 (Februari 2011 s/d Juli 2011)  maksimum 11 sks per semester</t>
  </si>
  <si>
    <t>Semester Genap 2010/2011</t>
  </si>
  <si>
    <t>SK Dekan FMIPA Unand No.: 410/XIII/D/FMIPA-2011</t>
  </si>
  <si>
    <t>Praktikum Kimia Anorganik I, Group C (1 dosen, 1 sks)</t>
  </si>
  <si>
    <t>Kuliah Kimia Material, Kls. A (2 dosen, 2 sks)</t>
  </si>
  <si>
    <t>SK Dekan FMIPA Unand No.: 006/XIII/D/FMIPA-2012</t>
  </si>
  <si>
    <t>5. Semester Ganjil 2011/2012 (Agustus 2011 s/d Januari 2012)  maksimum 11 sks per semester</t>
  </si>
  <si>
    <t>Semester Ganjil 2011/2012</t>
  </si>
  <si>
    <t>Kuliah Struktur dan Kereaktifan Anorganik, Kls. B (2 dosen, 3 sks)</t>
  </si>
  <si>
    <t>6. Semester Genap 2011/2012 (Februari 2012 s/d Juli 2012)  maksimum 11 sks per semester</t>
  </si>
  <si>
    <t>Semester Genap 2011/2012</t>
  </si>
  <si>
    <t>SK Dekan FMIPA Unand No.: 630/XIII/D/FMIPA-2012</t>
  </si>
  <si>
    <t>Kuliah Kimia Anorganik II, Kls. A (3 dosen, 3 sks)</t>
  </si>
  <si>
    <t>Praktikum Kimia Anorganik I, Group A (1 dosen, 1 sks)</t>
  </si>
  <si>
    <t>Kuliah Kimia Material, Kls. C (2 dosen, 2 sks)</t>
  </si>
  <si>
    <t>Praktikum Kimia Material, Group A (1 dosen, 1 sks)</t>
  </si>
  <si>
    <t>7. Semester Ganjil 2012/2013 (Agustus 2012 s/d Januari 2013)  maksimum 11 sks per semester</t>
  </si>
  <si>
    <t>Semester Ganjil 2012/2013</t>
  </si>
  <si>
    <t>SK Dekan FMIPA Unand No.: 178/XIII/D/FMIPA-2013</t>
  </si>
  <si>
    <t>Kuliah Bahasa Inggris I, Kls. A (3 dosen, 2 sks)</t>
  </si>
  <si>
    <t>Kuliah Bahasa Inggris I, Kls. B (3 dosen, 2 sks)</t>
  </si>
  <si>
    <t>Kuliah Bahasa Inggris I, Kls. C (3 dosen, 2 sks)</t>
  </si>
  <si>
    <t>8. Semester Genap 2012/2013 (Februari 2013 s/d Juli 2013)  maksimum 11 sks per semester</t>
  </si>
  <si>
    <t>Semester Genap 2012/2013</t>
  </si>
  <si>
    <t>SK Dekan FMIPA Unand No.: 346/XIII/D/FMIPA-2013</t>
  </si>
  <si>
    <t>Kuliah Bahasa Inggris II, Kls. A (3 dosen, 2 sks)</t>
  </si>
  <si>
    <t>Kuliah Bahasa Inggris II, Kls. B (3 dosen, 2 sks)</t>
  </si>
  <si>
    <t>Kuliah Bahasa Inggris II, Kls. C (3 dosen, 2 sks)</t>
  </si>
  <si>
    <t>Kuliah Kimia Anorganik II, Kls. A (2 dosen, 3 sks)</t>
  </si>
  <si>
    <t>Kuliah Kimia Material, Kls. D (2 dosen, 2 sks)</t>
  </si>
  <si>
    <t>9. Semester Ganjil 2013/2014 (Agustus 2013 s/d Januari 2014)  maksimum 11 sks per semester</t>
  </si>
  <si>
    <t>10. Semester Genap 2013/2014 (Februari 2014 s/d Juli 2014)  maksimum 11 sks per semester</t>
  </si>
  <si>
    <t>Praktikum Kimia Anorganik II, Group A (1 dosen, 1 sks)</t>
  </si>
  <si>
    <t>Kuliah Kimia Material, Kls. B (2 dosen, 2 sks)</t>
  </si>
  <si>
    <t>11. Semester Ganjil 2016/2017 (Agustus 2016 s/d Januari 2017)  maksimum 11 sks per semester</t>
  </si>
  <si>
    <t>Kuliah Kimia Dasar I, Kls. B (2 dosen, 3 sks)</t>
  </si>
  <si>
    <t>Kuliah Metodologi Penelitian, Kls. A (2 dosen, 2 sks)</t>
  </si>
  <si>
    <t>Kuliah Metodologi Penelitian, Kls. B (2 dosen, 2 sks)</t>
  </si>
  <si>
    <t>12. Semester Genap 2016/2017 (Februari 2017 s/d Juli 2017)  maksimum 11 sks per semester</t>
  </si>
  <si>
    <t>13. Semester Ganjil 2017/2018 (Agustus 2017 s/d Januari 2018)  maksimum 11 sks per semester</t>
  </si>
  <si>
    <t>14. Semester Genap 2018/2019 (Februari 2019 s/d Juli 2019)  maksimum 11 sks per semester</t>
  </si>
  <si>
    <t>Kuliah Kimia Dasar II, Kls. D</t>
  </si>
  <si>
    <t>Praktikum Kimia Dasar II, Kls. C1</t>
  </si>
  <si>
    <t>Praktikum Kimia Anorganik I, Kls. D</t>
  </si>
  <si>
    <t>Kuliah Kimia Anorganik II, Kls. B</t>
  </si>
  <si>
    <t>Kuliah Mineralogi, Kls. B</t>
  </si>
  <si>
    <t>Kuliah Mineralogi, Kls. A (2 dosen, 2 sks)</t>
  </si>
  <si>
    <t>Kuliah Mineralogi, Kls. B (2 dosen, 2 sks)</t>
  </si>
  <si>
    <t>Praktikum Kimia Material, Kls. A</t>
  </si>
  <si>
    <t>Praktikum Kimia Anorganik II, Kls. G (1 dosen, 1 sks)</t>
  </si>
  <si>
    <t>Praktikum Kimia Anorganik I, Kls. G (1 dosen, 1 sks)</t>
  </si>
  <si>
    <t>Praktikum Kimia Material, Kls. G (1 dosen, 1 sks)</t>
  </si>
  <si>
    <t>Kuliah Kimia Material, Kls. A</t>
  </si>
  <si>
    <t>15. Semester Ganjil 2019/2020 (Agustus 2019 s/d Januari 2020)  maksimum 11 sks per semester</t>
  </si>
  <si>
    <t>Kuliah Kimia Dasar I, Kls. A</t>
  </si>
  <si>
    <t>Kuliah Kimia Anorganik I, Kls. B</t>
  </si>
  <si>
    <t>Kuliah Struktur dan Kereaktifan Anorganik, Kls. A</t>
  </si>
  <si>
    <t>Kuliah Bioanorganik, Kls. B</t>
  </si>
  <si>
    <t>Kuliah Metodologi Penelitian, Kls. C</t>
  </si>
  <si>
    <t>Praktikum Kimia Anorganik II, Kls. D</t>
  </si>
  <si>
    <t>Praktikum Kimia Dasar I, Kls. A</t>
  </si>
  <si>
    <t>16. Semester Genap 2019/2020 (Februari 2020 s/d Juli 2020)  maksimum 11 sks per semester</t>
  </si>
  <si>
    <t>Kuliah Mineralogi, Kls. A</t>
  </si>
  <si>
    <t>Praktikum Kimia Dasar II, Kls. D2</t>
  </si>
  <si>
    <t>Praktikum Kimia Anorganik I, Kls. C1</t>
  </si>
  <si>
    <t>Praktikum Kimia Material, Kls. C</t>
  </si>
  <si>
    <t>Praktikum Kimia Dasar I, Kls. B2</t>
  </si>
  <si>
    <t>Praktikum Kimia Anorganik II, Kls. B2</t>
  </si>
  <si>
    <t>Praktikum Kimia Anorganik II, Kls. 1</t>
  </si>
  <si>
    <t>Kuliah Metode Penelitian, Kls. C</t>
  </si>
  <si>
    <t>Kuliah Kimia Dasar I, Kls. B</t>
  </si>
  <si>
    <t>Kuliah Kimia Dasar II, Kls. A</t>
  </si>
  <si>
    <t>17. Semester Ganjil 2020/2021 (Agustus 2020 s/d Januari 2021)  maksimum 11 sks per semester</t>
  </si>
  <si>
    <t>http://repo.unand.ac.id/id/eprint/46200</t>
  </si>
  <si>
    <r>
      <t xml:space="preserve">Silvi Veronita, </t>
    </r>
    <r>
      <rPr>
        <b/>
        <sz val="10"/>
        <rFont val="Bookman Old Style"/>
        <family val="1"/>
      </rPr>
      <t>Upita Septiani</t>
    </r>
    <r>
      <rPr>
        <sz val="10"/>
        <rFont val="Bookman Old Style"/>
        <family val="1"/>
      </rPr>
      <t>, Zulhadjri Zulhadjri*</t>
    </r>
  </si>
  <si>
    <t>24-33</t>
  </si>
  <si>
    <t>http://jrk.fmipa.unand.ac.id/index.php/jrk/article/view/463</t>
  </si>
  <si>
    <t>http://jrk.fmipa.unand.ac.id/index.php/jrk/article/view/463/328</t>
  </si>
  <si>
    <t>https://doi.org/10.25077/jrk.v13i1.463</t>
  </si>
  <si>
    <t xml:space="preserve">                                                                                                                                                                                    </t>
  </si>
  <si>
    <t>18. Semester Genap 2020/2021 (Februari 2021 s/d Juli 2021)  maksimum 11 sks per semester</t>
  </si>
  <si>
    <t>19. Semester Ganjil 2021/2022 (Agustus 2021 s/d Januari 2022)  maksimum 11 sks per semester</t>
  </si>
  <si>
    <t>SK Dekan FMIPA Unand No.: 137/UN16.03.D/XIII/KPT/2021</t>
  </si>
  <si>
    <t>SK Dekan FMIPA Unand No.: 304/UN16.03.D/XIII/KPT/2020</t>
  </si>
  <si>
    <t>Kuliah Kimia Industri, Kls. B</t>
  </si>
  <si>
    <t>Praktikum Kimia Anorganik I, Kls. C</t>
  </si>
  <si>
    <t>Praktikum Kimia Anorganik I, Kls. H</t>
  </si>
  <si>
    <t>Praktikum Kimia Material, Kls. G</t>
  </si>
  <si>
    <t>SK Dekan FMIPA Unand No.: 324/UN16.03.D/XIII/KPT/2021</t>
  </si>
  <si>
    <t>Kuliah Metode Riset dan Penulisan Ilmiah, Kls. C</t>
  </si>
  <si>
    <t>Praktikum Kimia Anorganik II, Kls. A</t>
  </si>
  <si>
    <t>Praktikum Kimia Dasar II, Kls. C</t>
  </si>
  <si>
    <t>1. Semester Ganjil 2010/2011 (Agustus 2010 s/d Januari 2011)</t>
  </si>
  <si>
    <t>21/10/2010</t>
  </si>
  <si>
    <t>Dewi Oktavia (BP.06132067)</t>
  </si>
  <si>
    <t>2. Semester Genap 2010/2011 (Februari 2011 s/d Juli 2011)</t>
  </si>
  <si>
    <t>Agrina Lisma (BP.06132036)</t>
  </si>
  <si>
    <t>05/05/2011</t>
  </si>
  <si>
    <t>Frans Sutrio Kurniawandi (BP.07132063)</t>
  </si>
  <si>
    <t>10/01/2012</t>
  </si>
  <si>
    <t>3. Semester Ganjil 2011/2011 (Agustus 2011 s/d Januari 2012)</t>
  </si>
  <si>
    <t>Zul Arifin (BP.06132047)</t>
  </si>
  <si>
    <t>4. Semester Genap 2011/2012 (Februari 2012 s/d Juli 2012)</t>
  </si>
  <si>
    <t>30/04/2012</t>
  </si>
  <si>
    <t>Weni Astuti (BP.07132011)</t>
  </si>
  <si>
    <t>02/05/2012</t>
  </si>
  <si>
    <t>Rina Yulita (BP.0810412051)</t>
  </si>
  <si>
    <t>30/10/2017</t>
  </si>
  <si>
    <t>5. Semester Ganjil 2012/2013 (Agustus 2012 s/d Januari 2013)</t>
  </si>
  <si>
    <t>Abitsyah Rini (BP.0810413115)</t>
  </si>
  <si>
    <t>30/01/2013</t>
  </si>
  <si>
    <t>Widya Yuliani Fatiha (BP.0910413094)</t>
  </si>
  <si>
    <t>23/10/2013</t>
  </si>
  <si>
    <t>Mega Gustiana (BP.0910413073)</t>
  </si>
  <si>
    <t>Ilona Bella (BP.0910412061)</t>
  </si>
  <si>
    <t>Wahyuni (BP.1010413047)</t>
  </si>
  <si>
    <t>6. Semester Genap 2012/2013 (Februari 2013 s/d Juli 2013)</t>
  </si>
  <si>
    <t>Semester Ganjil 2021/2022</t>
  </si>
  <si>
    <t>Semester Genap 2019/2020</t>
  </si>
  <si>
    <t>Semester Genap 2020/2021</t>
  </si>
  <si>
    <t>7. Semester Genap 2013/2014 (Februari 2014 s/d Juli 2014)</t>
  </si>
  <si>
    <t>8. Semester Ganjil 2014/2015 (Agustus 2014 s/d Januari 2015)</t>
  </si>
  <si>
    <t>Fajri (BP.1010413018)</t>
  </si>
  <si>
    <t>Bayu Okta Syaputra (BP.1110412001)</t>
  </si>
  <si>
    <t>09/04/2015</t>
  </si>
  <si>
    <t>9. Semester Genap 2014/2015 (Februari 2015 s/d Juli 2015)</t>
  </si>
  <si>
    <t>Reza Audina Putri (BP.1110412002)</t>
  </si>
  <si>
    <t>Ervina Fahlefi (BP.1110413033)</t>
  </si>
  <si>
    <t>26/01/2017</t>
  </si>
  <si>
    <t>Elma Dewita (BP.1210412001)</t>
  </si>
  <si>
    <t>11. Semester Genap 2016/2017 (Februari 2017 s/d Juli 2017)</t>
  </si>
  <si>
    <t>Intan Purnama Sari (BP.1310411011)</t>
  </si>
  <si>
    <t>Lucresia Ridilla Apri (BP.1310412008)</t>
  </si>
  <si>
    <t>12. Semester Ganjil 2018/2019 (Agustus 2018 s/d Januari 2019)</t>
  </si>
  <si>
    <t>28/01/2019</t>
  </si>
  <si>
    <t>Yulia Fithri (BP.1410412054)</t>
  </si>
  <si>
    <t>Melisa Febrina Putri (BP.06132031)</t>
  </si>
  <si>
    <t>01/02/2011</t>
  </si>
  <si>
    <t>Waki Arsyatul Aminah (BP.06132027)</t>
  </si>
  <si>
    <t>2. Semester Ganjil 2011/2012 (Agustus 2011 s/d Januari 2012)</t>
  </si>
  <si>
    <t>1. Semester Genap 2010/2011 (Februari 2011 s/d Juli 2011)</t>
  </si>
  <si>
    <t>12/12/2011</t>
  </si>
  <si>
    <t>Hayatul Hamdi (BP.107132022)</t>
  </si>
  <si>
    <t>Rianda (BP.07932017)</t>
  </si>
  <si>
    <t>01/01/2012</t>
  </si>
  <si>
    <t>Nella Roska Yuliani (BP.06132073)</t>
  </si>
  <si>
    <t>23/04/2013</t>
  </si>
  <si>
    <t>3. Semester Genap 2012/2013 (Februari 2013 s/d Juli 2013)</t>
  </si>
  <si>
    <t>4. Semester Genap 2013/2014 (Februari 2014 s/d Juli 2014)</t>
  </si>
  <si>
    <t>Miftahurrahmi (BP.1010412017)</t>
  </si>
  <si>
    <t>Annisa Rahayu (BP.1110413013)</t>
  </si>
  <si>
    <t>01/01/2016</t>
  </si>
  <si>
    <t>Mirawati (BP.1110413014)</t>
  </si>
  <si>
    <t>01/07/2016</t>
  </si>
  <si>
    <t>Irfan Kurnia (BP.1210413024)</t>
  </si>
  <si>
    <t>Nomor :              /UN16.03.D/KP/2022</t>
  </si>
  <si>
    <t>2 Agustus 2009 s/d 31 Maret 2022</t>
  </si>
  <si>
    <t>1. Semester Ganjil 2009/2010 (Agustus 2009 s/d Januari 2010)</t>
  </si>
  <si>
    <t>Tri Novita Sari Dewi (BP.0513276)</t>
  </si>
  <si>
    <t>22/01/2010</t>
  </si>
  <si>
    <t>Mia Luthfia Desna (BP.1110413021)</t>
  </si>
  <si>
    <t>29/04/2015</t>
  </si>
  <si>
    <t>Wenny Septia Ariani (BP.1110412038)</t>
  </si>
  <si>
    <t>13/07/2015</t>
  </si>
  <si>
    <t>Rini Rahma Yanti (BP.1110413018)</t>
  </si>
  <si>
    <t>Vanella Indah Pratiwi (BP.1110412028)</t>
  </si>
  <si>
    <t>28/10/2015</t>
  </si>
  <si>
    <t>Lusi Aferta (BP.1110415002)</t>
  </si>
  <si>
    <t>19/10/2015</t>
  </si>
  <si>
    <t>Nurul Riezzati (BP.1210412002)</t>
  </si>
  <si>
    <t>18/07/2016</t>
  </si>
  <si>
    <t>Pebrika Andani (BP.1210412040)</t>
  </si>
  <si>
    <t>19/07/2016</t>
  </si>
  <si>
    <t>Dina Putri Salim (BP.1210413031)</t>
  </si>
  <si>
    <t>21/07/2016</t>
  </si>
  <si>
    <t>Annesa lasa (BP.1210412010)</t>
  </si>
  <si>
    <t>09/01/2017</t>
  </si>
  <si>
    <t>Salmi Seprianti (BP.1310411054)</t>
  </si>
  <si>
    <t>19/07/2017</t>
  </si>
  <si>
    <t>Fitri Ramadhani (BP.1310411014)</t>
  </si>
  <si>
    <t>25/07/2017</t>
  </si>
  <si>
    <t>Nurul Hikmah (BP.1410412039)</t>
  </si>
  <si>
    <t>18/01/2018</t>
  </si>
  <si>
    <t>Suci Mardani (BP.1510412031)</t>
  </si>
  <si>
    <t>24/07/2019</t>
  </si>
  <si>
    <t>Febby Alvionita (BP.1510411027)</t>
  </si>
  <si>
    <t>Wahvu Prima Zetra (BP.05932023)</t>
  </si>
  <si>
    <t>21/01/2010</t>
  </si>
  <si>
    <t>Azuar (BP.03132008)</t>
  </si>
  <si>
    <t>Nola Yulia Kusuma (BP.06132068)</t>
  </si>
  <si>
    <t>26/07/2010</t>
  </si>
  <si>
    <t>2. Semester Genap 2009/2010 (Februari 2010 s/d Juli 2010)</t>
  </si>
  <si>
    <t>Okviyoandra Akhyar (BP.05932016)</t>
  </si>
  <si>
    <t>12/02/2010</t>
  </si>
  <si>
    <t>Rifka Khairani (BP.05132079)</t>
  </si>
  <si>
    <t>Rismaneti (BP.04133003)</t>
  </si>
  <si>
    <t>01/07/2010</t>
  </si>
  <si>
    <t>Saniyatul Fitri (BP.05132006)</t>
  </si>
  <si>
    <t>11/02/2010</t>
  </si>
  <si>
    <t>Sefni Ramadhona (BP.05132005)</t>
  </si>
  <si>
    <t>10/06/2010</t>
  </si>
  <si>
    <t>Shinta Apsari (BP.05932015)</t>
  </si>
  <si>
    <t>05/04/2010</t>
  </si>
  <si>
    <t>Yeni Damai Yunita (BP.06132077)</t>
  </si>
  <si>
    <t>08/07/2010</t>
  </si>
  <si>
    <t>Derisa Priani (BP.06132009)</t>
  </si>
  <si>
    <t>30/08/2010</t>
  </si>
  <si>
    <t>23/08/2010</t>
  </si>
  <si>
    <t>Lilia Revanita (BP.06132041)</t>
  </si>
  <si>
    <t>27/08/2010</t>
  </si>
  <si>
    <t>Yogi Gusputra (BP.05132033)</t>
  </si>
  <si>
    <t>06/09/2010</t>
  </si>
  <si>
    <t>Zebbil B. Tomi (BP.05932037)</t>
  </si>
  <si>
    <t>3. Semester Ganjil 2010/2011 (Agustus 2010 s/d Januari 2011)</t>
  </si>
  <si>
    <t>01/09/2010</t>
  </si>
  <si>
    <t>4. Semester Genap 2010/2011 (Februari 2011 s/d Juli 2011)</t>
  </si>
  <si>
    <t>Mareta Putri (BP.07132030)</t>
  </si>
  <si>
    <t>06/07/2011</t>
  </si>
  <si>
    <t>Jen Riadi (BP.07132009)</t>
  </si>
  <si>
    <t>26/07/2011</t>
  </si>
  <si>
    <t>5. Semester Ganjil 2011/2012 (Agustus 2011 s/d Januari 2012)</t>
  </si>
  <si>
    <t>Maria Simarmata (BP.07132055)</t>
  </si>
  <si>
    <t>04/11/2011</t>
  </si>
  <si>
    <t>Fakhrul Ihsan (BP.06132048)</t>
  </si>
  <si>
    <t>26/01/2012</t>
  </si>
  <si>
    <t>6. Semester Genap 2011/2012 (Februari 2012 s/d Juli 2012)</t>
  </si>
  <si>
    <t>Ariyetti (S2) (BP.1021207014)</t>
  </si>
  <si>
    <t>19/07/2012</t>
  </si>
  <si>
    <t>Rafni Haria (S2) (BP.1021207027)</t>
  </si>
  <si>
    <t>27/07/2012</t>
  </si>
  <si>
    <t>7. Semester Ganjil 2012/2013 (Agustus 2012 s/d Januari 2013)</t>
  </si>
  <si>
    <t>Okviayandra Akhyar (S2) (BP.1021207019)</t>
  </si>
  <si>
    <t>03/08/2012</t>
  </si>
  <si>
    <t>Rahman Fauzan (BP.0810412035)</t>
  </si>
  <si>
    <t>08/08/2012</t>
  </si>
  <si>
    <t>Spetya Rhozalia Nabilah (BP.0810413067)</t>
  </si>
  <si>
    <t>25/10/2012</t>
  </si>
  <si>
    <t>Noerma Sari FN (BP.0810413073)</t>
  </si>
  <si>
    <t>10/01/2013</t>
  </si>
  <si>
    <t>8. Semester Genap 2012/2013 (Februari 2013 s/d Juli 2013)</t>
  </si>
  <si>
    <t>Rika Mulya Sari (BP.0810413103)</t>
  </si>
  <si>
    <t>01/02/2013</t>
  </si>
  <si>
    <t>9. Semester Ganjil 2013/2014 (Agustus 2013 s/d Januari 2014)</t>
  </si>
  <si>
    <t>Melisa Putri (BP.0910413085)</t>
  </si>
  <si>
    <t>01/11/2013</t>
  </si>
  <si>
    <t>10. Semester Genap 2013/2014 (Februari 2014 s/d Juli 2014)</t>
  </si>
  <si>
    <t>10. Semester Ganjil 2016/2017 (Agustus 2016 s/d Januari 2017)</t>
  </si>
  <si>
    <t>2. Semester Genap 2014/2015 (Februari 2015 s/d Juli 2015)</t>
  </si>
  <si>
    <t>3. Semester Ganjil 2015/2016 (Agustus 2015 s/d Januari 2016)</t>
  </si>
  <si>
    <t>4. Semester Genap 2015/2016 (Februari 2016 s/d Juli 2016)</t>
  </si>
  <si>
    <t>5. Semester Ganjil 2016/2017 (Agustus 2016 s/d Januari 2017)</t>
  </si>
  <si>
    <t>6. Semester Genap 2016/2017 (Februari 2017 s/d Juli 2017)</t>
  </si>
  <si>
    <t>8. Semester Genap 2018/2019 (Februari 2019 s/d Juli 2019)</t>
  </si>
  <si>
    <t>9. Semester Ganjil 2019/2020 (Agustus 2019 s/d Januari 2020)</t>
  </si>
  <si>
    <t>Rahmat Putra Syawali (BP.1010413013)</t>
  </si>
  <si>
    <t>21/07/2014</t>
  </si>
  <si>
    <t>11. Semester Genap 2014/2015 (Februari 2015 s/d Juli 2015)</t>
  </si>
  <si>
    <t>Nanda Raudhatil Jannah (BP.1110412024)</t>
  </si>
  <si>
    <t>14/07/2015</t>
  </si>
  <si>
    <t>Elsa Novia Wita Siregar (BP.1110412017)</t>
  </si>
  <si>
    <t>27/10/2015</t>
  </si>
  <si>
    <t>12. Semester Ganjil 2015/2016 (Agustus 2015 s/d Januari 2016)</t>
  </si>
  <si>
    <t>Azla Ismathulhuda (BP.1210413037)</t>
  </si>
  <si>
    <t>13. Semester Genap 2015/2016 (Februari 2016 s/d Juli 2016)</t>
  </si>
  <si>
    <t>Yulia Citra (BP.1210412045)</t>
  </si>
  <si>
    <t>14. Semester Ganjil 2016/2017 (Agustus 2016 s/d Januari 2017)</t>
  </si>
  <si>
    <t>Eldya Mossfika (BP.1310411080)</t>
  </si>
  <si>
    <t>10/04/2017</t>
  </si>
  <si>
    <t>Hadi Defri (BP.1310412007)</t>
  </si>
  <si>
    <t>13/07/2017</t>
  </si>
  <si>
    <t>15. Semester Genap 2016/2017 (Februari 2017 s/d Juli 2017)</t>
  </si>
  <si>
    <t>16. Semester Genap 2018/2019 (Februari 2019 s/d Juli 2019)</t>
  </si>
  <si>
    <t>Kevin Septioga (BP.1510414004)</t>
  </si>
  <si>
    <t>22/07/2019</t>
  </si>
  <si>
    <t>Desi Anisa Fitri (BP.1510412032)</t>
  </si>
  <si>
    <t>17. Semester Ganjil 2019/2020 (Agustus 2019 s/d Januari 2020)</t>
  </si>
  <si>
    <t>Zahrizah Ramadania (BP.1510412024)</t>
  </si>
  <si>
    <t>17/10/2019</t>
  </si>
  <si>
    <t>Fadhil Ferdian (BP.1510412015)</t>
  </si>
  <si>
    <t>21/10/2019</t>
  </si>
  <si>
    <t>Padang, 1 April 2022</t>
  </si>
  <si>
    <r>
      <t xml:space="preserve">DAPAT DIPERTIMBANGKAN UNTUK DIANGKAT/DINAIKKAN DALAM 
JABATAN AKADEMIK </t>
    </r>
    <r>
      <rPr>
        <b/>
        <sz val="11"/>
        <rFont val="Bookman Old Style"/>
        <family val="1"/>
      </rPr>
      <t>LEKTOR KEPALA</t>
    </r>
    <r>
      <rPr>
        <sz val="11"/>
        <rFont val="Bookman Old Style"/>
        <family val="1"/>
      </rPr>
      <t xml:space="preserve"> / PANGKAT PENATA TK. I (III/d), DALAM MATA KULIAH </t>
    </r>
    <r>
      <rPr>
        <b/>
        <sz val="11"/>
        <rFont val="Bookman Old Style"/>
        <family val="1"/>
        <charset val="204"/>
      </rPr>
      <t>KIMIA</t>
    </r>
    <r>
      <rPr>
        <sz val="11"/>
        <rFont val="Bookman Old Style"/>
        <family val="1"/>
      </rPr>
      <t>, TMT ……………….</t>
    </r>
  </si>
  <si>
    <t>11. Semester Ganjil 2014/2015 (Agustus 2014 s/d Januari 2015)</t>
  </si>
  <si>
    <t>12. Semester Genap 2014/2015 (Februari 2015 s/d Juli 2015)</t>
  </si>
  <si>
    <t>13. Semester Ganjil 2015/2016 (Agustus 2015 s/d Januari 2016)</t>
  </si>
  <si>
    <t>14. Semester Genap 2015/2016 (Februari 2016 s/d Juli 2016)</t>
  </si>
  <si>
    <t>15. Semester Ganjil 2019/2020 (Agustus 2019 s/d Januari 2020)</t>
  </si>
  <si>
    <t>16. Semester Genap 2019/2020 (Februari 2020 s/d Juli 2020)</t>
  </si>
  <si>
    <t>17. Semester Ganjil 2020/2021 (Agustus 2020 s/d Januari 2021)</t>
  </si>
  <si>
    <t>06/01/2010</t>
  </si>
  <si>
    <t>SK Dekan FMIPA Unand No: 089/XIII/D/FMIPA-2010</t>
  </si>
  <si>
    <t>Penasehat Akademik T.A. 2009/2010
BP Angkatan 2009</t>
  </si>
  <si>
    <t>Penasehat Akademik T.A. 2010/2011
BP Angkatan 2008</t>
  </si>
  <si>
    <t>SK Dekan FMIPA Unand No: 092/XIII/D/FMIPA-2010</t>
  </si>
  <si>
    <t xml:space="preserve">Penasehat Akademik T.A. 2011/2012
BP: 0910411001 - 0910411008  </t>
  </si>
  <si>
    <t>05/10/2011</t>
  </si>
  <si>
    <t>SK Dekan FMIPA Unand No: 455/XIII/D/FMIPA-2011</t>
  </si>
  <si>
    <t xml:space="preserve">Penasehat Akademik T.A. 2012/2013
BP: 0910411001 - 0910411008  </t>
  </si>
  <si>
    <t>03/09/2012</t>
  </si>
  <si>
    <t>SK Dekan FMIPA Unand No: 629/XIII/D/FMIPA-2012</t>
  </si>
  <si>
    <t>Penasehat Akademik T.A. 2013/2014
BP: 0910411001 - 0910411008  
BP: 1310412042 - 1310412053</t>
  </si>
  <si>
    <t>Penasehat Akademik T.A. 2014/2015
BP: 0910411001 - 0910411008  
BP: 1310412042 - 1310412053</t>
  </si>
  <si>
    <t>SK Dekan FMIPA Unand No: 429/XIII/D/FMIPA-2019</t>
  </si>
  <si>
    <t>01/08/2019</t>
  </si>
  <si>
    <t>Penasehat Akademik T.A. 2019/2020
BP: 1310421050,
BP: 1510411004,
BP: 1610411021 – 1610411022,
BP: 1710411020 – 1710411023,
BP: 1810412022 – 1810412026,
BP: 1910413006 – 1910413007</t>
  </si>
  <si>
    <t>Penasehat Akademik T.A. 2019/2020
BP: 1610411021 – 1610411022,
BP: 1710411020 – 1710411023,
BP: 1810412022 – 1810412026,
BP: 1910413006 – 1910413007</t>
  </si>
  <si>
    <t xml:space="preserve">Penasehat Akademik T.A. 2020/2021
BP: 1610411021 – 1610411022,
BP: 1710411020 – 1710411023,
BP: 1810412022 – 1810412026,
BP: 1910413006 – 1910413007,
BP: 2010412013,
BP: 2010412041 – 2010412043 </t>
  </si>
  <si>
    <t>SK Dekan FMIPA Unand No:219/UN16.03.D/XIII/KPT/2021</t>
  </si>
  <si>
    <t>06/09/2021</t>
  </si>
  <si>
    <t>Penasehat Akademik T.A. 2021/2022
BP: 1710411020 – 1710411023,
BP: 1810412022 – 1810412026,
BP: 1910413006 – 1910413007,
BP: 2010412013,
BP: 2010412041 – 2010412043,
BP: 2110412012,
BP: 2110413028</t>
  </si>
  <si>
    <t>Penyuluhan Tentang Bahan Tambahan Makanan Yang Berbahaya Bagi Masyarakat Di Kelurahan Pisang, Kecamatan Pauh, Kotamadya Padang</t>
  </si>
  <si>
    <t>Penyuluhan Tentang Kebersihan Lingkungan Dan Pelatihan Pembuatan Kompos Dari Sampah, Di Jerong Katimaha, Korong Asam Pulau, Kecamatan 2 X 11 Kayu Tanam, Kabupaten Padang Pariaman</t>
  </si>
  <si>
    <t>Sosialisasi Pembuatan Ikan Pindang Sebagai Teknik Alternatif Pengawetan Ikan Di Kampung Muaro, Kecamatan IV Jurai, Kabupaten Pesisir Selatan</t>
  </si>
  <si>
    <t>Penyuluhan dan Pelatihan Pembuatan Saus Tomat dan Saus Cabe, di Korong Pasa Galombang, Kec. 2x11 Kayu Tanam, Kab. Padang Pariaman</t>
  </si>
  <si>
    <t xml:space="preserve">Pengolahan Sirup Dengan Pewarna Alami (Biru Dan Merah) Dari Ubi Jalar Ungu Di Korong Pasar Limau, Nagari Kepala Hilalang, Kec. 2X11 Kayu Tanam, Kab. Padang Pariaman
</t>
  </si>
  <si>
    <t>Penyuluhan Tentang Makanan Halal Lagi Baik Serta Zat Kimia Berbahaya Dalam Makanan Di Madrasah Aliyah Pondok Pesantren Modern Dinyah Pasia IV Angkek Agam</t>
  </si>
  <si>
    <t>Penyuluhan Dan Pelatihan Pembuatan Tepung Ubi Ungu Sebagai Bahan Dasar Pembuatan Kue Dan Bubur Bayi Di Nagari Ulakan, Kec. Tapakis Ulakan Kab. Padang Pariaman</t>
  </si>
  <si>
    <t>Penyuluhan Tentang Makanan Sehat Untuk Keluarga Dan Demo Pembuatan Makanan Sehat Yang Disukai Anak</t>
  </si>
  <si>
    <t>Penyuluhan dan Pelatihan Pembuatan Effektive Mikroorganisme (EM5) serta Aplikasinya pada Tanaman di Kelurahan Balai Gadang Kecamatan Lubuk Minturun Padang</t>
  </si>
  <si>
    <t>Penyuluhan Tentang Kenakalan Remaja Dan Upaya Mencegah Dan Menanggulanginya
Di Panti Asuhan An-Nisa' Padang</t>
  </si>
  <si>
    <t>Elektrokimia: Praktek Laboratorium Sederhana Untuk Siswa SMAN 15 Padang Menggunakan Bahan-Bahan Disekitar Kita</t>
  </si>
  <si>
    <t>Peningkatan Nilai Ekonomis Bahan Pangan Lokal Melalui Praktek Pembuatan Saos Tomat Dan Keripik</t>
  </si>
  <si>
    <t>Open Laboratorium Kimia Material Untuk Siswa SMA/SMK/MA/MA</t>
  </si>
  <si>
    <t>Open Laboratorium Dalam Rangka Lomba Kimia Ke XXIII Tahun 2019</t>
  </si>
  <si>
    <t>Pelatihan Praktikum Sederhana Elektrokimia Menggunakan Bahan Disekitar Kita (Reaksi Oksidasi Reduksi) Untuk Siswa SMAN 5 Padang</t>
  </si>
  <si>
    <t>Pelatihan Praktikum Kimia Sederhana Untuk Siswa/i MAN 1 Solok: Objek Elektrokimia Dan Indikator Asam Basa</t>
  </si>
  <si>
    <t>Penyuluhan Tentang Tips Menjaga Kesehatan Di Masa Pandemi Covid 19 Di TPQ Dan RTQ Raudhatul Adzkia Jorong Dalam Koto Nagari Koto Tangah Kec. Tilatang Kamang, Kabupaten Agam</t>
  </si>
  <si>
    <t>Upaya Meminimalisir Dampak Wabah Covid-19 terhadap Pemenuhan Kebutuhan Logistik Masyarakat di Kelurahan Pisang, Kec. Pauh, Kota Padang</t>
  </si>
  <si>
    <t>Bimbingan Dan Pelatihan Usaha Budidaya Ikan Lele Untuk Menunjang Kelancaran Biaya Operasional TPQ Dan RTQ Raudhatul Adzkia Jorong Dalam Koto</t>
  </si>
  <si>
    <t>17/08/2018</t>
  </si>
  <si>
    <t>SK Dekan FMIPA Unand No: 57/XIII/D/FMIPA-2018</t>
  </si>
  <si>
    <t>Ketua dan Anggota Kelompok Bidang Kajian Jurusan Kimia Fakultas MIPA Universitas Andalas Periode Juli-Desember 2020</t>
  </si>
  <si>
    <t>SK Dekan FMIPA Unand No: 293/UN16.03.D/XIII/KPT/2020</t>
  </si>
  <si>
    <t>28/12/2020</t>
  </si>
  <si>
    <t>Ketua dan Anggota Kelompok Bidang Kajian Jurusan Kimia Fakultas MIPA Universitas Andalas Tahun 2021</t>
  </si>
  <si>
    <t>SK Dekan FMIPA Unand No: 66/UN16.03.D/XIII/KPT/2021</t>
  </si>
  <si>
    <t>01/03/2010</t>
  </si>
  <si>
    <t>SK Ketua Panita Seleksi Nasional Masuk Perguruan Tinggi Negeri (SNMPTN) Lokal 17 Tahun 2010 No: 005/PL-Padang/PTN/2010</t>
  </si>
  <si>
    <t>SK Ketua Panita Seleksi Nasional Masuk Perguruan Tinggi Negeri (SNMPTN) Lokal 17 Tahun 2011 No: 006/PL-17 PDG/SNMPTN/2011</t>
  </si>
  <si>
    <t>Pengangkatan Personalia Seksi-Seksi Pelaksana Panitia Lokal 17 Padang Seleksi Nasional Masuk Perguruan Tinggi Negeri (SNMPTN) Tahun 2010 (Pengawas)</t>
  </si>
  <si>
    <t>Pengangkatan Personalia Seksi-Seksi Pelaksana Panitia Lokal 17 Padang Seleksi Nasional Masuk Perguruan Tinggi Negeri (SNMPTN) Tahun 2011 (Pengawas)</t>
  </si>
  <si>
    <t>Pengurus Himpunan Kimia Indonesia Cabang Sumatera Barat Masa-Bakti 2011-2014</t>
  </si>
  <si>
    <t>SK Pengurus Pusat Himpunan Kimia Indoesia (HKI) No: 06/SK/PP.HKI/07/2011</t>
  </si>
  <si>
    <t xml:space="preserve">Penunjukkan/Pengangkatan Panitia dan Tim Penyusun Dokumen Standar Isi Pembelajaran Sistem Penjaminan Mutu Internal (SPMI) Fakultas MIPA Universitas Andalas Tahun 2018 </t>
  </si>
  <si>
    <t>27/02/2018</t>
  </si>
  <si>
    <t>SK Dekan FMIPA Unand No: 132/XIII/D/FMIPA-2018</t>
  </si>
  <si>
    <t>Pengangkatan Personalia Seksi-Seksi Pelaksana Panitia Lokal 17 Padang Seleksi Nasional Masuk Perguruan Tinggi Negeri (SNMPTN) Tahun 2012 (Pengawas)</t>
  </si>
  <si>
    <t>31/01/2012</t>
  </si>
  <si>
    <t>31/01/2011</t>
  </si>
  <si>
    <t>Pengangkatan Personil Seksi-Seksi Kepanitiaan Ujian Masuk Bersama (UMB) Mandiri Tahun 2012 (Personalia Bidang Pengawas)</t>
  </si>
  <si>
    <t>SK Ketua Panita Ujian Masuk Bersama (UMB) Mandiri Tahun 2012 No: 341.a/XIII/A/Unand-2012</t>
  </si>
  <si>
    <t>Pengangkatan Pengawas Satuan Pendidikan Ujian Nasional SMA/SMK/MA Tahun Pelajaran 2011/2012 Provinsi Sumatera Barat</t>
  </si>
  <si>
    <t>09/03/2012</t>
  </si>
  <si>
    <t>SK Koordinator Pengawasan Ujian Nasional SMA/MA dan SMK Provinsi Sumatera Barat No: 064/UN-SB/IV/2012</t>
  </si>
  <si>
    <t>Pengangkatan Personalia Seksi-Seksi Pelaksana Panitia Lokal 17 Padang Seleksi Bersama Masuk Perguruan Tinggi Negeri (SBMPTN) Tahun 2013 (Pengawas)</t>
  </si>
  <si>
    <t>SK Ketua Panita Seleksi Bersama Masuk Perguruan Tinggi Negeri (SBMPTN) Lokal 17 Tahun 2013 No: 001/PL-17 PDG/SBMPTN/2013</t>
  </si>
  <si>
    <t>Pengangkatan Personalia Seksi-Seksi Pelaksana Panitia Lokal 17 Padang Seleksi Bersama Masuk Perguruan Tinggi Negeri (SBMPTN) Tahun 2014 (Pengawas)</t>
  </si>
  <si>
    <t>Pengangkatan Personalia Seksi-Seksi Pelaksana Panitia Lokal 17 Padang Seleksi Bersama Masuk Perguruan Tinggi Negeri (SBMPTN) Tahun 2015 (Pengawas)</t>
  </si>
  <si>
    <t>SK Ketua Panita Seleksi Bersama Masuk Perguruan Tinggi Negeri (SBMPTN) Lokal 17 Tahun 2015 No: 002/PL-17 PDG/SBMPTN/2015</t>
  </si>
  <si>
    <t>SK Ketua Panita Seleksi Bersama Masuk Perguruan Tinggi Negeri (SBMPTN) Lokal 17 Tahun 2014 No: 002/PL-17 PDG/SBMPTN/2014</t>
  </si>
  <si>
    <t>SK Ketua Panita Seleksi Nasional Masuk Perguruan Tinggi Negeri (SNMPTN) Lokal 17 Tahun 2012 No: 001/PL-17 PDG/SNMPTN/2012</t>
  </si>
  <si>
    <t xml:space="preserve">Penunjukan Panitia Pengawas Lokal Padang Ujian Masuk Bersama Perguruan Tinggi (UMB-PT) Tahun 2016 </t>
  </si>
  <si>
    <t>SK Ketua Panitia Penyelenggara Lokal Padang Perhimpunan Seleksi Penerimaan Mahasiswa Baru Nusantara (SPMBN) Tahun 2016 No: 002/SK/PPLSPMBN/2016</t>
  </si>
  <si>
    <t>02/01/2013</t>
  </si>
  <si>
    <t>20/02/2014</t>
  </si>
  <si>
    <t>20/02/2015</t>
  </si>
  <si>
    <t>Pengangkatan Personalia Seksi-Seksi Pelaksana Panitia Lokal 17 Padang Seleksi Bersama Masuk Perguruan Tinggi Negeri (SBMPTN) Tahun 2017 (Pengawas)</t>
  </si>
  <si>
    <t>SK Ketua Panita Seleksi Bersama Masuk Perguruan Tinggi Negeri (SBMPTN) Lokal 17 Tahun 2017 No: 002/PL-17 PDG/SBMPTN/2017</t>
  </si>
  <si>
    <t>21/02/2017</t>
  </si>
  <si>
    <t>Pengangkatan Ketua/Wakil Ketua Sektor, Wakil Ketua Lokasi, dan Pengawas Seleksi Mandiri Masuk Perguruan Tinggi Negeri Wilayah Barat Universitas Andalas Tahun Akademik 2017/2018</t>
  </si>
  <si>
    <t>05/06/2017</t>
  </si>
  <si>
    <t>Ketua Panitia Seleksi Mandiri Masuk Perguruan Tinggi Negeri Wilayah Barat Universitas Andalas Tahun 2017 No: 03/SK/SMM PTN-BARAT/2017</t>
  </si>
  <si>
    <t>SK Ketua Panita Seleksi Bersama Masuk Perguruan Tinggi Negeri (SBMPTN) Lokal 17 Tahun 2017 No: 03/PL-17 PDG/SBMPTN/2018</t>
  </si>
  <si>
    <t>Pengangkatan Personalia Seksi-Seksi Pelaksana Panitia Lokal 17 Padang Seleksi Bersama Masuk Perguruan Tinggi Negeri (SBMPTN) Tahun 2018 (Pengawas)</t>
  </si>
  <si>
    <t>23/02/2018</t>
  </si>
  <si>
    <t>28-07-2011 
s/d 
28-07-2014</t>
  </si>
  <si>
    <t>22 Tahun 11 Bulan</t>
  </si>
  <si>
    <t>1. Semester Ganjil 2021/2022 (Agustus 2021 s/d Januari 2022)</t>
  </si>
  <si>
    <t>Silvi Veronita (BP.1820412005)</t>
  </si>
  <si>
    <t>26/08/2021</t>
  </si>
  <si>
    <t>13. Semester Genap 2019/2020 (Februari 2020 s/d Juli 2020)</t>
  </si>
  <si>
    <t>2020</t>
  </si>
  <si>
    <t>Fakhri Ahmad (BP.1610411045)</t>
  </si>
  <si>
    <t>2021</t>
  </si>
  <si>
    <t>14. Semester Genap 2020/2021 (Februari 2021 s/d Juli 2021)</t>
  </si>
  <si>
    <t>Sisri Setiawati (BP.161041207)</t>
  </si>
  <si>
    <t>Wahyu Nindia Putri (BP.1610412071)</t>
  </si>
  <si>
    <t>Dian Mayasari (BP.1610412068)</t>
  </si>
  <si>
    <t>18/01/2021</t>
  </si>
  <si>
    <t>8. Semester Ganjil 2020/2021 (Agustus 2020 s/d Januari 2021)</t>
  </si>
  <si>
    <t>7. Semester Genap 2019/2020 (Februari 2020 s/d Juli 2020)</t>
  </si>
  <si>
    <t>Karlina (BP.1310411006)</t>
  </si>
  <si>
    <t>26/02/2020</t>
  </si>
  <si>
    <t>10. Semester Genap 2019/2020 (Februari 2020 s/d Juli 2020)</t>
  </si>
  <si>
    <t>Aisi Azmi (BP.16104120351)</t>
  </si>
  <si>
    <t>23/07/2020</t>
  </si>
  <si>
    <t>11. Semester Ganjil 2020/2021 (Agustus 2020 s/d Januari 2021)</t>
  </si>
  <si>
    <t>Yopi Dwi Lestari (BP.1610411034)</t>
  </si>
  <si>
    <t>24/09/2020</t>
  </si>
  <si>
    <t>18. Semester Genap 2019/2020 (Februari 2020 s/d Juli 2020)</t>
  </si>
  <si>
    <t>19. Semester Ganjil 2020/2021 (Agustus 2020 s/d Januari 2021)</t>
  </si>
  <si>
    <t>20. Semester Genap 2020/2021 (Februari 2021 s/d Juli 2021)</t>
  </si>
  <si>
    <t>14/07/2020</t>
  </si>
  <si>
    <t>Rahma Joni (S2) (BP.1720412008)</t>
  </si>
  <si>
    <t>24/07/2020</t>
  </si>
  <si>
    <t>Aju Deska (S2) (BP.1810412016)</t>
  </si>
  <si>
    <t>Ela Difa Septiarli (BP.1310411002)</t>
  </si>
  <si>
    <t>Eldya Mossfika (S2) (BP.1820412001)</t>
  </si>
  <si>
    <t>15/06/2020</t>
  </si>
  <si>
    <t>Syafira Aghnia Adhianti (BP.1610411018)</t>
  </si>
  <si>
    <t>Rika Sari Lalfari (S2) (BP.1720412013)</t>
  </si>
  <si>
    <t>17/05/2021</t>
  </si>
  <si>
    <t>Arif Kurnia (S3) (BP.1530412014)</t>
  </si>
  <si>
    <t>14/01/2021</t>
  </si>
  <si>
    <t>Penunjukan dan Penetapan Tim Gugus Kendali Mutu (GKM) Jurusan di Lingkungan Fakultas MIPA Universitas Andalas Tahun 2018 
(Ketua GKM Prodi S2 Jurusan Kimia)</t>
  </si>
  <si>
    <t>Penunjukan dan Penetapan Tim Gugus Kendali Mutu (GKM) Jurusan di Lingkungan Fakultas MIPA Universitas Andalas Tahun 2021
(Ketua GKM Prodi S2 Jurusan Kimia)</t>
  </si>
  <si>
    <t>Penunjukan dan Penetapan Tim Gugus Kendali Mutu (GKM) Jurusan di Lingkungan Fakultas MIPA Universitas Andalas Tahun 2019
(Ketua GKM Prodi S2 Jurusan Kimia)</t>
  </si>
  <si>
    <t>SK Dekan FMIPA Unand No: 283/XIII/D/FMIPA-2019</t>
  </si>
  <si>
    <t>Penunjukan dan Penetapan Tim Gugus Kendali Mutu (GKM) Jurusan di Lingkungan Fakultas MIPA Universitas Andalas Tahun 2020
(Ketua GKM Prodi S2 Jurusan Kimia)</t>
  </si>
  <si>
    <t>SK Dekan FMIPA Unand No: 53/XIII/D/FMIPA-2020</t>
  </si>
  <si>
    <t>15/07/2019</t>
  </si>
  <si>
    <t>https://drive.google.com/file/d/1Tb0POCds-TgRIRyV4QHoCaHAXlEMHKPc/view?usp=sharing</t>
  </si>
  <si>
    <t>https://drive.google.com/file/d/1g7qvgepkVHL5OyfPwGKQbtRqdjBK1-SV/view?usp=sharing</t>
  </si>
  <si>
    <t>https://drive.google.com/file/d/1Q_oZCJhMLuNOTVJYD3UVzANfKPSTSMsT/view?usp=sharing</t>
  </si>
  <si>
    <t>https://drive.google.com/file/d/1xCu1PNEL-vXSUbhfMW2etN0dwDUjEaIf/view?usp=sharing</t>
  </si>
  <si>
    <t>https://drive.google.com/file/d/1e0PiyfImM8HQCJc2k6IhGXd5x0PudR4N/view?usp=sharing</t>
  </si>
  <si>
    <t>https://drive.google.com/file/d/1nz5WZuMSgFtoEZLtor7_J0N--mIMJ1mV/view?usp=sharing</t>
  </si>
  <si>
    <t>https://drive.google.com/file/d/11zHufZGU8B0kKw4JTv1oLAbAMhZ5tK64/view?usp=sharing</t>
  </si>
  <si>
    <t>https://drive.google.com/file/d/1ERfS2nO_6-XBfaO_UFpClZBeIsyPD2Nj/view?usp=sharinghttps://drive.google.com/file/d/1ERfS2nO_6-XBfaO_UFpClZBeIsyPD2Nj/view?usp=sharing</t>
  </si>
  <si>
    <t>https://drive.google.com/file/d/1rJZanYDpnD4Ufcu0mCMQQlAnfs4hhhxA/view?usp=sharing</t>
  </si>
  <si>
    <t>https://drive.google.com/file/d/1FVBiuk1wgg2XX41fk5Xo3z7wbUAEIk7d/view?usp=sharing</t>
  </si>
  <si>
    <t>https://drive.google.com/file/d/1Xy1LUmhyUuiptH1wfZDiQHDK_cOw2H4X/view?usp=sharing</t>
  </si>
  <si>
    <t>https://drive.google.com/file/d/1WQl8NizWx1N2EG01M16sIAYc0Zy-jz_-/view?usp=sharing</t>
  </si>
  <si>
    <t>https://drive.google.com/file/d/16d8k4ogDGioUsgls5CcO8cwAeos3VgbC/view?usp=sharing</t>
  </si>
  <si>
    <t>https://drive.google.com/file/d/1R9K5uEiWxVIDwohxH7pD6QjTaGWQV61_/view?usp=sharing</t>
  </si>
  <si>
    <t>https://drive.google.com/file/d/125viVSIOpUMF1RXyfrO3Ec77gR3G9Vsp/view?usp=sharing</t>
  </si>
  <si>
    <t>https://drive.google.com/file/d/1rs0wTvYn8fvlK52bGTxWFSaPoTLEAnnv/view?usp=sharing</t>
  </si>
  <si>
    <t>https://drive.google.com/file/d/1FmXnHPrSRCXfnY8NM9ox_G_8QutIikXB/view?usp=sharing</t>
  </si>
  <si>
    <t>https://drive.google.com/file/d/1AFE2RaW-NGs1r1kaTcU3ITdlv4bz6ZMG/view?usp=sharing</t>
  </si>
  <si>
    <t>https://drive.google.com/file/d/1ptxjTS1XEEmIQMg8T3mgSZ4trwegz4YX/view?usp=sharing</t>
  </si>
  <si>
    <t>https://drive.google.com/file/d/1X5UVgDrwZ81Xk07YI1rj5NuqrfHTGhqB/view?usp=sharing</t>
  </si>
  <si>
    <t>https://drive.google.com/file/d/1fvkNUv0yjcE4VUHC68AcOHrgVquAO1xT/view?usp=sharing</t>
  </si>
  <si>
    <t>https://drive.google.com/file/d/1lq0t67ydsy3TbRgT9gOCLXSQ_mAn_rF-/view?usp=sharing</t>
  </si>
  <si>
    <t>https://drive.google.com/file/d/1A9IESf8dJyfmcaP2bfYWr7VwcC_HE1bk/view?usp=sharing</t>
  </si>
  <si>
    <t>https://drive.google.com/file/d/1om0ccipmF9GFN3AHhQFf5SVZe2H5gLVk/view?usp=sharing</t>
  </si>
  <si>
    <t>https://drive.google.com/file/d/1jCLx5pyvExpvfPY6hDtSbU7BlnPK6pSS/view?usp=sharing</t>
  </si>
  <si>
    <t>https://drive.google.com/file/d/1MaT5ryGZMWtOHhjOMf6bsvXiu71HNQrg/view?usp=sharing</t>
  </si>
  <si>
    <t>https://drive.google.com/file/d/1FxVnWxMyYiWnjdoAbSjRfgfRX0eP_0sN/view?usp=sharing</t>
  </si>
  <si>
    <t>https://drive.google.com/file/d/1DZjevzYfFkZaUUBZnkn2KiiUYKqq6KSO/view?usp=sharing</t>
  </si>
  <si>
    <t>https://drive.google.com/file/d/1_WyZg9NV-drfSX0_J6PHGWjAVJbiN36O/view?usp=sharing</t>
  </si>
  <si>
    <t>https://drive.google.com/file/d/1WQEYJFtny_Jkl6LzcIo00Rqsjakzf4XK/view?usp=sharing</t>
  </si>
  <si>
    <t>https://drive.google.com/file/d/1-Tdr-4N0Ln1xpXEnlrPGxiO9SShnWAFx/view?usp=sharing</t>
  </si>
  <si>
    <t>https://drive.google.com/file/d/1QvUf6CpNSYP5RTnio55jGb3BRhTXyiOE/view?usp=sharing</t>
  </si>
  <si>
    <t>https://drive.google.com/file/d/1i2W9Swhme3A82_01Tz-x1yRC7NBCcpQK/view?usp=sharing</t>
  </si>
  <si>
    <t>https://drive.google.com/file/d/1lUv8qTmrbdsIjluHS2EVzx7Kj6Y9t1ci/view?usp=sharing</t>
  </si>
  <si>
    <t>https://drive.google.com/file/d/15UEAThqx0jKxuSAle6h3KbMkvo2-Icic/view?usp=sharing</t>
  </si>
  <si>
    <t>https://drive.google.com/file/d/1SyfFq28LPvdlOGZ-ObqWr0kDN1Hnz8Ur/view?usp=sharing</t>
  </si>
  <si>
    <t>https://drive.google.com/file/d/1feHFBtXImMSFGFh1ZgZGlOTqYBedm_TN/view?usp=sharing</t>
  </si>
  <si>
    <t>https://drive.google.com/file/d/18Yy67tuHm4SXYVvl6ToBUrQl3pW80P5c/view?usp=sharing</t>
  </si>
  <si>
    <t>https://drive.google.com/file/d/1Catjny8rZ5reTxXBwclwQA1nIdHOssFE/view?usp=sharing</t>
  </si>
  <si>
    <t>https://drive.google.com/file/d/18mWlNohiLkwPjoZDQXWMtX0ihsb55pwP/view?usp=sharing</t>
  </si>
  <si>
    <t>https://drive.google.com/file/d/1r8uHn4FWqfeixhW-EVjOZYE4zKbS6frS/view?usp=sharing</t>
  </si>
  <si>
    <t>Dedi Afriza (BP.1210413023)</t>
  </si>
  <si>
    <t>https://drive.google.com/file/d/1clkFlWk-zpP9MAnm-XizfQxIilZBoZy5/view?usp=sharing</t>
  </si>
  <si>
    <t>https://drive.google.com/file/d/1-3lV2VrefQVCkfhLCLt4TXZgaWOhQIV7/view?usp=sharing</t>
  </si>
  <si>
    <t>https://drive.google.com/file/d/1FFK0ieUIaCJ3QmLs7GH0-qhszu69U9TV/view?usp=sharing</t>
  </si>
  <si>
    <t>https://drive.google.com/file/d/1EG_TIVaxZf9iGpAa2aKEHAZBv2_Dw4HR/view?usp=sharing</t>
  </si>
  <si>
    <t>https://drive.google.com/file/d/1DKP19UEfYhbvjLTRd4mhAYtcYxzWUckI/view?usp=sharing</t>
  </si>
  <si>
    <t>https://drive.google.com/file/d/1Xq5KBZqVB1bEmQ7OWxYX463iIZuyLrfT/view?usp=sharing</t>
  </si>
  <si>
    <t>https://drive.google.com/file/d/1R39Uxh9jYmsiqlzeogyynzkSCuoX5gKX/view?usp=sharing</t>
  </si>
  <si>
    <t>https://drive.google.com/file/d/1WLORv4Om-tipLTVQyNpdQGG_AGXuYo2G/view?usp=sharing</t>
  </si>
  <si>
    <t>https://drive.google.com/file/d/1cE5TEPAIPryJCrdB_CHe2ONQckD4Jk7N/view?usp=sharing</t>
  </si>
  <si>
    <t>https://drive.google.com/file/d/16-P7qLWJ-4pRAbSbV_tfVG-KyUQf2SaC/view?usp=sharing</t>
  </si>
  <si>
    <t>https://drive.google.com/file/d/1aJVqANqrs5p4q3E55esBQj1lKyV-4fLQ/view?usp=sharing</t>
  </si>
  <si>
    <t>https://drive.google.com/file/d/1PhWMOXOtHySLF-t4eqJu6RdLCgX0_gwi/view?usp=sharing</t>
  </si>
  <si>
    <t>https://drive.google.com/file/d/1C2VGAGmluawpW08PPtq8ZfOUyEk6K2KR/view?usp=sharing</t>
  </si>
  <si>
    <t>https://drive.google.com/file/d/1gQOMxTwxLtAjmeeY6PYeJcvUeew7NyiP/view?usp=sharing</t>
  </si>
  <si>
    <t>https://drive.google.com/file/d/19rXJ1HqlttoQ2ooIMFBg9WrrQHyLVKxB/view?usp=sharing</t>
  </si>
  <si>
    <t>https://drive.google.com/file/d/10eNqNwxjYZC9gjzjAF0V6rizsJGiM4SK/view?usp=sharing</t>
  </si>
  <si>
    <t>https://drive.google.com/file/d/1bTpg7K31aAUk2_UJFU5YVPsbEFsgT8Yl/view?usp=sharing</t>
  </si>
  <si>
    <t>https://drive.google.com/file/d/1OwxtITt2s-NHbxsrA_ZEPTEAnBlIE39-/view?usp=sharing</t>
  </si>
  <si>
    <t>https://drive.google.com/file/d/1XPJZkAMVhcQ0X2SPsmyqihrQxAI1NvLS/view?usp=sharing</t>
  </si>
  <si>
    <t>https://drive.google.com/file/d/1BZ1qyFOC-eV5X4UZQLLTcA9lxVfAyUlC/view?usp=sharing</t>
  </si>
  <si>
    <t>https://drive.google.com/file/d/1V6jE3TxR9U9eV9MheJ2J9SrDUG-DUGWe/view?usp=sharing</t>
  </si>
  <si>
    <t>https://drive.google.com/file/d/19emd6xvEn1Nk4-4qcSIPMk6CexNGnFxn/view?usp=sharing</t>
  </si>
  <si>
    <t>https://drive.google.com/file/d/1OWjTgd0sRo3uuSPfdQXHGftLB-R79DHg/view?usp=sharing</t>
  </si>
  <si>
    <t>https://drive.google.com/file/d/1uCj0MbnOGJV-xlxda6CkE9YXxhq3VbX0/view?usp=sharing</t>
  </si>
  <si>
    <t>https://drive.google.com/file/d/1HldDmuXu-GQfOOqM1WJdam5KovM7ozBp/view?usp=sharing</t>
  </si>
  <si>
    <t>https://drive.google.com/file/d/1czMFPQbaHFF2UFCq00qX3shxX06qGH3Z/view?usp=sharing</t>
  </si>
  <si>
    <t>https://drive.google.com/file/d/1DPHvsqaMI5sbu2Ij0gO-0JozTCY_Sshj/view?usp=sharing</t>
  </si>
  <si>
    <t>https://drive.google.com/file/d/1nmlxq7VzBYVl7i5Kgb_GQv-OzqtZvid1/view?usp=sharing'</t>
  </si>
  <si>
    <t>https://drive.google.com/file/d/1vOwTs_9k796XMXoZc34oZz-wP0ixWJWO/view?usp=sharing</t>
  </si>
  <si>
    <t>https://drive.google.com/file/d/1Eo7Zq62G-hQCQAlEzcJMQNSwTjJzEgoY/view?usp=sharing</t>
  </si>
  <si>
    <t>https://drive.google.com/file/d/1ApR602MukkC4RteW2jy1X0SIMDxl29l5/view?usp=sharing</t>
  </si>
  <si>
    <t>https://drive.google.com/file/d/1UorZpSihKiDyks4oy-3hxj-okGl007Bq/view?usp=sharing</t>
  </si>
  <si>
    <t>https://drive.google.com/file/d/1VLl1Ll1IuuGyTIWsiVazN95jFy7H0-BV/view?usp=sharing</t>
  </si>
  <si>
    <t>https://drive.google.com/file/d/1GQY78H9yX5_thz7LD8z4lByNQZpjAVvr/view?usp=sharing</t>
  </si>
  <si>
    <t>https://drive.google.com/file/d/1LT48g2VGtdzTE1bngN9DETulMbpo7nc1/view?usp=sharing</t>
  </si>
  <si>
    <t>https://drive.google.com/file/d/1uZgEkJaeAn-9SsbO9PXMjJ1q8yCkxxbl/view?usp=sharing</t>
  </si>
  <si>
    <t>https://drive.google.com/file/d/16BIpB_QOYEWb_SjDfK8FM0lWilM_ru8W/view?usp=sharing</t>
  </si>
  <si>
    <t>https://drive.google.com/file/d/1vyPY8lmYntYQCp4FTcg7ioL8DIZtINFW/view?usp=sharing</t>
  </si>
  <si>
    <t>https://drive.google.com/file/d/1a-kY0MWvapfYwF_3gRKeCsNKs1HAWAFp/view?usp=sharing</t>
  </si>
  <si>
    <t>https://drive.google.com/file/d/1RO6xwqmR1QHybeJjLNjE-nX8-WM9ud6w/view?usp=sharing</t>
  </si>
  <si>
    <t>https://drive.google.com/file/d/1AgFAFocopg4EcnmUnvpbz3kIXJlm-bnI/view?usp=sharing</t>
  </si>
  <si>
    <t>https://drive.google.com/file/d/13iOKa9EEPozkSzH-htRmxI9pyha3-h-X/view?usp=sharing</t>
  </si>
  <si>
    <t>https://drive.google.com/file/d/1ZMUVo3usDYDW7jBWPr_ii3Mx_JOTTf4o/view?usp=sharing</t>
  </si>
  <si>
    <t>https://drive.google.com/file/d/1F6peIMEOpv6VhhuY9eIPiLXg6s_5muOu/view?usp=sharing</t>
  </si>
  <si>
    <t>https://drive.google.com/file/d/1QNtBt35wScHiIBEY05UbWs_hJaALayuV/view?usp=sharing</t>
  </si>
  <si>
    <t>https://drive.google.com/file/d/1I0NTuDUPdw8OEFP_D7haIeHHhaOR2BwN/view?usp=sharing</t>
  </si>
  <si>
    <t>https://drive.google.com/file/d/1WDRMFWKN3ffHKRMT9q37uBtT6sUfOXGM/view?usp=sharing</t>
  </si>
  <si>
    <t>Jendra Sovia Elita (BP.05132049)</t>
  </si>
  <si>
    <t>https://drive.google.com/file/d/1sdqAqI0dsf_Be7_yLBwIRc3n-_oKUWX9/view?usp=sharing</t>
  </si>
  <si>
    <t>https://drive.google.com/file/d/1fLeGGXfD3tN7HCCkUHyqGmA3s5x8lQRI/view?usp=sharing</t>
  </si>
  <si>
    <t>https://drive.google.com/file/d/1fX837rFC5iq_dDnwBL8v6sfgjX94bbwo/view?usp=sharing</t>
  </si>
  <si>
    <t>https://drive.google.com/file/d/1_64JdpRlJztm6owTSIYfVtfAaJT8Rfsl/view?usp=sharing</t>
  </si>
  <si>
    <t>https://drive.google.com/file/d/1_Xbj-ivGdO2B2gJzqohVL02OP-WJS0tb/view?usp=sharing</t>
  </si>
  <si>
    <t>https://drive.google.com/file/d/1SBfkbCSF2sgc0jRJ7Eim-h8m4SVvgP-Y/view?usp=sharing</t>
  </si>
  <si>
    <t>https://drive.google.com/file/d/1luyeeTu2ocrgXPoaKm-WGp61Q2U0O0Hq/view?usp=sharing</t>
  </si>
  <si>
    <t>https://drive.google.com/file/d/1b4DodoheGTfAzZOY0rAG84N6Zmn-pVLW/view?usp=sharing'</t>
  </si>
  <si>
    <t>https://drive.google.com/file/d/14ov_a9R7DbarlPTICeCywhYbZv--yt1M/view?usp=sharing</t>
  </si>
  <si>
    <t>https://drive.google.com/file/d/1Ybh3tgjzzuHYVZrhrtoN5vzpXGwAkHPE/view?usp=sharing</t>
  </si>
  <si>
    <t>https://drive.google.com/file/d/17VTkz_8QXocg1rgmbU8ey1pMUUXZSa5_/view?usp=sharing</t>
  </si>
  <si>
    <t>https://drive.google.com/file/d/1ft8uOdH2bW5enan2XiVmrh1t4xG0W4JK/view?usp=sharing</t>
  </si>
  <si>
    <t>https://drive.google.com/file/d/1a3QNzB-muCN0bbDds5kbaDAjK9A1f8v4/view?usp=sharing</t>
  </si>
  <si>
    <t>https://drive.google.com/file/d/1lIaLMZHBB-QgCugPEna702tQQKSYwq7M/view?usp=sharing</t>
  </si>
  <si>
    <t>https://drive.google.com/file/d/1aqi-t3CMdobLgY7r-6sqzYgiHciotyRn/view?usp=sharing</t>
  </si>
  <si>
    <t>https://drive.google.com/file/d/1oQ6NAQ9hnFJkYDdA7_-AZ7BZ205KLRkP/view?usp=sharing</t>
  </si>
  <si>
    <t>https://drive.google.com/file/d/19P-E_5I-PaN6SrcIjFk6txNkUP617PoO/view?usp=sharing</t>
  </si>
  <si>
    <t>https://drive.google.com/file/d/1HQaKy2aRBj86csjpEZMbzbZ8WAx8H1SM/view?usp=sharing</t>
  </si>
  <si>
    <t>https://drive.google.com/file/d/1qaMqc9cOSreLa_27juq2ha5WLQBHXuYg/view?usp=sharing</t>
  </si>
  <si>
    <t>https://drive.google.com/file/d/1SVjRysENpMV9YWVSA4SXL9IBuCpw3MDB/view?usp=sharing</t>
  </si>
  <si>
    <t>https://drive.google.com/file/d/1sopEQWh4Tm1EDPU6rJ0J__KnNY1ncNgP/view?usp=sharing</t>
  </si>
  <si>
    <t>https://drive.google.com/file/d/1EQGrXOMcPIN9ymPBZsYLjERc9SMiQQFk/view?usp=sharing</t>
  </si>
  <si>
    <t>https://drive.google.com/file/d/1AjIrwkaTK1Nzqa0lzFWzW5NdIhE6Wbcj/view?usp=sharing</t>
  </si>
  <si>
    <t>https://drive.google.com/file/d/1eirqLgAajb0SGI_LdqVVYxyhTBc_PUYM/view?usp=sharing</t>
  </si>
  <si>
    <t>https://drive.google.com/file/d/14mCUOesq2Bh7CCo67Btx6NMYQnNf4Jih/view?usp=sharing</t>
  </si>
  <si>
    <t>https://drive.google.com/file/d/1KKTVL3vHwne_AHhZuvdPaSSjg26kjcm6/view?usp=sharing</t>
  </si>
  <si>
    <t>https://drive.google.com/file/d/1yDndGVhz9JkuyXRyf1qJWgVGU2eo-kYp/view?usp=sharing</t>
  </si>
  <si>
    <t>https://drive.google.com/file/d/1KY-xivv45N96RrTewQG55Jff5JhYg4Yr/view?usp=sharing</t>
  </si>
  <si>
    <t>https://drive.google.com/file/d/1r6w4OMBwItmv0jPY3uf0B2-XjPjJDjQA/view?usp=sharing</t>
  </si>
  <si>
    <t>https://drive.google.com/file/d/1fAhsy4fRFmx8myklF9XjwCtJIuLNG181/view?usp=sharing</t>
  </si>
  <si>
    <t>https://drive.google.com/file/d/165ULNW7O-IqMIiePnsFXzKWj2cR6JAjD/view?usp=sharing</t>
  </si>
  <si>
    <t>https://drive.google.com/file/d/1JmVYkjzPEfNMYhi_HvD8ZXMDdo8jIB-g/view?usp=sharing</t>
  </si>
  <si>
    <t>https://drive.google.com/file/d/1xQj5vo7t7M9UxiPDD1S7mqeEdnQBJ4pk/view?usp=sharing</t>
  </si>
  <si>
    <t>https://drive.google.com/file/d/1urmtvgQmkc4uhDJHvoL1sUP4ZCDBbEro/view?usp=sharing</t>
  </si>
  <si>
    <t>https://drive.google.com/file/d/1C7Pd1oLl-0vHEtBQmC2aoCGRPCOIPdyJ/view?usp=sharing</t>
  </si>
  <si>
    <t>https://drive.google.com/file/d/1FVR2HRclAcdU3FT3cZLGLY51UwYUJiMc/view?usp=sharing</t>
  </si>
  <si>
    <t>https://drive.google.com/file/d/12k249d8kLqe2k2CUmCsW286bbbA-vyUF/view?usp=sharing</t>
  </si>
  <si>
    <t>https://drive.google.com/file/d/12NjFie5Ci97d-RkEcCIUTxCXrmHk1PXc/view?usp=sharing</t>
  </si>
  <si>
    <t>https://drive.google.com/file/d/1DgnYSclmaMQoSezOAhoEi01I206D6AkU/view?usp=sharing</t>
  </si>
  <si>
    <t>https://drive.google.com/file/d/1oBIbMiPn9HdoWMCbuIyy_Jppgsgs8yRs/view?usp=sharing</t>
  </si>
  <si>
    <t>https://drive.google.com/file/d/1S8i-t_BJpAvA01KviIzEnoenJvI7DkL8/view?usp=sharing</t>
  </si>
  <si>
    <t>https://drive.google.com/file/d/1UxnLLT8z0_eJBEa20HMOc3W0nk85im8o/view?usp=sharing</t>
  </si>
  <si>
    <t>https://drive.google.com/file/d/184l5vpIWooSS7VmBSk7_CoghOmcn3T3O/view?usp=sharing</t>
  </si>
  <si>
    <t>https://drive.google.com/file/d/1tD1a97hJI2mFYfdkvYsfa0T7fTVFoN3N/view?usp=sharing</t>
  </si>
  <si>
    <t>https://drive.google.com/file/d/1nbtGmBuf0_ahQpfcKA_O3_lTicvD9EoW/view?usp=sharing</t>
  </si>
  <si>
    <t>https://drive.google.com/file/d/1c-rlDtlXTly584TEsnImBPONc8mQdmfO/view?usp=sharing</t>
  </si>
  <si>
    <t>19. Semester Ganjil 2021/2022 (Agustus 2021 s/d Januari 2022)</t>
  </si>
  <si>
    <t>18. Semester Genap 2020/2021 (Februari 2021 s/d Juli 2021)</t>
  </si>
  <si>
    <t>SK Dekan FMIPA Unand No:62/UN16.03.D/XIII/KPT/2021</t>
  </si>
  <si>
    <t>26/02/2021</t>
  </si>
  <si>
    <t>https://drive.google.com/file/d/1hvC6CQYroM4RQHwedtTpHy8NNHqiMiT9/view?usp=sharing</t>
  </si>
  <si>
    <t>https://drive.google.com/file/d/13VpzcuezbooPGCQwPFUZUge6b10UbJ4m/view?usp=sharing</t>
  </si>
  <si>
    <t>https://drive.google.com/file/d/1NzWhvGQOYfoXJA7zsZ0Uy1SBVYdL5-KV/view?usp=sharing</t>
  </si>
  <si>
    <t>https://drive.google.com/file/d/1ndEld9Uqrb-fkBluGDbBvQKeEvPDQix6/view?usp=sharing</t>
  </si>
  <si>
    <t>https://drive.google.com/file/d/1orlCEdhJ03FrX91UGTerbU87kwbkesF3/view?usp=sharing</t>
  </si>
  <si>
    <t>https://drive.google.com/file/d/1V6VQr38tELMgtdc2YpSesOaTZGdCCzxf/view?usp=sharing</t>
  </si>
  <si>
    <t>https://drive.google.com/file/d/1HRJXEBhYKGPWDzK8Utp1LP7LK2jGBJLm/view?usp=sharing</t>
  </si>
  <si>
    <t>https://drive.google.com/file/d/1DtkksVwPpv4bbFp93GTaMRzs9NCHFxSL/view?usp=sharing</t>
  </si>
  <si>
    <t>https://drive.google.com/file/d/1wqDiWKAulRPUWWQVBqC5qMXyK2r91kZQ/view?usp=sharing</t>
  </si>
  <si>
    <t>https://drive.google.com/file/d/1X8d1d7uCla9ELXWxzYR96fmQI6mzKVaD/view?usp=sharing</t>
  </si>
  <si>
    <t>https://drive.google.com/file/d/1HUGlhiPWsijubvYFM96fhPu-jDsiWJcu/view?usp=sharing</t>
  </si>
  <si>
    <t>https://drive.google.com/file/d/1CUxzeFXPP9OBoNP96qv0eX1mJ2sE_60Q/view?usp=sharing</t>
  </si>
  <si>
    <t>https://drive.google.com/file/d/15RAuZ3Sx2uKSuO4QDBs9bTETY5RDiPzf/view?usp=sharing</t>
  </si>
  <si>
    <t>https://drive.google.com/file/d/1FbcTaPC4swBLxXok4A1pa5mOQgh5d9M_/view?usp=sharing</t>
  </si>
  <si>
    <t>https://drive.google.com/file/d/1pbejoXFgjsUW85y1vyQnc7-T0iUvncsM/view?usp=sharing</t>
  </si>
  <si>
    <t>https://drive.google.com/file/d/19eenAYebqQXENcsloIsUHb_IFwF7Wc2G/view?usp=sharing</t>
  </si>
  <si>
    <t>https://drive.google.com/file/d/1Gg-j8dH5atPffPGvuE9U2YyuRF5m5-tm/view?usp=sharing</t>
  </si>
  <si>
    <t>https://drive.google.com/file/d/1IyNyfMsNMk_OjAlpTalitXNL5zh_Dwuj/view?usp=sharing</t>
  </si>
  <si>
    <t>https://drive.google.com/file/d/19EOqwRU_G2aD_LvPkGVaPzAmo49nxCj1/view?usp=sharing</t>
  </si>
  <si>
    <t>https://drive.google.com/file/d/1B49tV1KQR41eJ4XwyLlru5sN7-rguAE4/view?usp=sharing</t>
  </si>
  <si>
    <t>Tim Kewaspadaan Pencegahan Covid-19 Fakultas MIPA Universitas Andalas Tahun 2020</t>
  </si>
  <si>
    <t>27/03/2020</t>
  </si>
  <si>
    <t>Tim Pengembang Rencana Pembelajaran Semester Fakultas MIPA Universitas Andalas Tahun 2020</t>
  </si>
  <si>
    <t>24/08/2020</t>
  </si>
  <si>
    <t>SK Dekan FMIPA Unand No: 294/UN16.03.D/XIII/KPT/2020</t>
  </si>
  <si>
    <t>Pengangkatan Pelatih Training Center (TC) Tingkat Wilayah Kompetisi Nasional Matematika dan Ilmu Pengetahuan Alam (KN MIPA) Tingkat Nasional Tahun 2021</t>
  </si>
  <si>
    <t>15/07/2021</t>
  </si>
  <si>
    <t>SK Dekan FMIPA Unand No: 58/UN16.03.D/XIII/KPT/2020</t>
  </si>
  <si>
    <t>SK Rektor Unand No: 3630/UN16.R/XII/R/KPT/2021</t>
  </si>
  <si>
    <t>Tim Kewaspadaan Pencegahan Covid-19 Fakultas MIPA Universitas Andalas Tahun 2021</t>
  </si>
  <si>
    <t>SK Dekan FMIPA Unand No: 172/UN16.03.D/XIII/KPT/2021</t>
  </si>
  <si>
    <t>https://drive.google.com/file/d/1Bmo5iOzUDN3iLngg6-cDWZD80Aj2CuJZ/view?usp=sharing</t>
  </si>
  <si>
    <t>https://drive.google.com/file/d/14NfQz7_OfZN4dttz_AY30JmCi5WCGi2s/view?usp=sharing</t>
  </si>
  <si>
    <t>https://drive.google.com/file/d/1s_fPq1_njhCStr7-xTr0fQzo8NJOgJMt/view?usp=sharing</t>
  </si>
  <si>
    <t>https://drive.google.com/file/d/1AWJK-PTpaheM3tCZslN5LJTLbF1zsB0i/view?usp=sharing</t>
  </si>
  <si>
    <t>https://drive.google.com/file/d/1Cf3ImEnBAN9NGKKBPyutNOgce93jSEN7/view?usp=sharing</t>
  </si>
  <si>
    <t>https://drive.google.com/file/d/1bLHla5EMAzN4eDV7QbLuVhruDEXkoGkO/view?usp=sharing</t>
  </si>
  <si>
    <t>https://drive.google.com/file/d/1_qj8GwVK0TvlsXD4xdRjN-WwZtlTuumW/view?usp=sharing</t>
  </si>
  <si>
    <t>https://drive.google.com/file/d/1C7wXQbh8evFA-RV_QJH_-v1Py2AiHfoC/view?usp=sharing</t>
  </si>
  <si>
    <t>https://drive.google.com/file/d/15LX0XIV8Sz7XhFGRNo99ySXtBHiGNyXj/view?usp=sharing</t>
  </si>
  <si>
    <t>https://drive.google.com/file/d/1f3Yp_nB4AtplV3LlrcFl6V9yTjBwXeuJ/view?usp=sharing</t>
  </si>
  <si>
    <t>https://drive.google.com/file/d/1Gpnw653Oi-hACLZ_gV7EbEeg4kVlqF1a/view?usp=sharing</t>
  </si>
  <si>
    <t>https://drive.google.com/file/d/1AP1q1yYrU8yuUPTu9ElPRaM8Cb38KH_V/view?usp=sharing</t>
  </si>
  <si>
    <t>https://drive.google.com/file/d/1VvQG5_SH4a45s5nME2OYXJNQYlPBCyNg/view?usp=sharing</t>
  </si>
  <si>
    <t>https://drive.google.com/file/d/1UQrrihf07lU5OiSMwwg6xHIUiObziin7/view?usp=sharing</t>
  </si>
  <si>
    <t>https://drive.google.com/file/d/1pJCJni4miMunZjO5N7OPLbDD4uWeHwyS/view?usp=sharing</t>
  </si>
  <si>
    <t>https://drive.google.com/file/d/1lW76XxfJk_5oIec2CXvIbHYjiU0KH5qZ/view?usp=sharing</t>
  </si>
  <si>
    <t>https://drive.google.com/file/d/15o47ot8zo750J-qrUdUUs-lgDxYMXRiY/view?usp=sharing</t>
  </si>
  <si>
    <t>https://drive.google.com/file/d/1C8UFUudrJoIuXCGgGxwkLJiA7iK8DV6c/view?usp=sharing</t>
  </si>
  <si>
    <t>https://drive.google.com/file/d/13aAnDfnlobBbm1JXm99s-DtXVjl66Ui7/view?usp=sharing</t>
  </si>
  <si>
    <t>https://drive.google.com/file/d/1rdssK0Li14tVYXRb9WJuMclQbq1L9DmO/view?usp=sharing</t>
  </si>
  <si>
    <t>https://drive.google.com/file/d/1kRfryaDMTYKxhnI9KstFhQXZEhCHEcFv/view?usp=sharing</t>
  </si>
  <si>
    <t>https://drive.google.com/file/d/1JUKmsVlwJvMV0AQAK4D3eHjQ8pBo4FkE/view?usp=sharing</t>
  </si>
  <si>
    <t>https://drive.google.com/file/d/1JjFlf71oEYOadIftyhDTVy3EaXc5J6SI/view?usp=sharing</t>
  </si>
  <si>
    <t>https://drive.google.com/file/d/1GRASSmBYug1tMqG35wyQcjAAKAv3JSGB/view?usp=sharing</t>
  </si>
  <si>
    <r>
      <t>Reza Audina Putri, Safni Safni*, Novesar Jamarun,</t>
    </r>
    <r>
      <rPr>
        <b/>
        <sz val="10"/>
        <rFont val="Bookman Old Style"/>
        <family val="1"/>
      </rPr>
      <t xml:space="preserve"> Upita Septiani</t>
    </r>
    <r>
      <rPr>
        <sz val="10"/>
        <rFont val="Bookman Old Style"/>
        <family val="1"/>
        <charset val="204"/>
      </rPr>
      <t>, Moon-Kyung Kim, Kyung-Duk Zoh</t>
    </r>
  </si>
  <si>
    <r>
      <rPr>
        <b/>
        <sz val="10"/>
        <rFont val="Bookman Old Style"/>
        <family val="1"/>
        <charset val="204"/>
      </rPr>
      <t>Upita Septiani,</t>
    </r>
    <r>
      <rPr>
        <sz val="10"/>
        <rFont val="Bookman Old Style"/>
        <family val="1"/>
      </rPr>
      <t xml:space="preserve"> Reza Audina Putri and Novesar Jamarun*</t>
    </r>
  </si>
  <si>
    <t>Struktur, Sifat Dielektrik dan Optik Senyawa Aurivillius (Ca0,5Ba0,5) Bi4Ti4O15 yang Disintesis dengan Teknik Lelehan Garam</t>
  </si>
  <si>
    <r>
      <t xml:space="preserve">Rahmayeni*, </t>
    </r>
    <r>
      <rPr>
        <b/>
        <sz val="10"/>
        <rFont val="Bookman Old Style"/>
        <family val="1"/>
      </rPr>
      <t>Upita Septiani</t>
    </r>
    <r>
      <rPr>
        <sz val="10"/>
        <rFont val="Bookman Old Style"/>
        <family val="1"/>
      </rPr>
      <t>, Syukri Arief, Hayatul Hamdi</t>
    </r>
  </si>
  <si>
    <r>
      <rPr>
        <b/>
        <sz val="10"/>
        <rFont val="Bookman Old Style"/>
        <family val="1"/>
      </rPr>
      <t>Upita Septiani*</t>
    </r>
    <r>
      <rPr>
        <sz val="10"/>
        <rFont val="Bookman Old Style"/>
        <family val="1"/>
        <charset val="204"/>
      </rPr>
      <t xml:space="preserve"> dan Agrina Lisma</t>
    </r>
  </si>
  <si>
    <r>
      <rPr>
        <b/>
        <sz val="10"/>
        <rFont val="Bookman Old Style"/>
        <family val="1"/>
      </rPr>
      <t>Upita Septiani*</t>
    </r>
    <r>
      <rPr>
        <sz val="10"/>
        <rFont val="Bookman Old Style"/>
        <family val="1"/>
      </rPr>
      <t xml:space="preserve"> and Hitoshi Kubota</t>
    </r>
  </si>
  <si>
    <r>
      <rPr>
        <b/>
        <sz val="10"/>
        <rFont val="Bookman Old Style"/>
        <family val="1"/>
      </rPr>
      <t>Upita Septiani*,</t>
    </r>
    <r>
      <rPr>
        <sz val="10"/>
        <rFont val="Bookman Old Style"/>
        <family val="1"/>
      </rPr>
      <t xml:space="preserve"> Widya Yuliani Fatiha, Syukri Arief</t>
    </r>
    <r>
      <rPr>
        <b/>
        <sz val="10"/>
        <rFont val="Bookman Old Style"/>
        <family val="1"/>
        <charset val="204"/>
      </rPr>
      <t xml:space="preserve">   </t>
    </r>
    <r>
      <rPr>
        <sz val="10"/>
        <rFont val="Bookman Old Style"/>
        <family val="1"/>
      </rPr>
      <t xml:space="preserve">                                                                                  </t>
    </r>
  </si>
  <si>
    <r>
      <rPr>
        <b/>
        <sz val="10"/>
        <rFont val="Bookman Old Style"/>
        <family val="1"/>
      </rPr>
      <t>Upita Septiani*</t>
    </r>
    <r>
      <rPr>
        <sz val="10"/>
        <rFont val="Bookman Old Style"/>
        <family val="1"/>
      </rPr>
      <t>, Mega Gustiana, dan Safni</t>
    </r>
  </si>
  <si>
    <r>
      <t>Upita Septiani*,</t>
    </r>
    <r>
      <rPr>
        <sz val="10"/>
        <rFont val="Bookman Old Style"/>
        <family val="1"/>
      </rPr>
      <t xml:space="preserve"> Admi, Intan Purnama Sari, Lucresia Ridila Apri, Yefrida, Safni</t>
    </r>
  </si>
  <si>
    <t>https://drive.google.com/file/d/1R-v2zVjP671sZRGk_PQ7xyh7x_WpFd3F/view?usp=sharing</t>
  </si>
  <si>
    <t>https://drive.google.com/file/d/1zA05dfOI7FBrirBT6rtGZLxpm88zpTaX/view?usp=sharing</t>
  </si>
  <si>
    <t>https://drive.google.com/file/d/1Vdzn56_LCkFA6i1HB0K5QChxMnDo4pJJ/view?usp=sharing</t>
  </si>
  <si>
    <t>https://drive.google.com/file/d/19HyrvvrGRBFqex1CAh3IcS-dOMund3E6/view?usp=sharing</t>
  </si>
  <si>
    <t>https://drive.google.com/file/d/1J2y7DJkEJileSzG-tpNWtqAznt43vKxd/view?usp=sharing</t>
  </si>
  <si>
    <t>https://drive.google.com/file/d/111VpA40fXV9zYXpg7ElOAnrXq0x-QLw7/view?usp=sharing</t>
  </si>
  <si>
    <t>https://drive.google.com/file/d/1aO8lmVvlB80VC_8KKyzBB2W6iwWZ1i6b/view?usp=sharing</t>
  </si>
  <si>
    <t>https://drive.google.com/file/d/106yE-00FZO0WK2bUxtZ5I79MGzlFNEQD/view?usp=sharing</t>
  </si>
  <si>
    <t>https://drive.google.com/file/d/1qdjBbeh3bSlrZ7cuAZw08nA_32sXzT3x/view?usp=sharing</t>
  </si>
  <si>
    <t>https://drive.google.com/file/d/1PIwb4rlvjNNnCpJ6ARyZDSY5-sHBrTe7/view?usp=sharing</t>
  </si>
  <si>
    <t>https://drive.google.com/file/d/1ovY86mcmw9D3kW-GBiSg5P1E_JFehu6n/view?usp=sharing</t>
  </si>
  <si>
    <t>https://drive.google.com/file/d/1yr1aY_fmznQjkVqnK2VVa988KZYpP6RJ/view?usp=sharing</t>
  </si>
  <si>
    <t>https://drive.google.com/file/d/1Jgjm_J460TGUoxX1lDmZKHwlM2HQLJbo/view?usp=sharing</t>
  </si>
  <si>
    <t>https://drive.google.com/file/d/1T9P8qJnAbCyBeiGN_JBjWdL20fwswjWb/view?usp=sharing</t>
  </si>
  <si>
    <t>https://drive.google.com/file/d/1G1hI-4l4PagUKyO8isBaYSxuYNO749hX/view?usp=sharing</t>
  </si>
  <si>
    <t>https://drive.google.com/file/d/1Zm8WzYDIAj4Q7Nbe358fKWh-Xu64pwFs/view?usp=sharing</t>
  </si>
  <si>
    <t>https://drive.google.com/file/d/1LbBd44ATHe3CSEyfIQR5zot1F_tyLtRo/view?usp=sharing</t>
  </si>
  <si>
    <t>https://drive.google.com/file/d/10nm_0c0a-tH4F4AkSHujqZtGazsr3rmY/view?usp=sharing</t>
  </si>
  <si>
    <t>https://drive.google.com/file/d/15cazbpC4Muz8fIgnSBmANMD4zSCelB9g/view?usp=sharing</t>
  </si>
  <si>
    <t>https://drive.google.com/file/d/1yDE7jFzfLLKfyOfVoJrR-2b51kM49Jh1/view?usp=sharing</t>
  </si>
  <si>
    <t>https://drive.google.com/file/d/1CFrqUL7I-eCsAmnjhSDzcNygZfGU0keQ/view?usp=sharing</t>
  </si>
  <si>
    <t>https://drive.google.com/file/d/1eroAmJKVtAtE7t1nec9fnLTwAGgRMek5/view?usp=sharing</t>
  </si>
  <si>
    <t>https://drive.google.com/file/d/1-vR4E11qp4xOBKBf5sN4g-WDKLJI8uC6/view?usp=sharing</t>
  </si>
  <si>
    <t>https://drive.google.com/file/d/1jGMBSygEroqggAFLonG_t7ZDOh6y-e9D/view?usp=sharing</t>
  </si>
  <si>
    <t>https://drive.google.com/file/d/1YjnrtitzuHsZRJRzZ-qQhMvtD-DY0_-E/view?usp=sharing</t>
  </si>
  <si>
    <t>https://drive.google.com/file/d/1cAuH3b3qBKV7OxTX-0V1bhzZOYtW8_tW/view?usp=sharing</t>
  </si>
  <si>
    <t>https://drive.google.com/file/d/1-N7dPV35ZTIeGTM1eYWN08j64SaHBUQm/view?usp=sharing</t>
  </si>
  <si>
    <t>https://drive.google.com/file/d/1cmxNsAJcIbcfVmgYkkyCWZXdqQHcWjEY/view?usp=sharing</t>
  </si>
  <si>
    <t>TPJA</t>
  </si>
  <si>
    <t>Indikasi plagiasi ada belum diisi viewreviewr</t>
  </si>
  <si>
    <t xml:space="preserve">Ada perbedaan penilaian antara reviewer I menilai prosiding nasional dengan reviewer II prosiding internasional. Kemudian Web prosiding tidak ada/tidak bisa dibuka. TPJA menilai seminar Disajikan dalam seminar/simposium/ 
lokakarya internasional, tetapi tidak dimuat dalam 
prosiding yang dipublikasikan (Nilai Kum adalah maksimal 5), penilaian TPJA sama dengan reviewer 2 (2,82) </t>
  </si>
  <si>
    <r>
      <t xml:space="preserve">Index Copernicus </t>
    </r>
    <r>
      <rPr>
        <b/>
        <sz val="10"/>
        <color rgb="FFFF0000"/>
        <rFont val="Bookman Old Style"/>
        <family val="1"/>
      </rPr>
      <t>dan Sinta 2</t>
    </r>
  </si>
  <si>
    <t>Jurnal terakreditasi Sinta 2 dan Index Copernicus, penilaian maksimal 25. (Ulangi penghitungan nilainya melalui per reviewer</t>
  </si>
  <si>
    <t>1,89</t>
  </si>
  <si>
    <t>Ada perbedaan dalam pembagian nilai masing-masing perreviewer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</si>
</sst>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_-&quot;Rp&quot;* #,##0_-;\-&quot;Rp&quot;* #,##0_-;_-&quot;Rp&quot;* &quot;-&quot;_-;_-@_-"/>
    <numFmt numFmtId="165" formatCode="_-* #,##0_-;\-* #,##0_-;_-* &quot;-&quot;_-;_-@_-"/>
    <numFmt numFmtId="166" formatCode="_-* #,##0.00_-;\-* #,##0.00_-;_-* &quot;-&quot;??_-;_-@_-"/>
    <numFmt numFmtId="167" formatCode="_(* #,##0.000_);_(* \(#,##0.000\);_(* &quot;-&quot;???_);_(@_)"/>
    <numFmt numFmtId="168" formatCode="0_)"/>
    <numFmt numFmtId="169" formatCode="0."/>
    <numFmt numFmtId="170" formatCode="0.0"/>
    <numFmt numFmtId="171" formatCode="[$-409]d\-mmm\-yy;@"/>
    <numFmt numFmtId="172" formatCode="_-* #,##0_-;\-* #,##0_-;_-* &quot;-&quot;??_-;_-@_-"/>
    <numFmt numFmtId="173" formatCode="_-* #,##0.000_-;\-* #,##0.000_-;_-* &quot;-&quot;??_-;_-@_-"/>
  </numFmts>
  <fonts count="60" x14ac:knownFonts="1">
    <font>
      <sz val="11"/>
      <color theme="1"/>
      <name val="Calibri"/>
      <family val="2"/>
      <scheme val="minor"/>
    </font>
    <font>
      <sz val="10"/>
      <name val="Arial"/>
      <family val="2"/>
    </font>
    <font>
      <sz val="11"/>
      <color indexed="8"/>
      <name val="Calibri"/>
      <family val="2"/>
    </font>
    <font>
      <sz val="11"/>
      <name val="Bookman Old Style"/>
      <family val="1"/>
    </font>
    <font>
      <b/>
      <sz val="11"/>
      <name val="Bookman Old Style"/>
      <family val="1"/>
    </font>
    <font>
      <sz val="11"/>
      <color theme="1"/>
      <name val="Calibri"/>
      <family val="2"/>
      <scheme val="minor"/>
    </font>
    <font>
      <sz val="10"/>
      <color theme="1"/>
      <name val="Bookman Old Style"/>
      <family val="1"/>
    </font>
    <font>
      <sz val="10"/>
      <name val="Bookman Old Style"/>
      <family val="1"/>
    </font>
    <font>
      <b/>
      <sz val="10"/>
      <name val="Bookman Old Style"/>
      <family val="1"/>
    </font>
    <font>
      <b/>
      <sz val="11"/>
      <name val="Times New Roman"/>
      <family val="1"/>
    </font>
    <font>
      <sz val="11"/>
      <name val="Times New Roman"/>
      <family val="1"/>
    </font>
    <font>
      <sz val="11"/>
      <color theme="1"/>
      <name val="Times New Roman"/>
      <family val="1"/>
    </font>
    <font>
      <sz val="10"/>
      <name val="Times New Roman"/>
      <family val="1"/>
    </font>
    <font>
      <sz val="12"/>
      <name val="Times New Roman"/>
      <family val="1"/>
    </font>
    <font>
      <b/>
      <sz val="10"/>
      <name val="Times New Roman"/>
      <family val="1"/>
    </font>
    <font>
      <b/>
      <sz val="10"/>
      <name val="Arial"/>
      <family val="2"/>
    </font>
    <font>
      <u/>
      <sz val="7.7"/>
      <color theme="10"/>
      <name val="Calibri"/>
      <family val="2"/>
    </font>
    <font>
      <b/>
      <sz val="10"/>
      <color theme="1"/>
      <name val="Bookman Old Style"/>
      <family val="1"/>
    </font>
    <font>
      <u/>
      <sz val="11"/>
      <color rgb="FF0000FF"/>
      <name val="Calibri"/>
      <family val="2"/>
      <scheme val="minor"/>
    </font>
    <font>
      <sz val="12"/>
      <name val="Bookman Old Style"/>
      <family val="1"/>
    </font>
    <font>
      <sz val="12"/>
      <name val="Trebuchet MS"/>
      <family val="2"/>
    </font>
    <font>
      <sz val="10"/>
      <color rgb="FF000000"/>
      <name val="Bookman Old Style"/>
      <family val="1"/>
    </font>
    <font>
      <b/>
      <sz val="10"/>
      <color indexed="8"/>
      <name val="Bookman Old Style"/>
      <family val="1"/>
    </font>
    <font>
      <sz val="10"/>
      <color theme="1"/>
      <name val="Calibri"/>
      <family val="2"/>
      <scheme val="minor"/>
    </font>
    <font>
      <sz val="10"/>
      <color indexed="8"/>
      <name val="Bookman Old Style"/>
      <family val="1"/>
    </font>
    <font>
      <sz val="10"/>
      <color indexed="10"/>
      <name val="Bookman Old Style"/>
      <family val="1"/>
    </font>
    <font>
      <b/>
      <i/>
      <u/>
      <sz val="10"/>
      <color indexed="8"/>
      <name val="Bookman Old Style"/>
      <family val="1"/>
    </font>
    <font>
      <b/>
      <i/>
      <sz val="10"/>
      <name val="Bookman Old Style"/>
      <family val="1"/>
    </font>
    <font>
      <i/>
      <sz val="8"/>
      <name val="Times New Roman"/>
      <family val="1"/>
    </font>
    <font>
      <i/>
      <sz val="8"/>
      <name val="Arial"/>
      <family val="2"/>
    </font>
    <font>
      <sz val="8"/>
      <color theme="1"/>
      <name val="Calibri"/>
      <family val="2"/>
      <scheme val="minor"/>
    </font>
    <font>
      <sz val="8"/>
      <name val="Arial"/>
      <family val="2"/>
    </font>
    <font>
      <b/>
      <sz val="10"/>
      <name val="Bookman Old Style"/>
      <family val="1"/>
      <charset val="204"/>
    </font>
    <font>
      <sz val="10"/>
      <name val="Bookman Old Style"/>
      <family val="1"/>
      <charset val="204"/>
    </font>
    <font>
      <b/>
      <sz val="9"/>
      <name val="Bookman Old Style"/>
      <family val="1"/>
    </font>
    <font>
      <b/>
      <sz val="11"/>
      <name val="Bookman Old Style"/>
      <family val="1"/>
      <charset val="204"/>
    </font>
    <font>
      <sz val="10"/>
      <color rgb="FFFF0000"/>
      <name val="Bookman Old Style"/>
      <family val="1"/>
    </font>
    <font>
      <b/>
      <sz val="10"/>
      <color rgb="FFFF0000"/>
      <name val="Bookman Old Style"/>
      <family val="1"/>
    </font>
    <font>
      <sz val="7.5"/>
      <color rgb="FFFF0000"/>
      <name val="Bookman Old Style"/>
      <family val="1"/>
    </font>
    <font>
      <sz val="7.5"/>
      <name val="Bookman Old Style"/>
      <family val="1"/>
    </font>
    <font>
      <b/>
      <sz val="7.5"/>
      <name val="Bookman Old Style"/>
      <family val="1"/>
    </font>
    <font>
      <sz val="10"/>
      <color indexed="8"/>
      <name val="Bookman Old Style"/>
      <family val="1"/>
      <charset val="204"/>
    </font>
    <font>
      <sz val="10"/>
      <color theme="1"/>
      <name val="Bookman Old Style"/>
      <family val="1"/>
      <charset val="204"/>
    </font>
    <font>
      <sz val="9"/>
      <name val="Bookman Old Style"/>
      <family val="1"/>
      <charset val="204"/>
    </font>
    <font>
      <b/>
      <sz val="10"/>
      <color theme="1"/>
      <name val="Bookman Old Style"/>
      <family val="1"/>
      <charset val="204"/>
    </font>
    <font>
      <u/>
      <sz val="7.7"/>
      <name val="Calibri"/>
      <family val="2"/>
    </font>
    <font>
      <sz val="10"/>
      <color rgb="FF0000FF"/>
      <name val="Bookman Old Style"/>
      <family val="1"/>
    </font>
    <font>
      <u/>
      <sz val="10"/>
      <color theme="10"/>
      <name val="Bookman Old Style"/>
      <family val="1"/>
    </font>
    <font>
      <u/>
      <sz val="11"/>
      <name val="Bookman Old Style"/>
      <family val="1"/>
      <charset val="204"/>
    </font>
    <font>
      <u/>
      <sz val="11"/>
      <name val="Bookman Old Style"/>
      <family val="1"/>
    </font>
    <font>
      <b/>
      <u/>
      <sz val="11"/>
      <name val="Bookman Old Style"/>
      <family val="1"/>
    </font>
    <font>
      <sz val="7.7"/>
      <name val="Calibri"/>
      <family val="2"/>
    </font>
    <font>
      <u/>
      <sz val="11"/>
      <color theme="10"/>
      <name val="Bookman Old Style"/>
      <family val="1"/>
    </font>
    <font>
      <sz val="9"/>
      <name val="Bookman Old Style"/>
      <family val="1"/>
    </font>
    <font>
      <b/>
      <sz val="10"/>
      <color indexed="8"/>
      <name val="Bookman Old Style"/>
      <family val="1"/>
      <charset val="204"/>
    </font>
    <font>
      <sz val="11"/>
      <color rgb="FFFF0000"/>
      <name val="Bookman Old Style"/>
      <family val="1"/>
    </font>
    <font>
      <u/>
      <sz val="10"/>
      <color indexed="8"/>
      <name val="Bookman Old Style"/>
      <family val="1"/>
    </font>
    <font>
      <sz val="10"/>
      <color rgb="FFFF0000"/>
      <name val="Bookman Old Style"/>
      <family val="1"/>
      <charset val="204"/>
    </font>
    <font>
      <u/>
      <sz val="7.5"/>
      <name val="Calibri"/>
      <family val="2"/>
    </font>
    <font>
      <u/>
      <sz val="10"/>
      <color theme="10"/>
      <name val="Calibri"/>
      <family val="2"/>
    </font>
  </fonts>
  <fills count="1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556">
    <xf numFmtId="0" fontId="0" fillId="0" borderId="0"/>
    <xf numFmtId="41" fontId="2" fillId="0" borderId="0" applyFont="0" applyFill="0" applyBorder="0" applyAlignment="0" applyProtection="0"/>
    <xf numFmtId="0" fontId="1" fillId="0" borderId="0"/>
    <xf numFmtId="0" fontId="5" fillId="0" borderId="0"/>
    <xf numFmtId="0" fontId="1" fillId="0" borderId="0"/>
    <xf numFmtId="0" fontId="16" fillId="0" borderId="0" applyNumberFormat="0" applyFill="0" applyBorder="0" applyAlignment="0" applyProtection="0">
      <alignment vertical="top"/>
      <protection locked="0"/>
    </xf>
    <xf numFmtId="166" fontId="5" fillId="0" borderId="0" applyFont="0" applyFill="0" applyBorder="0" applyAlignment="0" applyProtection="0"/>
    <xf numFmtId="0" fontId="5" fillId="0" borderId="0"/>
    <xf numFmtId="165"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8" fillId="0" borderId="0" applyNumberFormat="0" applyFill="0" applyBorder="0" applyAlignment="0" applyProtection="0">
      <alignment vertical="center"/>
    </xf>
    <xf numFmtId="0" fontId="1" fillId="0" borderId="0">
      <alignment vertical="center"/>
    </xf>
    <xf numFmtId="0" fontId="2" fillId="0" borderId="0">
      <alignment vertical="center"/>
    </xf>
  </cellStyleXfs>
  <cellXfs count="1355">
    <xf numFmtId="0" fontId="0" fillId="0" borderId="0" xfId="0"/>
    <xf numFmtId="0" fontId="3" fillId="0" borderId="0" xfId="0" applyFont="1" applyAlignment="1">
      <alignment vertical="center"/>
    </xf>
    <xf numFmtId="0" fontId="6" fillId="0" borderId="0" xfId="0" applyFont="1"/>
    <xf numFmtId="0" fontId="6" fillId="0" borderId="0" xfId="0" applyFont="1" applyAlignment="1">
      <alignment vertical="center"/>
    </xf>
    <xf numFmtId="0" fontId="4" fillId="0" borderId="46" xfId="0" applyFont="1" applyBorder="1" applyAlignment="1">
      <alignment vertical="center"/>
    </xf>
    <xf numFmtId="0" fontId="3" fillId="0" borderId="0" xfId="0" applyFont="1" applyAlignment="1">
      <alignment vertical="center" wrapText="1"/>
    </xf>
    <xf numFmtId="0" fontId="10" fillId="0" borderId="0" xfId="0" applyFont="1" applyAlignment="1">
      <alignment horizontal="left"/>
    </xf>
    <xf numFmtId="0" fontId="10" fillId="0" borderId="0" xfId="0" applyFont="1" applyAlignment="1">
      <alignment horizontal="center"/>
    </xf>
    <xf numFmtId="0" fontId="9" fillId="0" borderId="0" xfId="0" applyFont="1" applyAlignment="1">
      <alignment horizontal="center"/>
    </xf>
    <xf numFmtId="0" fontId="10" fillId="0" borderId="0" xfId="0" applyFont="1"/>
    <xf numFmtId="0" fontId="13" fillId="0" borderId="0" xfId="0" applyFont="1"/>
    <xf numFmtId="0" fontId="12" fillId="0" borderId="1" xfId="0" applyFont="1" applyBorder="1"/>
    <xf numFmtId="0" fontId="0" fillId="0" borderId="1" xfId="0" applyBorder="1"/>
    <xf numFmtId="0" fontId="12" fillId="0" borderId="4" xfId="0" applyFont="1" applyBorder="1" applyAlignment="1">
      <alignment horizontal="center"/>
    </xf>
    <xf numFmtId="0" fontId="12" fillId="0" borderId="8" xfId="0" applyFont="1" applyBorder="1" applyAlignment="1">
      <alignment horizontal="center"/>
    </xf>
    <xf numFmtId="0" fontId="14" fillId="0" borderId="9" xfId="0" applyFont="1" applyBorder="1" applyAlignment="1">
      <alignment horizontal="center" vertical="top" wrapText="1"/>
    </xf>
    <xf numFmtId="0" fontId="14" fillId="0" borderId="4" xfId="0" applyFont="1" applyBorder="1" applyAlignment="1">
      <alignment horizontal="center" wrapText="1"/>
    </xf>
    <xf numFmtId="0" fontId="14" fillId="0" borderId="7" xfId="0" applyFont="1" applyBorder="1" applyAlignment="1">
      <alignment horizontal="center" wrapText="1"/>
    </xf>
    <xf numFmtId="0" fontId="14" fillId="0" borderId="4" xfId="0" applyFont="1" applyBorder="1" applyAlignment="1">
      <alignment horizontal="center" vertical="top" wrapText="1"/>
    </xf>
    <xf numFmtId="0" fontId="12" fillId="0" borderId="4" xfId="0" applyNumberFormat="1" applyFont="1" applyBorder="1" applyAlignment="1">
      <alignment horizontal="center" vertical="top" wrapText="1"/>
    </xf>
    <xf numFmtId="0" fontId="12" fillId="6" borderId="4" xfId="0" applyNumberFormat="1" applyFont="1" applyFill="1" applyBorder="1" applyAlignment="1">
      <alignment horizontal="center" vertical="top" wrapText="1"/>
    </xf>
    <xf numFmtId="0" fontId="12" fillId="0" borderId="9" xfId="0" applyNumberFormat="1" applyFont="1" applyFill="1" applyBorder="1" applyAlignment="1">
      <alignment horizontal="center" vertical="top" wrapText="1"/>
    </xf>
    <xf numFmtId="0" fontId="12" fillId="0" borderId="8" xfId="0" applyNumberFormat="1" applyFont="1" applyBorder="1" applyAlignment="1">
      <alignment horizontal="center" vertical="center" wrapText="1"/>
    </xf>
    <xf numFmtId="0" fontId="12" fillId="0" borderId="0" xfId="0" applyNumberFormat="1" applyFont="1"/>
    <xf numFmtId="0" fontId="12" fillId="7" borderId="6"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6" borderId="6" xfId="0" applyNumberFormat="1" applyFont="1" applyFill="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9"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0" xfId="0" applyNumberFormat="1" applyFont="1" applyAlignment="1">
      <alignment horizontal="center" vertical="center"/>
    </xf>
    <xf numFmtId="0" fontId="12" fillId="0" borderId="6" xfId="0" applyNumberFormat="1" applyFont="1" applyBorder="1" applyAlignment="1">
      <alignment horizontal="center" vertical="center"/>
    </xf>
    <xf numFmtId="0" fontId="14" fillId="0" borderId="9" xfId="0" applyFont="1" applyBorder="1" applyAlignment="1">
      <alignment horizontal="center"/>
    </xf>
    <xf numFmtId="0" fontId="12" fillId="0" borderId="15" xfId="0" applyFont="1" applyBorder="1" applyAlignment="1">
      <alignment vertical="top" wrapText="1"/>
    </xf>
    <xf numFmtId="0" fontId="14" fillId="0" borderId="9" xfId="0" applyFont="1" applyBorder="1" applyAlignment="1">
      <alignment horizontal="center" wrapText="1"/>
    </xf>
    <xf numFmtId="0" fontId="12" fillId="0" borderId="13" xfId="0" applyFont="1" applyBorder="1" applyAlignment="1">
      <alignment vertical="top" wrapText="1"/>
    </xf>
    <xf numFmtId="0" fontId="12" fillId="0" borderId="19" xfId="0" applyFont="1" applyBorder="1" applyAlignment="1">
      <alignmen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5" fillId="0" borderId="9" xfId="0" applyFont="1" applyBorder="1" applyAlignment="1">
      <alignment horizontal="center"/>
    </xf>
    <xf numFmtId="0" fontId="12" fillId="0" borderId="6" xfId="0" applyFont="1" applyBorder="1" applyAlignment="1">
      <alignment horizontal="left" wrapText="1"/>
    </xf>
    <xf numFmtId="0" fontId="12" fillId="0" borderId="0" xfId="0" applyFont="1" applyBorder="1" applyAlignment="1">
      <alignment wrapText="1"/>
    </xf>
    <xf numFmtId="0" fontId="14" fillId="0" borderId="0" xfId="0" applyFont="1" applyBorder="1" applyAlignment="1">
      <alignment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3" xfId="0" applyFont="1" applyBorder="1" applyAlignment="1">
      <alignment horizontal="center" vertical="center" wrapText="1"/>
    </xf>
    <xf numFmtId="0" fontId="14" fillId="0" borderId="4" xfId="0" applyFont="1" applyBorder="1" applyAlignment="1">
      <alignment horizontal="center" wrapText="1"/>
    </xf>
    <xf numFmtId="0" fontId="3" fillId="0" borderId="0" xfId="0" applyFont="1" applyBorder="1" applyAlignment="1">
      <alignment horizontal="left" vertical="center"/>
    </xf>
    <xf numFmtId="0" fontId="8" fillId="7" borderId="4" xfId="0" applyNumberFormat="1" applyFont="1" applyFill="1" applyBorder="1" applyAlignment="1">
      <alignment horizontal="center" vertical="center"/>
    </xf>
    <xf numFmtId="0" fontId="4" fillId="0" borderId="22" xfId="0" applyFont="1" applyBorder="1" applyAlignment="1">
      <alignment horizontal="center" vertical="center"/>
    </xf>
    <xf numFmtId="0" fontId="3" fillId="0" borderId="4" xfId="0" applyNumberFormat="1" applyFont="1" applyBorder="1" applyAlignment="1">
      <alignment horizontal="right" vertical="center" indent="1"/>
    </xf>
    <xf numFmtId="2" fontId="3" fillId="0" borderId="4" xfId="0" applyNumberFormat="1" applyFont="1" applyBorder="1" applyAlignment="1">
      <alignment horizontal="right" vertical="center" indent="1"/>
    </xf>
    <xf numFmtId="2" fontId="4" fillId="0" borderId="4" xfId="0" applyNumberFormat="1" applyFont="1" applyBorder="1" applyAlignment="1">
      <alignment horizontal="right" vertical="center" indent="1"/>
    </xf>
    <xf numFmtId="2" fontId="4" fillId="0" borderId="27" xfId="0" applyNumberFormat="1" applyFont="1" applyBorder="1" applyAlignment="1">
      <alignment horizontal="right" vertical="center" indent="1"/>
    </xf>
    <xf numFmtId="0" fontId="4" fillId="0" borderId="4" xfId="0" applyNumberFormat="1" applyFont="1" applyBorder="1" applyAlignment="1">
      <alignment horizontal="right" vertical="center" indent="1"/>
    </xf>
    <xf numFmtId="0" fontId="4" fillId="0" borderId="8" xfId="0" applyNumberFormat="1" applyFont="1" applyBorder="1" applyAlignment="1">
      <alignment horizontal="right" vertical="center" indent="1"/>
    </xf>
    <xf numFmtId="0" fontId="4" fillId="0" borderId="52" xfId="0" applyNumberFormat="1" applyFont="1" applyBorder="1" applyAlignment="1">
      <alignment horizontal="right" vertical="center" indent="1"/>
    </xf>
    <xf numFmtId="2" fontId="4" fillId="0" borderId="5" xfId="0" applyNumberFormat="1" applyFont="1" applyBorder="1" applyAlignment="1">
      <alignment horizontal="right" vertical="center" indent="1"/>
    </xf>
    <xf numFmtId="2" fontId="4" fillId="0" borderId="28" xfId="0" applyNumberFormat="1" applyFont="1" applyBorder="1" applyAlignment="1">
      <alignment horizontal="right" vertical="center" indent="1"/>
    </xf>
    <xf numFmtId="0" fontId="19" fillId="0" borderId="0" xfId="0" applyFont="1" applyAlignment="1">
      <alignment vertical="center"/>
    </xf>
    <xf numFmtId="0" fontId="20" fillId="0" borderId="0" xfId="0" applyFont="1" applyAlignment="1">
      <alignment vertical="center"/>
    </xf>
    <xf numFmtId="0" fontId="17" fillId="0" borderId="0" xfId="0" applyFont="1"/>
    <xf numFmtId="0" fontId="17" fillId="0" borderId="0" xfId="0" applyFont="1" applyAlignment="1">
      <alignment vertical="center"/>
    </xf>
    <xf numFmtId="0" fontId="14" fillId="0" borderId="0" xfId="0" applyFont="1" applyBorder="1" applyAlignment="1">
      <alignment horizontal="center" wrapText="1"/>
    </xf>
    <xf numFmtId="0" fontId="14" fillId="0" borderId="11" xfId="0" applyFont="1" applyBorder="1" applyAlignment="1">
      <alignment horizontal="center"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4" fillId="0" borderId="4" xfId="0" applyNumberFormat="1" applyFont="1" applyFill="1" applyBorder="1" applyAlignment="1">
      <alignment horizontal="right" vertical="center" indent="1"/>
    </xf>
    <xf numFmtId="0" fontId="4" fillId="0" borderId="8" xfId="0" applyNumberFormat="1" applyFont="1" applyFill="1" applyBorder="1" applyAlignment="1">
      <alignment horizontal="right" vertical="center" indent="1"/>
    </xf>
    <xf numFmtId="0" fontId="6" fillId="0" borderId="0" xfId="0" applyFont="1" applyBorder="1" applyAlignment="1">
      <alignment horizontal="center"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xf numFmtId="0" fontId="7" fillId="0" borderId="0" xfId="0" applyFont="1" applyFill="1" applyAlignment="1">
      <alignment horizontal="left" vertical="center"/>
    </xf>
    <xf numFmtId="0" fontId="21" fillId="0" borderId="0" xfId="0" applyFont="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Alignment="1">
      <alignment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horizontal="center" vertical="center"/>
    </xf>
    <xf numFmtId="0" fontId="22" fillId="0" borderId="8" xfId="0" applyFont="1" applyBorder="1" applyAlignment="1">
      <alignment horizontal="center" vertical="center"/>
    </xf>
    <xf numFmtId="1" fontId="8" fillId="0" borderId="4"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xf>
    <xf numFmtId="0" fontId="7" fillId="0" borderId="0" xfId="0" applyFont="1" applyFill="1" applyAlignment="1">
      <alignment horizontal="center"/>
    </xf>
    <xf numFmtId="0" fontId="7" fillId="0" borderId="9" xfId="0" applyFont="1" applyFill="1" applyBorder="1" applyAlignment="1">
      <alignment horizontal="center" vertical="center"/>
    </xf>
    <xf numFmtId="0" fontId="24" fillId="0" borderId="8" xfId="0" applyFont="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xf>
    <xf numFmtId="0" fontId="6" fillId="0" borderId="9"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horizontal="center" vertical="center"/>
    </xf>
    <xf numFmtId="0" fontId="24" fillId="0" borderId="4" xfId="0" applyFont="1" applyBorder="1" applyAlignment="1">
      <alignment horizontal="center" vertical="center"/>
    </xf>
    <xf numFmtId="0" fontId="6" fillId="0" borderId="4" xfId="0" applyFont="1" applyBorder="1"/>
    <xf numFmtId="0" fontId="6" fillId="0" borderId="9" xfId="0" applyFont="1" applyBorder="1" applyAlignment="1">
      <alignment horizontal="center" vertical="center"/>
    </xf>
    <xf numFmtId="0" fontId="6" fillId="0" borderId="19" xfId="0" applyFont="1" applyBorder="1" applyAlignment="1">
      <alignment vertical="center" wrapText="1"/>
    </xf>
    <xf numFmtId="0" fontId="6" fillId="0" borderId="5"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6" fillId="0" borderId="6" xfId="0" applyFont="1" applyBorder="1" applyAlignment="1">
      <alignment vertical="center"/>
    </xf>
    <xf numFmtId="0" fontId="6" fillId="0" borderId="4" xfId="0" applyFont="1" applyBorder="1" applyAlignment="1">
      <alignment horizontal="center" vertical="center" wrapText="1"/>
    </xf>
    <xf numFmtId="0" fontId="8" fillId="0" borderId="9" xfId="0" applyFont="1" applyBorder="1" applyAlignment="1">
      <alignment horizontal="center" vertical="center"/>
    </xf>
    <xf numFmtId="0" fontId="22"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4" xfId="0" applyFont="1" applyBorder="1"/>
    <xf numFmtId="0" fontId="7" fillId="0" borderId="9" xfId="0" applyFont="1" applyBorder="1" applyAlignment="1">
      <alignment horizontal="center" vertical="top"/>
    </xf>
    <xf numFmtId="0" fontId="7" fillId="0" borderId="8" xfId="0" applyFont="1" applyBorder="1" applyAlignment="1">
      <alignment horizontal="center" vertical="top" wrapText="1"/>
    </xf>
    <xf numFmtId="0" fontId="6" fillId="0" borderId="7" xfId="0" applyFont="1" applyBorder="1" applyAlignment="1">
      <alignment horizontal="center" vertical="center" wrapText="1"/>
    </xf>
    <xf numFmtId="0" fontId="7" fillId="0" borderId="6" xfId="0" applyFont="1" applyBorder="1" applyAlignment="1">
      <alignment horizontal="center" vertical="top" wrapText="1"/>
    </xf>
    <xf numFmtId="0" fontId="21" fillId="0" borderId="5" xfId="0" applyFont="1" applyBorder="1" applyAlignment="1">
      <alignment vertical="top"/>
    </xf>
    <xf numFmtId="0" fontId="21" fillId="0" borderId="4" xfId="0" applyFont="1" applyBorder="1" applyAlignment="1">
      <alignment vertical="top"/>
    </xf>
    <xf numFmtId="0" fontId="7" fillId="0" borderId="9" xfId="0" applyFont="1" applyBorder="1" applyAlignment="1">
      <alignment vertical="top"/>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25" fillId="2" borderId="9" xfId="0" applyFont="1" applyFill="1" applyBorder="1" applyAlignment="1">
      <alignment horizontal="center" vertical="top" wrapText="1"/>
    </xf>
    <xf numFmtId="0" fontId="7" fillId="0" borderId="9" xfId="0" applyFont="1" applyBorder="1" applyAlignment="1">
      <alignment horizontal="center" vertical="top" wrapText="1"/>
    </xf>
    <xf numFmtId="0" fontId="24" fillId="2" borderId="4" xfId="0" applyFont="1" applyFill="1" applyBorder="1" applyAlignment="1">
      <alignment horizontal="center" vertical="center" wrapText="1"/>
    </xf>
    <xf numFmtId="0" fontId="24" fillId="2" borderId="9" xfId="0" applyFont="1" applyFill="1" applyBorder="1" applyAlignment="1">
      <alignment horizontal="center" vertical="top"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7" fillId="0" borderId="4" xfId="0" applyFont="1" applyBorder="1" applyAlignment="1">
      <alignment horizontal="center" vertical="center" wrapText="1"/>
    </xf>
    <xf numFmtId="0" fontId="24" fillId="2" borderId="9" xfId="0" applyFont="1" applyFill="1" applyBorder="1" applyAlignment="1">
      <alignment vertical="center" wrapText="1"/>
    </xf>
    <xf numFmtId="0" fontId="7" fillId="0" borderId="6" xfId="0" applyFont="1" applyBorder="1" applyAlignment="1">
      <alignment vertical="center" wrapText="1"/>
    </xf>
    <xf numFmtId="0" fontId="24" fillId="2" borderId="5" xfId="0" applyFont="1" applyFill="1" applyBorder="1" applyAlignment="1">
      <alignment vertical="center" wrapText="1"/>
    </xf>
    <xf numFmtId="0" fontId="24" fillId="2" borderId="4" xfId="0" applyFont="1" applyFill="1" applyBorder="1" applyAlignment="1">
      <alignment vertical="center" wrapText="1"/>
    </xf>
    <xf numFmtId="0" fontId="7" fillId="0" borderId="5" xfId="0" applyFont="1" applyFill="1" applyBorder="1" applyAlignment="1">
      <alignment vertical="center"/>
    </xf>
    <xf numFmtId="0" fontId="7" fillId="0" borderId="4" xfId="0" applyFont="1" applyFill="1" applyBorder="1" applyAlignment="1">
      <alignment vertical="center"/>
    </xf>
    <xf numFmtId="0" fontId="24" fillId="2" borderId="9" xfId="0" applyFont="1" applyFill="1" applyBorder="1" applyAlignment="1">
      <alignment horizontal="center" vertical="top"/>
    </xf>
    <xf numFmtId="0" fontId="24" fillId="2"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top" wrapText="1"/>
    </xf>
    <xf numFmtId="0" fontId="6" fillId="0" borderId="4" xfId="0" applyFont="1" applyBorder="1" applyAlignment="1">
      <alignment horizontal="center" vertical="top" wrapText="1"/>
    </xf>
    <xf numFmtId="0" fontId="24" fillId="0" borderId="4" xfId="0" applyFont="1" applyBorder="1" applyAlignment="1">
      <alignment horizontal="center" vertical="top"/>
    </xf>
    <xf numFmtId="0" fontId="6" fillId="0" borderId="4" xfId="0" applyFont="1" applyBorder="1" applyAlignment="1">
      <alignment vertical="top"/>
    </xf>
    <xf numFmtId="0" fontId="24" fillId="2" borderId="9" xfId="0" quotePrefix="1" applyFont="1" applyFill="1" applyBorder="1" applyAlignment="1">
      <alignment horizontal="center" vertical="top" wrapText="1"/>
    </xf>
    <xf numFmtId="0" fontId="7" fillId="2" borderId="14"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xf numFmtId="0" fontId="7" fillId="2" borderId="5" xfId="0" applyFont="1" applyFill="1" applyBorder="1" applyAlignment="1">
      <alignment horizontal="center" vertical="center" wrapText="1"/>
    </xf>
    <xf numFmtId="0" fontId="24" fillId="2" borderId="6" xfId="0" quotePrefix="1" applyFont="1" applyFill="1" applyBorder="1" applyAlignment="1">
      <alignment horizontal="center" vertical="top" wrapText="1"/>
    </xf>
    <xf numFmtId="0" fontId="24" fillId="2" borderId="8" xfId="0" applyFont="1" applyFill="1" applyBorder="1" applyAlignment="1">
      <alignment horizontal="center" vertical="top" wrapText="1"/>
    </xf>
    <xf numFmtId="0" fontId="7" fillId="2" borderId="12" xfId="0" applyFont="1" applyFill="1" applyBorder="1" applyAlignment="1">
      <alignment horizontal="center" vertical="center" wrapText="1"/>
    </xf>
    <xf numFmtId="0" fontId="6" fillId="0" borderId="6" xfId="0" applyFont="1" applyBorder="1" applyAlignment="1">
      <alignment horizontal="center" vertical="center" wrapText="1"/>
    </xf>
    <xf numFmtId="0" fontId="24" fillId="0" borderId="6" xfId="0" applyFont="1" applyBorder="1" applyAlignment="1">
      <alignment horizontal="center" vertical="center"/>
    </xf>
    <xf numFmtId="0" fontId="6" fillId="0" borderId="6" xfId="0" applyFont="1" applyBorder="1"/>
    <xf numFmtId="0" fontId="24" fillId="2" borderId="9" xfId="0" applyFont="1" applyFill="1" applyBorder="1" applyAlignment="1">
      <alignment horizontal="center" vertical="center" wrapText="1"/>
    </xf>
    <xf numFmtId="0" fontId="7" fillId="0" borderId="4" xfId="0" quotePrefix="1" applyFont="1" applyBorder="1" applyAlignment="1">
      <alignment horizontal="center" vertical="center"/>
    </xf>
    <xf numFmtId="0" fontId="24" fillId="2" borderId="9" xfId="0" quotePrefix="1" applyFont="1" applyFill="1" applyBorder="1" applyAlignment="1">
      <alignment horizontal="center" vertical="center" wrapText="1"/>
    </xf>
    <xf numFmtId="0" fontId="24" fillId="2" borderId="6" xfId="0" applyFont="1" applyFill="1" applyBorder="1" applyAlignment="1">
      <alignment horizontal="center" vertical="center" wrapText="1"/>
    </xf>
    <xf numFmtId="0" fontId="8" fillId="0" borderId="8" xfId="0" applyFont="1" applyBorder="1" applyAlignment="1">
      <alignment horizontal="center" vertical="center"/>
    </xf>
    <xf numFmtId="0" fontId="22" fillId="2" borderId="5" xfId="0" applyFont="1" applyFill="1" applyBorder="1" applyAlignment="1">
      <alignment horizontal="center" vertical="center" wrapText="1"/>
    </xf>
    <xf numFmtId="2" fontId="17" fillId="0" borderId="4"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5" xfId="0" applyFont="1" applyBorder="1" applyAlignment="1">
      <alignment vertical="center"/>
    </xf>
    <xf numFmtId="0" fontId="7" fillId="0" borderId="9" xfId="0" applyFont="1" applyBorder="1" applyAlignment="1">
      <alignment horizontal="center" vertical="center"/>
    </xf>
    <xf numFmtId="0" fontId="7" fillId="0" borderId="8" xfId="0" applyNumberFormat="1" applyFont="1" applyBorder="1" applyAlignment="1">
      <alignment horizontal="center" vertical="top"/>
    </xf>
    <xf numFmtId="0" fontId="6" fillId="0" borderId="4" xfId="0" applyFont="1" applyBorder="1" applyAlignment="1">
      <alignment vertical="center"/>
    </xf>
    <xf numFmtId="0" fontId="7" fillId="0" borderId="8" xfId="0" applyFont="1" applyBorder="1" applyAlignment="1">
      <alignment horizontal="center" vertical="top"/>
    </xf>
    <xf numFmtId="0" fontId="7" fillId="0" borderId="5" xfId="0" applyFont="1" applyBorder="1" applyAlignment="1">
      <alignment vertical="center" wrapText="1"/>
    </xf>
    <xf numFmtId="0" fontId="7" fillId="0" borderId="6" xfId="0" applyFont="1" applyBorder="1" applyAlignment="1">
      <alignment horizontal="center" vertical="center"/>
    </xf>
    <xf numFmtId="0" fontId="7"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4" xfId="0" applyNumberFormat="1" applyFont="1" applyBorder="1" applyAlignment="1">
      <alignment horizontal="center" vertical="center"/>
    </xf>
    <xf numFmtId="1" fontId="22" fillId="2" borderId="5" xfId="0" applyNumberFormat="1" applyFont="1" applyFill="1" applyBorder="1" applyAlignment="1">
      <alignment horizontal="center" vertical="center" wrapText="1"/>
    </xf>
    <xf numFmtId="1" fontId="22" fillId="0" borderId="4" xfId="0" applyNumberFormat="1" applyFont="1" applyBorder="1" applyAlignment="1">
      <alignment horizontal="center" vertical="center"/>
    </xf>
    <xf numFmtId="0" fontId="17" fillId="0" borderId="4" xfId="0" applyFont="1" applyBorder="1" applyAlignment="1">
      <alignment vertical="center"/>
    </xf>
    <xf numFmtId="0" fontId="24" fillId="2" borderId="14" xfId="0" applyFont="1" applyFill="1" applyBorder="1" applyAlignment="1">
      <alignment horizontal="center" vertical="center" wrapText="1"/>
    </xf>
    <xf numFmtId="0" fontId="24" fillId="2" borderId="6" xfId="0" applyFont="1" applyFill="1" applyBorder="1" applyAlignment="1">
      <alignment horizontal="center" vertical="top" wrapText="1"/>
    </xf>
    <xf numFmtId="0" fontId="7" fillId="0" borderId="9" xfId="0" applyNumberFormat="1" applyFont="1" applyBorder="1" applyAlignment="1">
      <alignment vertical="center" wrapText="1"/>
    </xf>
    <xf numFmtId="0" fontId="7" fillId="0" borderId="4" xfId="0" applyFont="1" applyBorder="1" applyAlignment="1">
      <alignment vertical="center"/>
    </xf>
    <xf numFmtId="0" fontId="7" fillId="0" borderId="9" xfId="0" applyNumberFormat="1" applyFont="1" applyBorder="1" applyAlignment="1">
      <alignment horizontal="left" vertical="center" wrapText="1"/>
    </xf>
    <xf numFmtId="0"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22" fillId="2" borderId="6" xfId="0" applyFont="1" applyFill="1" applyBorder="1" applyAlignment="1">
      <alignment horizontal="center" vertical="top" wrapText="1"/>
    </xf>
    <xf numFmtId="1" fontId="8" fillId="2" borderId="5" xfId="0" applyNumberFormat="1" applyFont="1" applyFill="1" applyBorder="1" applyAlignment="1">
      <alignment horizontal="center" vertical="center" wrapText="1"/>
    </xf>
    <xf numFmtId="0" fontId="24" fillId="0" borderId="5" xfId="0" applyFont="1" applyBorder="1" applyAlignment="1">
      <alignment horizontal="center" vertical="center"/>
    </xf>
    <xf numFmtId="0" fontId="7" fillId="0" borderId="7" xfId="0" applyFont="1" applyBorder="1" applyAlignment="1">
      <alignment vertical="center" wrapText="1"/>
    </xf>
    <xf numFmtId="0" fontId="24" fillId="0" borderId="9"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0" xfId="0" applyFont="1" applyFill="1"/>
    <xf numFmtId="0" fontId="7" fillId="0" borderId="6" xfId="0" applyFont="1" applyFill="1" applyBorder="1" applyAlignment="1">
      <alignment horizontal="center" vertical="center"/>
    </xf>
    <xf numFmtId="0" fontId="7" fillId="0" borderId="7" xfId="0" applyFont="1" applyFill="1" applyBorder="1" applyAlignment="1">
      <alignment vertical="center" wrapText="1"/>
    </xf>
    <xf numFmtId="1" fontId="8" fillId="0" borderId="12"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17" fillId="0" borderId="0" xfId="0" applyFont="1" applyBorder="1" applyAlignment="1">
      <alignment horizontal="center" vertical="center"/>
    </xf>
    <xf numFmtId="0" fontId="6" fillId="0" borderId="1" xfId="0" applyFont="1" applyBorder="1" applyAlignment="1">
      <alignment horizontal="center" vertical="top"/>
    </xf>
    <xf numFmtId="0" fontId="24" fillId="0" borderId="1" xfId="0" applyFont="1" applyBorder="1"/>
    <xf numFmtId="0" fontId="24" fillId="0" borderId="1" xfId="0" applyFont="1" applyBorder="1" applyAlignment="1">
      <alignment horizontal="center"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4" fillId="0" borderId="1" xfId="0" applyFont="1" applyBorder="1" applyAlignment="1">
      <alignment horizontal="center"/>
    </xf>
    <xf numFmtId="0" fontId="6" fillId="0" borderId="1" xfId="0" applyFont="1" applyBorder="1"/>
    <xf numFmtId="168" fontId="22" fillId="0" borderId="16" xfId="0" applyNumberFormat="1" applyFont="1" applyFill="1" applyBorder="1" applyAlignment="1" applyProtection="1">
      <alignment horizontal="center" vertical="center"/>
    </xf>
    <xf numFmtId="168" fontId="22" fillId="0" borderId="17" xfId="0" applyNumberFormat="1" applyFont="1" applyFill="1" applyBorder="1" applyAlignment="1" applyProtection="1">
      <alignment vertical="center"/>
    </xf>
    <xf numFmtId="168" fontId="26" fillId="0" borderId="2" xfId="0" applyNumberFormat="1" applyFont="1" applyFill="1" applyBorder="1" applyAlignment="1" applyProtection="1">
      <alignment vertical="center"/>
    </xf>
    <xf numFmtId="168" fontId="24" fillId="0" borderId="2" xfId="0" applyNumberFormat="1" applyFont="1" applyFill="1" applyBorder="1" applyAlignment="1" applyProtection="1">
      <alignment horizontal="left" vertical="center"/>
    </xf>
    <xf numFmtId="168" fontId="24" fillId="0" borderId="2" xfId="0" applyNumberFormat="1" applyFont="1" applyFill="1" applyBorder="1" applyAlignment="1" applyProtection="1">
      <alignment vertical="center"/>
    </xf>
    <xf numFmtId="0" fontId="7" fillId="0" borderId="2" xfId="0" applyFont="1" applyFill="1" applyBorder="1" applyAlignment="1" applyProtection="1">
      <alignment vertical="center"/>
    </xf>
    <xf numFmtId="168" fontId="24" fillId="0" borderId="18" xfId="0" applyNumberFormat="1" applyFont="1" applyFill="1" applyBorder="1" applyAlignment="1" applyProtection="1">
      <alignment horizontal="center" vertical="top"/>
    </xf>
    <xf numFmtId="168" fontId="24" fillId="0" borderId="10" xfId="0" applyNumberFormat="1" applyFont="1" applyFill="1" applyBorder="1" applyAlignment="1" applyProtection="1">
      <alignment horizontal="center" vertical="top"/>
    </xf>
    <xf numFmtId="168" fontId="24" fillId="0" borderId="11"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lignment horizontal="left" vertical="top"/>
    </xf>
    <xf numFmtId="0" fontId="7" fillId="0" borderId="19" xfId="0" applyFont="1" applyFill="1" applyBorder="1" applyAlignment="1">
      <alignment horizontal="left" vertical="top"/>
    </xf>
    <xf numFmtId="0" fontId="7" fillId="0" borderId="0" xfId="0" applyFont="1" applyFill="1" applyBorder="1" applyAlignment="1">
      <alignment vertical="top"/>
    </xf>
    <xf numFmtId="168" fontId="24" fillId="0" borderId="10" xfId="0" applyNumberFormat="1" applyFont="1" applyFill="1" applyBorder="1" applyAlignment="1" applyProtection="1">
      <alignment horizontal="center" vertical="center"/>
    </xf>
    <xf numFmtId="168" fontId="24" fillId="0" borderId="0" xfId="0" applyNumberFormat="1" applyFont="1" applyFill="1" applyBorder="1" applyAlignment="1" applyProtection="1">
      <alignment vertical="top"/>
    </xf>
    <xf numFmtId="0" fontId="7" fillId="0" borderId="0" xfId="0" applyFont="1" applyFill="1" applyBorder="1" applyAlignment="1">
      <alignment horizontal="center" vertical="top"/>
    </xf>
    <xf numFmtId="0" fontId="7" fillId="0" borderId="19" xfId="0" applyFont="1" applyFill="1" applyBorder="1" applyAlignment="1">
      <alignment vertical="top"/>
    </xf>
    <xf numFmtId="168" fontId="24" fillId="0" borderId="0" xfId="0" applyNumberFormat="1" applyFont="1" applyFill="1" applyBorder="1" applyAlignment="1" applyProtection="1">
      <alignment horizontal="left" vertical="center"/>
    </xf>
    <xf numFmtId="168" fontId="24" fillId="0" borderId="0" xfId="0" applyNumberFormat="1" applyFont="1" applyFill="1" applyBorder="1" applyAlignment="1" applyProtection="1">
      <alignment vertical="center"/>
    </xf>
    <xf numFmtId="168" fontId="24" fillId="0" borderId="11" xfId="0" applyNumberFormat="1" applyFont="1" applyFill="1" applyBorder="1" applyAlignment="1" applyProtection="1">
      <alignment vertical="center"/>
    </xf>
    <xf numFmtId="168" fontId="24" fillId="0" borderId="0" xfId="0" applyNumberFormat="1" applyFont="1" applyFill="1" applyBorder="1" applyAlignment="1" applyProtection="1">
      <alignment horizontal="left" vertical="top"/>
    </xf>
    <xf numFmtId="168" fontId="24" fillId="0" borderId="11" xfId="0" applyNumberFormat="1" applyFont="1" applyFill="1" applyBorder="1" applyAlignment="1" applyProtection="1">
      <alignment vertical="top"/>
    </xf>
    <xf numFmtId="0" fontId="7" fillId="0" borderId="19" xfId="0" applyFont="1" applyFill="1" applyBorder="1"/>
    <xf numFmtId="0" fontId="7" fillId="0" borderId="19" xfId="0" quotePrefix="1" applyFont="1" applyFill="1" applyBorder="1" applyAlignment="1">
      <alignment vertical="top"/>
    </xf>
    <xf numFmtId="0" fontId="7" fillId="0" borderId="0" xfId="0" quotePrefix="1" applyFont="1" applyFill="1" applyBorder="1" applyAlignment="1">
      <alignment vertical="top"/>
    </xf>
    <xf numFmtId="168" fontId="24" fillId="0" borderId="10" xfId="0" applyNumberFormat="1" applyFont="1" applyFill="1" applyBorder="1" applyAlignment="1" applyProtection="1">
      <alignment vertical="top"/>
    </xf>
    <xf numFmtId="168" fontId="24" fillId="0" borderId="20" xfId="0" applyNumberFormat="1" applyFont="1" applyFill="1" applyBorder="1" applyAlignment="1" applyProtection="1">
      <alignment horizontal="center" vertical="top"/>
    </xf>
    <xf numFmtId="168" fontId="24" fillId="0" borderId="21" xfId="0" applyNumberFormat="1" applyFont="1" applyFill="1" applyBorder="1" applyAlignment="1" applyProtection="1">
      <alignment vertical="top"/>
    </xf>
    <xf numFmtId="168" fontId="24" fillId="0" borderId="1" xfId="0" applyNumberFormat="1" applyFont="1" applyFill="1" applyBorder="1" applyAlignment="1" applyProtection="1">
      <alignment vertical="top"/>
    </xf>
    <xf numFmtId="168" fontId="24" fillId="0" borderId="1" xfId="0" applyNumberFormat="1" applyFont="1" applyFill="1" applyBorder="1" applyAlignment="1" applyProtection="1">
      <alignment horizontal="left" vertical="top"/>
    </xf>
    <xf numFmtId="168" fontId="24" fillId="0" borderId="12" xfId="0" applyNumberFormat="1" applyFont="1" applyFill="1" applyBorder="1" applyAlignment="1" applyProtection="1">
      <alignment vertical="top"/>
    </xf>
    <xf numFmtId="0" fontId="7" fillId="0" borderId="1" xfId="0" applyFont="1" applyFill="1" applyBorder="1" applyAlignment="1" applyProtection="1">
      <alignment vertical="top"/>
    </xf>
    <xf numFmtId="0" fontId="7" fillId="0" borderId="1" xfId="0" applyFont="1" applyFill="1" applyBorder="1" applyAlignment="1">
      <alignment horizontal="center" vertical="top"/>
    </xf>
    <xf numFmtId="0" fontId="7" fillId="0" borderId="1" xfId="0" applyFont="1" applyFill="1" applyBorder="1" applyAlignment="1">
      <alignment vertical="top"/>
    </xf>
    <xf numFmtId="0" fontId="7" fillId="0" borderId="13" xfId="0" applyFont="1" applyFill="1" applyBorder="1" applyAlignment="1">
      <alignment vertical="top"/>
    </xf>
    <xf numFmtId="168" fontId="22" fillId="0" borderId="20" xfId="0" applyNumberFormat="1" applyFont="1" applyFill="1" applyBorder="1" applyAlignment="1" applyProtection="1">
      <alignment horizontal="center" vertical="center"/>
    </xf>
    <xf numFmtId="168" fontId="22" fillId="0" borderId="21" xfId="0" applyNumberFormat="1" applyFont="1" applyFill="1" applyBorder="1" applyAlignment="1" applyProtection="1">
      <alignment vertical="center"/>
    </xf>
    <xf numFmtId="168" fontId="26" fillId="0" borderId="1" xfId="0" applyNumberFormat="1" applyFont="1" applyFill="1" applyBorder="1" applyAlignment="1" applyProtection="1">
      <alignment vertical="top"/>
    </xf>
    <xf numFmtId="168" fontId="22" fillId="0" borderId="1" xfId="0" applyNumberFormat="1" applyFont="1" applyFill="1" applyBorder="1" applyAlignment="1" applyProtection="1">
      <alignment horizontal="left" vertical="top"/>
    </xf>
    <xf numFmtId="168" fontId="22" fillId="0" borderId="1" xfId="0" applyNumberFormat="1" applyFont="1" applyFill="1" applyBorder="1" applyAlignment="1" applyProtection="1">
      <alignment vertical="top"/>
    </xf>
    <xf numFmtId="0" fontId="8" fillId="0" borderId="1" xfId="0" applyFont="1" applyFill="1" applyBorder="1" applyAlignment="1" applyProtection="1">
      <alignment vertical="top"/>
    </xf>
    <xf numFmtId="0" fontId="8" fillId="0" borderId="1" xfId="0" applyFont="1" applyFill="1" applyBorder="1" applyAlignment="1">
      <alignment horizontal="center" vertical="top"/>
    </xf>
    <xf numFmtId="0" fontId="8" fillId="0" borderId="1" xfId="0" applyFont="1" applyFill="1" applyBorder="1" applyAlignment="1">
      <alignment vertical="top"/>
    </xf>
    <xf numFmtId="0" fontId="8" fillId="0" borderId="13"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vertical="center"/>
    </xf>
    <xf numFmtId="0" fontId="8" fillId="0" borderId="0" xfId="0" applyFont="1" applyFill="1"/>
    <xf numFmtId="168" fontId="24" fillId="0" borderId="0" xfId="0" quotePrefix="1" applyNumberFormat="1" applyFont="1" applyFill="1" applyBorder="1" applyAlignment="1" applyProtection="1">
      <alignment horizontal="left" vertical="center"/>
    </xf>
    <xf numFmtId="0" fontId="7" fillId="0" borderId="0" xfId="0" applyFont="1" applyFill="1" applyBorder="1" applyAlignment="1" applyProtection="1">
      <alignment vertical="top"/>
    </xf>
    <xf numFmtId="0" fontId="7" fillId="0" borderId="1" xfId="0" applyFont="1" applyFill="1" applyBorder="1"/>
    <xf numFmtId="168" fontId="26" fillId="0" borderId="2" xfId="0" applyNumberFormat="1" applyFont="1" applyFill="1" applyBorder="1" applyAlignment="1" applyProtection="1">
      <alignment vertical="top"/>
    </xf>
    <xf numFmtId="168" fontId="22" fillId="0" borderId="2" xfId="0" applyNumberFormat="1" applyFont="1" applyFill="1" applyBorder="1" applyAlignment="1" applyProtection="1">
      <alignment horizontal="left" vertical="top"/>
    </xf>
    <xf numFmtId="168" fontId="22" fillId="0" borderId="2" xfId="0" applyNumberFormat="1" applyFont="1" applyFill="1" applyBorder="1" applyAlignment="1" applyProtection="1">
      <alignment vertical="top"/>
    </xf>
    <xf numFmtId="0" fontId="8" fillId="0" borderId="2" xfId="0" applyFont="1" applyFill="1" applyBorder="1" applyAlignment="1" applyProtection="1">
      <alignment vertical="top"/>
    </xf>
    <xf numFmtId="0" fontId="8" fillId="0" borderId="2" xfId="0" applyFont="1" applyFill="1" applyBorder="1" applyAlignment="1">
      <alignment horizontal="center" vertical="top"/>
    </xf>
    <xf numFmtId="0" fontId="8" fillId="0" borderId="2" xfId="0" applyFont="1" applyFill="1" applyBorder="1" applyAlignment="1">
      <alignment vertical="top"/>
    </xf>
    <xf numFmtId="0" fontId="8" fillId="0" borderId="7" xfId="0" applyFont="1" applyFill="1" applyBorder="1" applyAlignment="1">
      <alignment vertical="top"/>
    </xf>
    <xf numFmtId="0" fontId="7" fillId="0" borderId="11" xfId="0" applyFont="1" applyFill="1" applyBorder="1" applyAlignment="1">
      <alignment vertical="top"/>
    </xf>
    <xf numFmtId="168" fontId="24" fillId="0" borderId="0" xfId="0" quotePrefix="1" applyNumberFormat="1" applyFont="1" applyFill="1" applyBorder="1" applyAlignment="1" applyProtection="1">
      <alignment vertical="top"/>
    </xf>
    <xf numFmtId="0" fontId="7" fillId="0" borderId="0" xfId="0" quotePrefix="1" applyFont="1" applyFill="1" applyBorder="1" applyAlignment="1">
      <alignment horizontal="center" vertical="top"/>
    </xf>
    <xf numFmtId="0" fontId="7" fillId="0" borderId="19" xfId="0" quotePrefix="1" applyFont="1" applyFill="1" applyBorder="1" applyAlignment="1">
      <alignment horizontal="center" vertical="top"/>
    </xf>
    <xf numFmtId="168" fontId="24" fillId="0" borderId="9" xfId="0" applyNumberFormat="1" applyFont="1" applyFill="1" applyBorder="1" applyAlignment="1" applyProtection="1">
      <alignment horizontal="center" vertical="top"/>
    </xf>
    <xf numFmtId="168" fontId="24" fillId="0" borderId="6" xfId="0" applyNumberFormat="1" applyFont="1" applyFill="1" applyBorder="1" applyAlignment="1" applyProtection="1">
      <alignment horizontal="center" vertical="top"/>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xf>
    <xf numFmtId="49" fontId="8" fillId="7" borderId="4" xfId="0" applyNumberFormat="1" applyFont="1" applyFill="1" applyBorder="1" applyAlignment="1">
      <alignment horizontal="center" vertical="center" wrapText="1"/>
    </xf>
    <xf numFmtId="0" fontId="24" fillId="7" borderId="4" xfId="0" applyFont="1" applyFill="1" applyBorder="1" applyAlignment="1">
      <alignment horizontal="center" vertical="center"/>
    </xf>
    <xf numFmtId="0" fontId="22"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0" borderId="9" xfId="0" applyFont="1" applyBorder="1" applyAlignment="1">
      <alignment horizontal="center" vertical="center" wrapText="1"/>
    </xf>
    <xf numFmtId="0" fontId="6"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170" fontId="27" fillId="0" borderId="4" xfId="0" applyNumberFormat="1" applyFont="1" applyBorder="1" applyAlignment="1">
      <alignment horizontal="center" vertical="center"/>
    </xf>
    <xf numFmtId="0" fontId="6" fillId="0" borderId="0" xfId="0" applyFont="1" applyBorder="1" applyAlignment="1">
      <alignment horizontal="center" vertical="center"/>
    </xf>
    <xf numFmtId="0" fontId="8" fillId="12" borderId="4" xfId="0" applyFont="1" applyFill="1" applyBorder="1" applyAlignment="1">
      <alignment horizontal="center" vertical="center" wrapText="1"/>
    </xf>
    <xf numFmtId="0" fontId="8" fillId="0" borderId="0" xfId="0" applyFont="1" applyBorder="1" applyAlignment="1">
      <alignment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8" fillId="0" borderId="0" xfId="0" applyNumberFormat="1" applyFont="1" applyAlignment="1">
      <alignment horizontal="center" vertical="center"/>
    </xf>
    <xf numFmtId="0" fontId="22" fillId="2" borderId="9" xfId="0" applyFont="1" applyFill="1" applyBorder="1" applyAlignment="1">
      <alignment horizontal="center" vertical="top" wrapText="1"/>
    </xf>
    <xf numFmtId="0" fontId="8" fillId="6" borderId="5" xfId="0" applyFont="1" applyFill="1" applyBorder="1" applyAlignment="1">
      <alignment vertical="center"/>
    </xf>
    <xf numFmtId="0" fontId="17" fillId="6" borderId="4" xfId="0" applyFont="1" applyFill="1" applyBorder="1" applyAlignment="1">
      <alignment horizontal="center" vertical="center" wrapText="1"/>
    </xf>
    <xf numFmtId="0" fontId="22" fillId="6" borderId="4" xfId="0" applyFont="1" applyFill="1" applyBorder="1" applyAlignment="1">
      <alignment horizontal="center" vertical="center"/>
    </xf>
    <xf numFmtId="0" fontId="8" fillId="0" borderId="9" xfId="0" applyFont="1" applyBorder="1" applyAlignment="1">
      <alignment vertical="center" wrapText="1"/>
    </xf>
    <xf numFmtId="49" fontId="8" fillId="7" borderId="8" xfId="0" applyNumberFormat="1" applyFont="1" applyFill="1" applyBorder="1" applyAlignment="1">
      <alignment horizontal="center" vertical="center"/>
    </xf>
    <xf numFmtId="0" fontId="8" fillId="7" borderId="5" xfId="0" applyFont="1" applyFill="1" applyBorder="1" applyAlignment="1">
      <alignment vertical="center" wrapText="1"/>
    </xf>
    <xf numFmtId="0" fontId="17" fillId="7" borderId="4" xfId="0" applyFont="1" applyFill="1" applyBorder="1" applyAlignment="1">
      <alignment horizontal="center" vertical="center" wrapText="1"/>
    </xf>
    <xf numFmtId="0" fontId="22" fillId="7" borderId="4" xfId="0" applyFont="1" applyFill="1" applyBorder="1" applyAlignment="1">
      <alignment horizontal="center" vertical="center"/>
    </xf>
    <xf numFmtId="0" fontId="22" fillId="2" borderId="9" xfId="0" applyFont="1" applyFill="1" applyBorder="1" applyAlignment="1">
      <alignment horizontal="center" vertical="center" wrapText="1"/>
    </xf>
    <xf numFmtId="49" fontId="8" fillId="0" borderId="9" xfId="0" applyNumberFormat="1" applyFont="1" applyBorder="1" applyAlignment="1">
      <alignment horizontal="center" vertical="center"/>
    </xf>
    <xf numFmtId="0" fontId="8" fillId="3" borderId="5" xfId="0" applyFont="1" applyFill="1" applyBorder="1" applyAlignment="1">
      <alignment vertical="center" wrapText="1"/>
    </xf>
    <xf numFmtId="0" fontId="17" fillId="3" borderId="4" xfId="0" applyFont="1" applyFill="1" applyBorder="1" applyAlignment="1">
      <alignment vertical="center" wrapText="1"/>
    </xf>
    <xf numFmtId="49" fontId="7" fillId="0" borderId="9" xfId="0" applyNumberFormat="1" applyFont="1" applyBorder="1" applyAlignment="1">
      <alignment horizontal="center" vertical="center"/>
    </xf>
    <xf numFmtId="0" fontId="17" fillId="3" borderId="4" xfId="0" applyFont="1" applyFill="1" applyBorder="1" applyAlignment="1">
      <alignment horizontal="center" vertical="center" wrapText="1"/>
    </xf>
    <xf numFmtId="0" fontId="8" fillId="0" borderId="9" xfId="0" applyFont="1" applyBorder="1" applyAlignment="1">
      <alignment horizontal="left" vertical="center" wrapText="1"/>
    </xf>
    <xf numFmtId="49" fontId="8" fillId="0" borderId="9" xfId="0" applyNumberFormat="1" applyFont="1" applyBorder="1" applyAlignment="1">
      <alignment horizontal="center" vertical="center" wrapText="1"/>
    </xf>
    <xf numFmtId="0" fontId="22" fillId="2" borderId="9" xfId="0" applyFont="1" applyFill="1" applyBorder="1" applyAlignment="1">
      <alignment vertical="center" wrapText="1"/>
    </xf>
    <xf numFmtId="0" fontId="8" fillId="10" borderId="4" xfId="0" applyFont="1" applyFill="1" applyBorder="1" applyAlignment="1">
      <alignment horizontal="center" vertical="center" wrapText="1"/>
    </xf>
    <xf numFmtId="0" fontId="8" fillId="10" borderId="5" xfId="0" applyFont="1" applyFill="1" applyBorder="1" applyAlignment="1">
      <alignment vertical="center" wrapText="1"/>
    </xf>
    <xf numFmtId="0" fontId="22" fillId="10" borderId="4" xfId="0" applyFont="1" applyFill="1" applyBorder="1" applyAlignment="1">
      <alignment vertical="center" wrapText="1"/>
    </xf>
    <xf numFmtId="49" fontId="8" fillId="7" borderId="9" xfId="0" applyNumberFormat="1" applyFont="1" applyFill="1" applyBorder="1" applyAlignment="1">
      <alignment horizontal="center" vertical="center" wrapText="1"/>
    </xf>
    <xf numFmtId="0" fontId="8" fillId="7" borderId="4" xfId="0" applyFont="1" applyFill="1" applyBorder="1" applyAlignment="1">
      <alignment vertical="center"/>
    </xf>
    <xf numFmtId="0" fontId="8" fillId="3" borderId="5" xfId="0" applyFont="1" applyFill="1" applyBorder="1" applyAlignment="1">
      <alignment vertical="center"/>
    </xf>
    <xf numFmtId="0" fontId="8" fillId="3" borderId="2" xfId="0" applyFont="1" applyFill="1" applyBorder="1" applyAlignment="1">
      <alignment vertical="center"/>
    </xf>
    <xf numFmtId="0" fontId="17" fillId="3" borderId="7" xfId="0" applyFont="1" applyFill="1" applyBorder="1"/>
    <xf numFmtId="0" fontId="8" fillId="3" borderId="4" xfId="0" applyFont="1" applyFill="1" applyBorder="1" applyAlignment="1">
      <alignment vertical="center"/>
    </xf>
    <xf numFmtId="0" fontId="17" fillId="0" borderId="9" xfId="0" applyFont="1" applyBorder="1" applyAlignment="1">
      <alignment horizontal="left" vertical="center" wrapText="1"/>
    </xf>
    <xf numFmtId="49" fontId="17" fillId="0" borderId="9" xfId="0" applyNumberFormat="1" applyFont="1" applyBorder="1" applyAlignment="1">
      <alignment horizontal="center" vertical="center" wrapText="1"/>
    </xf>
    <xf numFmtId="0" fontId="17" fillId="3" borderId="6" xfId="0" applyFont="1" applyFill="1" applyBorder="1" applyAlignment="1">
      <alignment horizontal="center" vertical="center" wrapText="1"/>
    </xf>
    <xf numFmtId="0" fontId="17" fillId="3" borderId="5" xfId="0" applyFont="1" applyFill="1" applyBorder="1" applyAlignment="1">
      <alignment vertical="center"/>
    </xf>
    <xf numFmtId="0" fontId="17" fillId="3" borderId="2" xfId="0" applyFont="1" applyFill="1" applyBorder="1" applyAlignment="1">
      <alignment vertical="center"/>
    </xf>
    <xf numFmtId="0" fontId="17" fillId="3" borderId="7" xfId="0" applyFont="1" applyFill="1" applyBorder="1" applyAlignment="1">
      <alignment vertical="center"/>
    </xf>
    <xf numFmtId="0" fontId="8" fillId="3" borderId="5" xfId="0" applyFont="1" applyFill="1" applyBorder="1" applyAlignment="1">
      <alignment horizontal="center" vertical="center"/>
    </xf>
    <xf numFmtId="0" fontId="17" fillId="0" borderId="6" xfId="0" applyFont="1" applyBorder="1" applyAlignment="1">
      <alignment horizontal="left" vertical="center" wrapText="1"/>
    </xf>
    <xf numFmtId="49" fontId="17" fillId="7" borderId="4" xfId="0" applyNumberFormat="1" applyFont="1" applyFill="1" applyBorder="1" applyAlignment="1">
      <alignment horizontal="center" vertical="center"/>
    </xf>
    <xf numFmtId="0" fontId="17" fillId="11" borderId="4" xfId="0" applyFont="1" applyFill="1" applyBorder="1" applyAlignment="1">
      <alignment horizontal="center" vertical="center"/>
    </xf>
    <xf numFmtId="0" fontId="8" fillId="11" borderId="5" xfId="0" applyFont="1" applyFill="1" applyBorder="1" applyAlignment="1">
      <alignment vertical="center" wrapText="1"/>
    </xf>
    <xf numFmtId="0" fontId="17" fillId="11" borderId="4" xfId="0" applyFont="1" applyFill="1" applyBorder="1" applyAlignment="1">
      <alignment horizontal="center" vertical="center" wrapText="1"/>
    </xf>
    <xf numFmtId="0" fontId="22" fillId="11" borderId="4" xfId="0" applyFont="1" applyFill="1" applyBorder="1" applyAlignment="1">
      <alignment horizontal="center" vertical="center"/>
    </xf>
    <xf numFmtId="0" fontId="8" fillId="6" borderId="8" xfId="0" applyFont="1" applyFill="1" applyBorder="1" applyAlignment="1">
      <alignment horizontal="center" vertical="center" wrapText="1"/>
    </xf>
    <xf numFmtId="0" fontId="7" fillId="7" borderId="5" xfId="0" applyFont="1" applyFill="1" applyBorder="1" applyAlignment="1">
      <alignment vertical="center"/>
    </xf>
    <xf numFmtId="0" fontId="6" fillId="7" borderId="4" xfId="0" applyFont="1" applyFill="1" applyBorder="1" applyAlignment="1">
      <alignment horizontal="center" vertical="center" wrapText="1"/>
    </xf>
    <xf numFmtId="0" fontId="7" fillId="0" borderId="8" xfId="0" applyFont="1" applyBorder="1" applyAlignment="1">
      <alignment vertical="center" wrapText="1"/>
    </xf>
    <xf numFmtId="0" fontId="8" fillId="6" borderId="5" xfId="0" applyFont="1" applyFill="1" applyBorder="1" applyAlignment="1">
      <alignment vertical="center" wrapText="1"/>
    </xf>
    <xf numFmtId="0" fontId="8" fillId="7" borderId="4" xfId="0" applyFont="1" applyFill="1" applyBorder="1" applyAlignment="1">
      <alignment horizontal="center" vertical="center"/>
    </xf>
    <xf numFmtId="0" fontId="8" fillId="7" borderId="5" xfId="0" applyFont="1" applyFill="1" applyBorder="1" applyAlignment="1">
      <alignment vertical="center"/>
    </xf>
    <xf numFmtId="0" fontId="24" fillId="2" borderId="11" xfId="0" applyFont="1" applyFill="1" applyBorder="1" applyAlignment="1">
      <alignment horizontal="center" vertical="top" wrapText="1"/>
    </xf>
    <xf numFmtId="0" fontId="7" fillId="0" borderId="5"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2" xfId="0" applyFont="1" applyBorder="1" applyAlignment="1">
      <alignment vertical="center"/>
    </xf>
    <xf numFmtId="0" fontId="24" fillId="0" borderId="7" xfId="0" applyFont="1" applyBorder="1" applyAlignment="1">
      <alignment horizontal="center" vertical="center"/>
    </xf>
    <xf numFmtId="0" fontId="6" fillId="0" borderId="12" xfId="0" applyFont="1" applyBorder="1" applyAlignment="1">
      <alignment vertical="center"/>
    </xf>
    <xf numFmtId="49" fontId="8" fillId="0" borderId="0" xfId="0" applyNumberFormat="1" applyFont="1" applyBorder="1" applyAlignment="1">
      <alignment horizontal="center" vertical="center"/>
    </xf>
    <xf numFmtId="170" fontId="27"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xf>
    <xf numFmtId="0" fontId="28" fillId="0" borderId="0" xfId="0" applyFont="1" applyBorder="1"/>
    <xf numFmtId="0" fontId="29" fillId="0" borderId="0" xfId="0" applyFont="1" applyBorder="1"/>
    <xf numFmtId="0" fontId="29" fillId="0" borderId="0" xfId="0" applyFont="1"/>
    <xf numFmtId="0" fontId="30" fillId="0" borderId="0" xfId="0" applyFont="1"/>
    <xf numFmtId="0" fontId="31" fillId="8" borderId="0" xfId="0" applyFont="1" applyFill="1"/>
    <xf numFmtId="0" fontId="28" fillId="0" borderId="0" xfId="0" applyFont="1" applyBorder="1" applyAlignment="1">
      <alignment horizontal="left" vertical="center"/>
    </xf>
    <xf numFmtId="0" fontId="28" fillId="0" borderId="0" xfId="0" applyFont="1" applyBorder="1" applyAlignment="1">
      <alignment vertical="center" wrapText="1"/>
    </xf>
    <xf numFmtId="0" fontId="31" fillId="7" borderId="0" xfId="0" applyFont="1" applyFill="1"/>
    <xf numFmtId="0" fontId="7" fillId="0" borderId="7" xfId="0" applyFont="1" applyBorder="1" applyAlignment="1">
      <alignment horizontal="left" vertical="center" wrapText="1"/>
    </xf>
    <xf numFmtId="0" fontId="7" fillId="0" borderId="4"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Border="1" applyAlignment="1">
      <alignment horizontal="left" vertical="center"/>
    </xf>
    <xf numFmtId="0" fontId="7" fillId="0" borderId="6" xfId="0" applyFont="1" applyBorder="1" applyAlignment="1">
      <alignment horizontal="center" vertical="center" wrapText="1"/>
    </xf>
    <xf numFmtId="0" fontId="7" fillId="0" borderId="19" xfId="0" applyFont="1" applyFill="1" applyBorder="1" applyAlignment="1"/>
    <xf numFmtId="168" fontId="24" fillId="0" borderId="19" xfId="0" applyNumberFormat="1" applyFont="1" applyFill="1" applyBorder="1" applyAlignment="1" applyProtection="1">
      <alignment vertical="top"/>
    </xf>
    <xf numFmtId="0" fontId="7" fillId="0" borderId="19" xfId="0" quotePrefix="1" applyFont="1" applyFill="1" applyBorder="1" applyAlignment="1">
      <alignment horizontal="left" vertical="top"/>
    </xf>
    <xf numFmtId="0" fontId="6"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13" borderId="8" xfId="0" applyFont="1" applyFill="1" applyBorder="1" applyAlignment="1">
      <alignment horizontal="center" vertical="center"/>
    </xf>
    <xf numFmtId="0" fontId="8" fillId="13" borderId="5" xfId="0" applyFont="1" applyFill="1" applyBorder="1" applyAlignment="1">
      <alignment vertical="center"/>
    </xf>
    <xf numFmtId="0" fontId="17" fillId="13" borderId="4" xfId="0" applyFont="1" applyFill="1" applyBorder="1" applyAlignment="1">
      <alignment horizontal="center" vertical="center" wrapText="1"/>
    </xf>
    <xf numFmtId="0" fontId="22" fillId="13" borderId="4" xfId="0" applyFont="1" applyFill="1" applyBorder="1" applyAlignment="1">
      <alignment horizontal="center" vertical="center"/>
    </xf>
    <xf numFmtId="0" fontId="8" fillId="11" borderId="8" xfId="0" applyNumberFormat="1" applyFont="1" applyFill="1" applyBorder="1" applyAlignment="1">
      <alignment horizontal="center" vertical="center"/>
    </xf>
    <xf numFmtId="0" fontId="8" fillId="11" borderId="5" xfId="0" applyFont="1" applyFill="1" applyBorder="1" applyAlignment="1">
      <alignment vertical="center"/>
    </xf>
    <xf numFmtId="2" fontId="17" fillId="3" borderId="4" xfId="0" applyNumberFormat="1" applyFont="1" applyFill="1" applyBorder="1" applyAlignment="1">
      <alignment horizontal="center" vertical="center"/>
    </xf>
    <xf numFmtId="0" fontId="7" fillId="0" borderId="3" xfId="0" applyFont="1" applyBorder="1" applyAlignment="1">
      <alignment horizontal="left" vertical="center" wrapText="1"/>
    </xf>
    <xf numFmtId="0" fontId="33" fillId="0" borderId="0" xfId="0" applyFont="1" applyBorder="1" applyAlignment="1">
      <alignment vertical="center"/>
    </xf>
    <xf numFmtId="2" fontId="6" fillId="0" borderId="4"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34" fillId="12" borderId="4" xfId="0" applyFont="1" applyFill="1" applyBorder="1" applyAlignment="1">
      <alignment horizontal="center" vertical="center"/>
    </xf>
    <xf numFmtId="0" fontId="34" fillId="12" borderId="4"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7" borderId="12" xfId="0" applyFont="1" applyFill="1" applyBorder="1" applyAlignment="1">
      <alignment vertical="center" wrapText="1"/>
    </xf>
    <xf numFmtId="0" fontId="8" fillId="7" borderId="6" xfId="0" applyFont="1" applyFill="1" applyBorder="1" applyAlignment="1">
      <alignment vertical="center"/>
    </xf>
    <xf numFmtId="0" fontId="8" fillId="3" borderId="6" xfId="0" applyFont="1" applyFill="1" applyBorder="1" applyAlignment="1">
      <alignment horizontal="center" vertical="center"/>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4" fillId="0" borderId="11" xfId="0" applyFont="1" applyBorder="1" applyAlignment="1">
      <alignment horizontal="center" wrapText="1"/>
    </xf>
    <xf numFmtId="0" fontId="14" fillId="0" borderId="0" xfId="0" applyFont="1" applyBorder="1" applyAlignment="1">
      <alignment horizontal="center" wrapText="1"/>
    </xf>
    <xf numFmtId="1" fontId="6" fillId="0" borderId="7" xfId="0" applyNumberFormat="1" applyFont="1" applyBorder="1" applyAlignment="1">
      <alignment horizontal="center" vertical="center" wrapText="1"/>
    </xf>
    <xf numFmtId="1" fontId="7" fillId="0" borderId="4" xfId="0" applyNumberFormat="1" applyFont="1" applyFill="1" applyBorder="1" applyAlignment="1">
      <alignment horizontal="center" vertical="center"/>
    </xf>
    <xf numFmtId="1" fontId="6" fillId="0" borderId="4" xfId="0" applyNumberFormat="1" applyFont="1" applyBorder="1" applyAlignment="1">
      <alignment horizontal="center" vertical="center" wrapText="1"/>
    </xf>
    <xf numFmtId="2" fontId="12" fillId="6" borderId="4" xfId="0" applyNumberFormat="1" applyFont="1" applyFill="1" applyBorder="1" applyAlignment="1">
      <alignment horizontal="center" vertical="top" wrapText="1"/>
    </xf>
    <xf numFmtId="2" fontId="12" fillId="0" borderId="8" xfId="0" applyNumberFormat="1" applyFont="1" applyBorder="1" applyAlignment="1">
      <alignment horizontal="center" vertical="center" wrapText="1"/>
    </xf>
    <xf numFmtId="2" fontId="12" fillId="0" borderId="8" xfId="1"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0" fillId="0" borderId="0" xfId="0" applyFont="1" applyFill="1"/>
    <xf numFmtId="15" fontId="10" fillId="0" borderId="0" xfId="0" applyNumberFormat="1" applyFont="1" applyFill="1"/>
    <xf numFmtId="1" fontId="3" fillId="0" borderId="4" xfId="0" applyNumberFormat="1" applyFont="1" applyBorder="1" applyAlignment="1">
      <alignment horizontal="right" vertical="center" indent="1"/>
    </xf>
    <xf numFmtId="0" fontId="4" fillId="0" borderId="0" xfId="0" applyFont="1" applyBorder="1" applyAlignment="1">
      <alignment horizontal="left" vertical="center"/>
    </xf>
    <xf numFmtId="0" fontId="3" fillId="0" borderId="0" xfId="0" applyFont="1" applyAlignment="1">
      <alignment horizontal="left" vertical="center" wrapText="1"/>
    </xf>
    <xf numFmtId="0" fontId="4" fillId="0" borderId="7" xfId="0" applyFont="1" applyBorder="1" applyAlignment="1">
      <alignment horizontal="center" vertical="center"/>
    </xf>
    <xf numFmtId="0" fontId="3" fillId="0" borderId="4" xfId="0" applyFont="1" applyFill="1" applyBorder="1" applyAlignment="1">
      <alignment horizontal="left" vertical="center"/>
    </xf>
    <xf numFmtId="0" fontId="36" fillId="0" borderId="0" xfId="0" applyFont="1" applyAlignment="1">
      <alignment vertical="center"/>
    </xf>
    <xf numFmtId="0" fontId="36" fillId="0" borderId="0" xfId="0" applyFont="1"/>
    <xf numFmtId="0" fontId="36" fillId="0" borderId="0" xfId="0" applyFont="1" applyAlignment="1">
      <alignment horizontal="center" vertical="center"/>
    </xf>
    <xf numFmtId="0" fontId="36" fillId="0" borderId="0" xfId="0" applyFont="1" applyAlignment="1">
      <alignment horizontal="center" vertical="center" wrapText="1"/>
    </xf>
    <xf numFmtId="49" fontId="36" fillId="0" borderId="0" xfId="0" applyNumberFormat="1" applyFont="1" applyFill="1" applyAlignment="1">
      <alignment vertical="center"/>
    </xf>
    <xf numFmtId="49" fontId="38" fillId="0" borderId="0" xfId="0" applyNumberFormat="1" applyFont="1" applyFill="1" applyAlignment="1">
      <alignment vertical="center" wrapText="1"/>
    </xf>
    <xf numFmtId="0" fontId="36" fillId="0" borderId="0" xfId="0" applyFont="1" applyBorder="1" applyAlignment="1">
      <alignment vertical="center"/>
    </xf>
    <xf numFmtId="0" fontId="36" fillId="0" borderId="0" xfId="0" applyFont="1" applyBorder="1" applyAlignment="1">
      <alignment horizontal="center" vertical="center"/>
    </xf>
    <xf numFmtId="0" fontId="37" fillId="0" borderId="0" xfId="0" applyFont="1" applyBorder="1" applyAlignment="1">
      <alignment horizontal="left" vertical="center"/>
    </xf>
    <xf numFmtId="0" fontId="37"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37" fillId="0" borderId="0" xfId="0" applyFont="1" applyAlignment="1">
      <alignment vertical="center"/>
    </xf>
    <xf numFmtId="0" fontId="36" fillId="0" borderId="9" xfId="0" applyFont="1" applyBorder="1" applyAlignment="1">
      <alignment horizontal="center" vertical="center"/>
    </xf>
    <xf numFmtId="49" fontId="36" fillId="0" borderId="4" xfId="0" applyNumberFormat="1" applyFont="1" applyFill="1" applyBorder="1" applyAlignment="1">
      <alignment vertical="center"/>
    </xf>
    <xf numFmtId="49" fontId="38" fillId="0" borderId="4" xfId="0" applyNumberFormat="1" applyFont="1" applyFill="1" applyBorder="1" applyAlignment="1">
      <alignment vertical="center" wrapText="1"/>
    </xf>
    <xf numFmtId="0" fontId="36" fillId="0" borderId="9" xfId="0" applyFont="1" applyBorder="1" applyAlignment="1">
      <alignment horizontal="center" vertical="center" wrapText="1"/>
    </xf>
    <xf numFmtId="0" fontId="36" fillId="0" borderId="4" xfId="0" applyFont="1" applyBorder="1" applyAlignment="1">
      <alignment vertical="center"/>
    </xf>
    <xf numFmtId="0" fontId="36" fillId="2" borderId="9" xfId="0" applyFont="1" applyFill="1" applyBorder="1" applyAlignment="1">
      <alignment horizontal="center" vertical="center" wrapText="1"/>
    </xf>
    <xf numFmtId="0" fontId="36" fillId="2" borderId="9" xfId="0" applyFont="1" applyFill="1" applyBorder="1" applyAlignment="1">
      <alignment horizontal="center" vertical="top" wrapText="1"/>
    </xf>
    <xf numFmtId="0" fontId="37" fillId="4" borderId="11" xfId="0" applyFont="1" applyFill="1" applyBorder="1" applyAlignment="1">
      <alignment vertical="center" wrapText="1"/>
    </xf>
    <xf numFmtId="0" fontId="37" fillId="4" borderId="9"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0" borderId="0" xfId="4" applyFont="1" applyBorder="1"/>
    <xf numFmtId="0" fontId="36" fillId="0" borderId="0" xfId="0" quotePrefix="1" applyFont="1" applyFill="1" applyBorder="1" applyAlignment="1">
      <alignment horizontal="left" vertical="top"/>
    </xf>
    <xf numFmtId="49" fontId="36" fillId="0" borderId="0" xfId="0" quotePrefix="1" applyNumberFormat="1" applyFont="1" applyFill="1" applyBorder="1" applyAlignment="1">
      <alignment horizontal="left" vertical="top"/>
    </xf>
    <xf numFmtId="49" fontId="38" fillId="0" borderId="0" xfId="0" quotePrefix="1" applyNumberFormat="1" applyFont="1" applyFill="1" applyBorder="1" applyAlignment="1">
      <alignment horizontal="left" vertical="top" wrapText="1"/>
    </xf>
    <xf numFmtId="0" fontId="36" fillId="0" borderId="0" xfId="0" applyFont="1" applyBorder="1" applyAlignment="1">
      <alignment vertical="center" wrapText="1"/>
    </xf>
    <xf numFmtId="0" fontId="36" fillId="0" borderId="0" xfId="0" applyFont="1" applyBorder="1" applyAlignment="1">
      <alignment horizontal="center" vertical="center" wrapText="1"/>
    </xf>
    <xf numFmtId="49" fontId="36" fillId="0" borderId="0" xfId="0" applyNumberFormat="1" applyFont="1" applyFill="1"/>
    <xf numFmtId="49" fontId="38" fillId="0" borderId="0" xfId="0" applyNumberFormat="1" applyFont="1" applyFill="1" applyAlignment="1">
      <alignment wrapText="1"/>
    </xf>
    <xf numFmtId="0" fontId="36" fillId="0" borderId="0" xfId="0" applyFont="1" applyAlignment="1">
      <alignment horizontal="center"/>
    </xf>
    <xf numFmtId="49" fontId="38" fillId="7" borderId="0" xfId="0" applyNumberFormat="1" applyFont="1" applyFill="1" applyAlignment="1">
      <alignment wrapText="1"/>
    </xf>
    <xf numFmtId="0" fontId="36" fillId="0" borderId="4" xfId="0" applyFont="1" applyFill="1" applyBorder="1" applyAlignment="1">
      <alignment vertical="center" wrapText="1"/>
    </xf>
    <xf numFmtId="0" fontId="36" fillId="0" borderId="0" xfId="4" applyFont="1" applyAlignment="1">
      <alignment horizontal="left"/>
    </xf>
    <xf numFmtId="0" fontId="36" fillId="0" borderId="0" xfId="0" applyFont="1" applyAlignment="1">
      <alignment wrapText="1"/>
    </xf>
    <xf numFmtId="0" fontId="3" fillId="0" borderId="0" xfId="0" applyFont="1"/>
    <xf numFmtId="0" fontId="3" fillId="0" borderId="0" xfId="0" applyFont="1" applyFill="1"/>
    <xf numFmtId="0" fontId="3" fillId="0" borderId="26" xfId="0" applyFont="1" applyBorder="1" applyAlignment="1">
      <alignment horizontal="center" vertical="center"/>
    </xf>
    <xf numFmtId="0" fontId="3" fillId="0" borderId="7" xfId="0" applyFont="1" applyBorder="1" applyAlignment="1">
      <alignment vertical="center"/>
    </xf>
    <xf numFmtId="0" fontId="3" fillId="0" borderId="29" xfId="0" applyFont="1" applyBorder="1" applyAlignment="1">
      <alignment horizontal="center"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 xfId="0" applyNumberFormat="1" applyFont="1" applyFill="1" applyBorder="1" applyAlignment="1">
      <alignment vertical="center"/>
    </xf>
    <xf numFmtId="0" fontId="3" fillId="0" borderId="4" xfId="0" applyNumberFormat="1" applyFont="1" applyBorder="1" applyAlignment="1">
      <alignment vertical="center"/>
    </xf>
    <xf numFmtId="0" fontId="3" fillId="0" borderId="28" xfId="0" applyNumberFormat="1" applyFont="1" applyBorder="1" applyAlignment="1">
      <alignment vertical="center"/>
    </xf>
    <xf numFmtId="172" fontId="3" fillId="0" borderId="0" xfId="6" applyNumberFormat="1" applyFont="1" applyAlignment="1">
      <alignment vertical="center"/>
    </xf>
    <xf numFmtId="173" fontId="3" fillId="0" borderId="0" xfId="0" applyNumberFormat="1" applyFont="1" applyAlignment="1">
      <alignment vertical="center"/>
    </xf>
    <xf numFmtId="0" fontId="3" fillId="0" borderId="43" xfId="0" applyFont="1" applyBorder="1" applyAlignment="1">
      <alignment horizontal="center" vertical="center"/>
    </xf>
    <xf numFmtId="0" fontId="3" fillId="0" borderId="8" xfId="0" applyFont="1" applyBorder="1" applyAlignment="1">
      <alignment horizontal="center" vertical="center"/>
    </xf>
    <xf numFmtId="0" fontId="3" fillId="0" borderId="4" xfId="0" applyNumberFormat="1" applyFont="1" applyFill="1" applyBorder="1" applyAlignment="1">
      <alignment horizontal="right" vertical="center" indent="1"/>
    </xf>
    <xf numFmtId="0" fontId="3" fillId="0" borderId="28" xfId="0" applyNumberFormat="1" applyFont="1" applyBorder="1" applyAlignment="1">
      <alignment horizontal="right" vertical="center" indent="1"/>
    </xf>
    <xf numFmtId="0" fontId="3" fillId="0" borderId="9" xfId="0" applyFont="1" applyBorder="1" applyAlignment="1">
      <alignment horizontal="center" vertical="center"/>
    </xf>
    <xf numFmtId="0" fontId="3" fillId="0" borderId="4" xfId="0" applyFont="1" applyBorder="1" applyAlignment="1">
      <alignment horizontal="center" vertical="center"/>
    </xf>
    <xf numFmtId="2" fontId="3" fillId="0" borderId="4" xfId="0" applyNumberFormat="1" applyFont="1" applyFill="1" applyBorder="1" applyAlignment="1">
      <alignment horizontal="right" vertical="center" indent="1"/>
    </xf>
    <xf numFmtId="2" fontId="3" fillId="0" borderId="28" xfId="0" applyNumberFormat="1" applyFont="1" applyBorder="1" applyAlignment="1">
      <alignment horizontal="right" vertical="center" indent="1"/>
    </xf>
    <xf numFmtId="172" fontId="3" fillId="0" borderId="0" xfId="0" applyNumberFormat="1" applyFont="1" applyAlignment="1">
      <alignment vertical="center"/>
    </xf>
    <xf numFmtId="0" fontId="3" fillId="0" borderId="44" xfId="0" applyFont="1" applyBorder="1" applyAlignment="1">
      <alignment horizontal="center" vertical="center"/>
    </xf>
    <xf numFmtId="1" fontId="3" fillId="0" borderId="28" xfId="0" applyNumberFormat="1" applyFont="1" applyBorder="1" applyAlignment="1">
      <alignment horizontal="right" vertical="center" indent="1"/>
    </xf>
    <xf numFmtId="0" fontId="3" fillId="0" borderId="1" xfId="0" applyFont="1" applyBorder="1" applyAlignment="1">
      <alignment horizontal="center"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Alignment="1">
      <alignment horizontal="left" vertical="center"/>
    </xf>
    <xf numFmtId="0" fontId="35" fillId="0" borderId="0" xfId="0" applyFont="1" applyFill="1" applyAlignment="1">
      <alignment horizontal="left" vertical="center"/>
    </xf>
    <xf numFmtId="0" fontId="35" fillId="0" borderId="0" xfId="0" quotePrefix="1" applyFont="1" applyFill="1" applyAlignment="1">
      <alignment vertical="center"/>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33" fillId="0" borderId="2" xfId="0" applyFont="1" applyBorder="1" applyAlignment="1">
      <alignment horizontal="left" vertical="center" wrapText="1"/>
    </xf>
    <xf numFmtId="0" fontId="7" fillId="0" borderId="9" xfId="0" applyFont="1" applyBorder="1" applyAlignment="1">
      <alignment horizontal="center"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center" vertical="center" wrapText="1"/>
    </xf>
    <xf numFmtId="0" fontId="33" fillId="0" borderId="5" xfId="0" applyFont="1" applyBorder="1" applyAlignment="1">
      <alignment horizontal="left" vertical="center" wrapText="1"/>
    </xf>
    <xf numFmtId="0" fontId="33" fillId="0" borderId="14" xfId="0" applyFont="1" applyBorder="1" applyAlignment="1">
      <alignment horizontal="left" vertical="center" wrapText="1"/>
    </xf>
    <xf numFmtId="0" fontId="33" fillId="0" borderId="3" xfId="0" applyFont="1" applyBorder="1" applyAlignment="1">
      <alignment horizontal="left" vertical="top" wrapText="1"/>
    </xf>
    <xf numFmtId="0" fontId="7" fillId="0" borderId="0" xfId="0" applyFont="1" applyAlignment="1">
      <alignment horizontal="center" vertical="center"/>
    </xf>
    <xf numFmtId="49" fontId="7" fillId="0" borderId="0" xfId="0" applyNumberFormat="1" applyFont="1" applyFill="1" applyAlignment="1">
      <alignment vertical="center"/>
    </xf>
    <xf numFmtId="49" fontId="39" fillId="0" borderId="0" xfId="0" applyNumberFormat="1" applyFont="1" applyFill="1" applyAlignment="1">
      <alignment vertical="center" wrapText="1"/>
    </xf>
    <xf numFmtId="0" fontId="39" fillId="0" borderId="0" xfId="0" applyFont="1" applyFill="1" applyBorder="1" applyAlignment="1">
      <alignment vertical="center" wrapText="1"/>
    </xf>
    <xf numFmtId="0" fontId="7" fillId="0" borderId="0" xfId="0" applyFont="1" applyBorder="1" applyAlignment="1">
      <alignment horizontal="center" vertical="center"/>
    </xf>
    <xf numFmtId="0" fontId="7" fillId="0" borderId="0" xfId="0" applyFont="1"/>
    <xf numFmtId="49" fontId="7" fillId="0" borderId="0" xfId="0" applyNumberFormat="1" applyFont="1" applyFill="1" applyBorder="1" applyAlignment="1">
      <alignment horizontal="left" vertical="center"/>
    </xf>
    <xf numFmtId="49" fontId="39"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xf>
    <xf numFmtId="49" fontId="40" fillId="0" borderId="0" xfId="0" applyNumberFormat="1" applyFont="1" applyFill="1" applyBorder="1" applyAlignment="1">
      <alignment horizontal="left" vertical="center" wrapText="1"/>
    </xf>
    <xf numFmtId="0" fontId="33" fillId="0" borderId="3" xfId="0" applyFont="1" applyBorder="1" applyAlignment="1">
      <alignment horizontal="left" vertical="center" wrapText="1"/>
    </xf>
    <xf numFmtId="0" fontId="41" fillId="2" borderId="9" xfId="0" applyFont="1" applyFill="1" applyBorder="1" applyAlignment="1">
      <alignment horizontal="center" vertical="top" wrapText="1"/>
    </xf>
    <xf numFmtId="0" fontId="33" fillId="0" borderId="9" xfId="0" applyFont="1" applyBorder="1" applyAlignment="1">
      <alignment horizontal="center" vertical="center" wrapText="1"/>
    </xf>
    <xf numFmtId="0" fontId="33" fillId="0" borderId="9" xfId="0" applyFont="1" applyBorder="1" applyAlignment="1">
      <alignment vertical="center" wrapText="1"/>
    </xf>
    <xf numFmtId="49" fontId="33" fillId="0" borderId="9" xfId="0" applyNumberFormat="1" applyFont="1" applyBorder="1" applyAlignment="1">
      <alignment horizontal="center" vertical="center"/>
    </xf>
    <xf numFmtId="0" fontId="42" fillId="0" borderId="0" xfId="0" applyFont="1"/>
    <xf numFmtId="0" fontId="7" fillId="0" borderId="9" xfId="0" applyFont="1" applyBorder="1" applyAlignment="1">
      <alignment horizontal="center" vertical="center" wrapText="1"/>
    </xf>
    <xf numFmtId="170" fontId="6" fillId="0" borderId="0" xfId="0" applyNumberFormat="1" applyFont="1" applyAlignment="1">
      <alignment horizontal="center" vertical="center"/>
    </xf>
    <xf numFmtId="170" fontId="8" fillId="0" borderId="0" xfId="0" applyNumberFormat="1" applyFont="1" applyBorder="1" applyAlignment="1">
      <alignment vertical="center"/>
    </xf>
    <xf numFmtId="170" fontId="6" fillId="0" borderId="0" xfId="0" applyNumberFormat="1" applyFont="1" applyAlignment="1">
      <alignment horizontal="left" vertical="center"/>
    </xf>
    <xf numFmtId="170" fontId="34" fillId="12" borderId="4" xfId="0" applyNumberFormat="1" applyFont="1" applyFill="1" applyBorder="1" applyAlignment="1">
      <alignment horizontal="center" vertical="center" wrapText="1"/>
    </xf>
    <xf numFmtId="170" fontId="17" fillId="3" borderId="4" xfId="0" applyNumberFormat="1" applyFont="1" applyFill="1" applyBorder="1" applyAlignment="1">
      <alignment horizontal="center" vertical="center"/>
    </xf>
    <xf numFmtId="170" fontId="6" fillId="0" borderId="4" xfId="0" applyNumberFormat="1" applyFont="1" applyBorder="1" applyAlignment="1">
      <alignment horizontal="center" vertical="center"/>
    </xf>
    <xf numFmtId="170" fontId="6" fillId="0" borderId="0" xfId="0" applyNumberFormat="1" applyFont="1"/>
    <xf numFmtId="170" fontId="7" fillId="0" borderId="0" xfId="4" applyNumberFormat="1" applyFont="1" applyBorder="1" applyAlignment="1">
      <alignment horizontal="left"/>
    </xf>
    <xf numFmtId="170" fontId="6" fillId="0" borderId="4" xfId="0" applyNumberFormat="1" applyFont="1" applyBorder="1" applyAlignment="1">
      <alignment vertical="center"/>
    </xf>
    <xf numFmtId="170" fontId="17" fillId="13" borderId="4" xfId="0" applyNumberFormat="1" applyFont="1" applyFill="1" applyBorder="1" applyAlignment="1">
      <alignment vertical="center"/>
    </xf>
    <xf numFmtId="170" fontId="17" fillId="11" borderId="4" xfId="0" applyNumberFormat="1" applyFont="1" applyFill="1" applyBorder="1" applyAlignment="1">
      <alignment vertical="center"/>
    </xf>
    <xf numFmtId="170" fontId="17" fillId="7" borderId="4" xfId="0" applyNumberFormat="1" applyFont="1" applyFill="1" applyBorder="1" applyAlignment="1">
      <alignment vertical="center"/>
    </xf>
    <xf numFmtId="170" fontId="17" fillId="3" borderId="4" xfId="0" applyNumberFormat="1" applyFont="1" applyFill="1" applyBorder="1" applyAlignment="1">
      <alignment vertical="center"/>
    </xf>
    <xf numFmtId="170" fontId="17" fillId="7" borderId="4" xfId="0" applyNumberFormat="1" applyFont="1" applyFill="1" applyBorder="1" applyAlignment="1">
      <alignment horizontal="right" vertical="center"/>
    </xf>
    <xf numFmtId="170" fontId="22" fillId="10" borderId="4" xfId="0" applyNumberFormat="1" applyFont="1" applyFill="1" applyBorder="1" applyAlignment="1">
      <alignment horizontal="right" vertical="center" wrapText="1"/>
    </xf>
    <xf numFmtId="170" fontId="8" fillId="7" borderId="4" xfId="0" applyNumberFormat="1" applyFont="1" applyFill="1" applyBorder="1" applyAlignment="1">
      <alignment vertical="center"/>
    </xf>
    <xf numFmtId="170" fontId="8" fillId="3" borderId="4" xfId="0" applyNumberFormat="1" applyFont="1" applyFill="1" applyBorder="1" applyAlignment="1">
      <alignment vertical="center"/>
    </xf>
    <xf numFmtId="170" fontId="8" fillId="3" borderId="8" xfId="0" applyNumberFormat="1" applyFont="1" applyFill="1" applyBorder="1" applyAlignment="1">
      <alignment horizontal="center" vertical="center"/>
    </xf>
    <xf numFmtId="170" fontId="8" fillId="7" borderId="6" xfId="0" applyNumberFormat="1" applyFont="1" applyFill="1" applyBorder="1" applyAlignment="1">
      <alignment vertical="center"/>
    </xf>
    <xf numFmtId="170" fontId="17" fillId="11" borderId="4" xfId="0" applyNumberFormat="1" applyFont="1" applyFill="1" applyBorder="1" applyAlignment="1">
      <alignment horizontal="right" vertical="center"/>
    </xf>
    <xf numFmtId="170" fontId="17" fillId="6" borderId="4" xfId="0" applyNumberFormat="1" applyFont="1" applyFill="1" applyBorder="1" applyAlignment="1">
      <alignment vertical="center"/>
    </xf>
    <xf numFmtId="170" fontId="6" fillId="7" borderId="4" xfId="0" applyNumberFormat="1" applyFont="1" applyFill="1" applyBorder="1" applyAlignment="1">
      <alignment vertical="center"/>
    </xf>
    <xf numFmtId="0" fontId="44" fillId="0" borderId="0" xfId="0" applyFont="1"/>
    <xf numFmtId="0" fontId="7" fillId="0" borderId="5" xfId="0" applyFont="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2"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8" fillId="7" borderId="4" xfId="0" applyFont="1" applyFill="1" applyBorder="1" applyAlignment="1">
      <alignment horizontal="center" vertical="center" wrapText="1"/>
    </xf>
    <xf numFmtId="0" fontId="8" fillId="12" borderId="4" xfId="0" applyFont="1" applyFill="1" applyBorder="1" applyAlignment="1">
      <alignment horizontal="center" vertical="center"/>
    </xf>
    <xf numFmtId="1" fontId="8" fillId="0" borderId="4" xfId="0" applyNumberFormat="1" applyFont="1" applyBorder="1" applyAlignment="1">
      <alignment horizontal="center" vertical="center"/>
    </xf>
    <xf numFmtId="0" fontId="7" fillId="0" borderId="4" xfId="0" applyFont="1" applyBorder="1"/>
    <xf numFmtId="0" fontId="7" fillId="0" borderId="4" xfId="0" applyFont="1" applyFill="1" applyBorder="1"/>
    <xf numFmtId="0" fontId="7" fillId="2" borderId="9" xfId="0" applyFont="1" applyFill="1" applyBorder="1" applyAlignment="1">
      <alignment horizontal="center" vertical="top" wrapText="1"/>
    </xf>
    <xf numFmtId="0" fontId="8" fillId="0" borderId="4" xfId="0" applyFont="1" applyBorder="1" applyAlignment="1">
      <alignment horizontal="center" vertical="center"/>
    </xf>
    <xf numFmtId="0" fontId="8" fillId="0" borderId="8" xfId="0" applyFont="1" applyBorder="1" applyAlignment="1">
      <alignment horizontal="center" vertical="top" wrapText="1"/>
    </xf>
    <xf numFmtId="0" fontId="7" fillId="0" borderId="8" xfId="0" applyFont="1" applyBorder="1" applyAlignment="1">
      <alignment vertical="center"/>
    </xf>
    <xf numFmtId="0" fontId="7" fillId="0" borderId="8" xfId="0" applyFont="1" applyBorder="1"/>
    <xf numFmtId="0" fontId="7" fillId="0" borderId="8" xfId="0" applyFont="1" applyFill="1" applyBorder="1"/>
    <xf numFmtId="0" fontId="7" fillId="0" borderId="9" xfId="0" applyFont="1" applyFill="1" applyBorder="1" applyAlignment="1">
      <alignment horizontal="center" vertical="top" wrapText="1"/>
    </xf>
    <xf numFmtId="0" fontId="8" fillId="0" borderId="8" xfId="0" applyFont="1" applyFill="1" applyBorder="1" applyAlignment="1">
      <alignment horizontal="center" vertical="top" wrapText="1"/>
    </xf>
    <xf numFmtId="0" fontId="7" fillId="0" borderId="5" xfId="0" applyFont="1" applyFill="1" applyBorder="1" applyAlignment="1">
      <alignment horizontal="center" vertical="center" wrapText="1"/>
    </xf>
    <xf numFmtId="0" fontId="7" fillId="0" borderId="1" xfId="0" applyFont="1" applyBorder="1" applyAlignment="1">
      <alignment vertical="center"/>
    </xf>
    <xf numFmtId="0" fontId="7" fillId="0" borderId="13" xfId="0" applyFont="1" applyBorder="1"/>
    <xf numFmtId="0" fontId="7" fillId="0" borderId="7" xfId="0" applyFont="1" applyBorder="1"/>
    <xf numFmtId="0" fontId="7" fillId="2" borderId="9" xfId="0" applyFont="1" applyFill="1" applyBorder="1" applyAlignment="1">
      <alignment horizontal="center" vertical="center" wrapText="1"/>
    </xf>
    <xf numFmtId="0" fontId="7" fillId="0" borderId="4" xfId="0" applyNumberFormat="1" applyFont="1" applyBorder="1" applyAlignment="1">
      <alignment horizontal="left" vertical="center" wrapText="1"/>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7" fillId="2" borderId="5" xfId="0" applyNumberFormat="1" applyFont="1" applyFill="1" applyBorder="1" applyAlignment="1">
      <alignment horizontal="center" vertical="top" wrapText="1"/>
    </xf>
    <xf numFmtId="0" fontId="7" fillId="0" borderId="4" xfId="0" applyFont="1" applyBorder="1" applyAlignment="1">
      <alignment horizontal="center" vertical="top"/>
    </xf>
    <xf numFmtId="0" fontId="7" fillId="0" borderId="4" xfId="5" applyFont="1" applyBorder="1" applyAlignment="1" applyProtection="1">
      <alignment horizontal="center" vertical="top" wrapText="1"/>
    </xf>
    <xf numFmtId="0" fontId="7" fillId="2" borderId="5" xfId="0" quotePrefix="1" applyNumberFormat="1" applyFont="1" applyFill="1" applyBorder="1" applyAlignment="1">
      <alignment horizontal="center" vertical="top" wrapText="1"/>
    </xf>
    <xf numFmtId="0" fontId="45" fillId="0" borderId="4" xfId="5" applyFont="1" applyFill="1" applyBorder="1" applyAlignment="1" applyProtection="1"/>
    <xf numFmtId="0" fontId="8" fillId="2" borderId="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xf>
    <xf numFmtId="0" fontId="7" fillId="0" borderId="6" xfId="0" applyFont="1" applyBorder="1" applyAlignment="1">
      <alignment vertical="center"/>
    </xf>
    <xf numFmtId="0" fontId="7" fillId="0" borderId="6" xfId="0" applyFont="1" applyBorder="1"/>
    <xf numFmtId="0" fontId="45" fillId="0" borderId="6" xfId="5" applyFont="1" applyFill="1" applyBorder="1" applyAlignment="1" applyProtection="1"/>
    <xf numFmtId="0" fontId="8" fillId="0" borderId="9"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6" xfId="0" applyFont="1" applyFill="1" applyBorder="1" applyAlignment="1">
      <alignment vertical="center"/>
    </xf>
    <xf numFmtId="0" fontId="7" fillId="0" borderId="6" xfId="0" applyFont="1" applyFill="1" applyBorder="1"/>
    <xf numFmtId="0" fontId="45" fillId="0" borderId="4" xfId="5" applyFont="1" applyFill="1" applyBorder="1" applyAlignment="1" applyProtection="1">
      <alignment vertical="center"/>
    </xf>
    <xf numFmtId="0" fontId="7" fillId="0" borderId="0" xfId="4" applyFont="1" applyBorder="1" applyAlignment="1">
      <alignment horizontal="left" indent="5"/>
    </xf>
    <xf numFmtId="0" fontId="7" fillId="0" borderId="0" xfId="0" quotePrefix="1" applyFont="1" applyFill="1" applyBorder="1" applyAlignment="1">
      <alignment horizontal="left" vertical="top"/>
    </xf>
    <xf numFmtId="0" fontId="8" fillId="0" borderId="0" xfId="4" applyFont="1" applyAlignment="1">
      <alignment horizontal="left" indent="5"/>
    </xf>
    <xf numFmtId="0" fontId="7" fillId="0" borderId="0" xfId="0" applyFont="1" applyAlignment="1">
      <alignment vertical="center" wrapText="1"/>
    </xf>
    <xf numFmtId="0" fontId="7" fillId="0" borderId="0" xfId="0" applyFont="1" applyFill="1" applyBorder="1" applyAlignment="1">
      <alignment horizontal="left" vertical="center" wrapText="1"/>
    </xf>
    <xf numFmtId="14" fontId="24" fillId="0" borderId="5" xfId="0" applyNumberFormat="1" applyFont="1" applyFill="1" applyBorder="1" applyAlignment="1">
      <alignment horizontal="center" vertical="top" wrapText="1"/>
    </xf>
    <xf numFmtId="0" fontId="6" fillId="0" borderId="4" xfId="0" applyFont="1" applyFill="1" applyBorder="1" applyAlignment="1">
      <alignment horizontal="left" vertical="top" wrapText="1"/>
    </xf>
    <xf numFmtId="14" fontId="24" fillId="0" borderId="5" xfId="0" quotePrefix="1" applyNumberFormat="1" applyFont="1" applyFill="1" applyBorder="1" applyAlignment="1">
      <alignment horizontal="center" vertical="top" wrapText="1"/>
    </xf>
    <xf numFmtId="0" fontId="7" fillId="0" borderId="4" xfId="0" applyFont="1" applyBorder="1" applyAlignment="1">
      <alignment vertical="top"/>
    </xf>
    <xf numFmtId="14" fontId="7" fillId="0" borderId="5" xfId="0" quotePrefix="1" applyNumberFormat="1" applyFont="1" applyFill="1" applyBorder="1" applyAlignment="1">
      <alignment horizontal="center" vertical="top" wrapText="1"/>
    </xf>
    <xf numFmtId="167" fontId="7" fillId="0" borderId="6" xfId="0" applyNumberFormat="1" applyFont="1" applyBorder="1" applyAlignment="1">
      <alignment horizontal="center" vertical="top" wrapText="1"/>
    </xf>
    <xf numFmtId="0" fontId="7" fillId="0" borderId="4" xfId="0" applyFont="1" applyFill="1" applyBorder="1" applyAlignment="1">
      <alignment horizontal="center" vertical="top"/>
    </xf>
    <xf numFmtId="0" fontId="7" fillId="0" borderId="4" xfId="0" applyFont="1" applyFill="1" applyBorder="1" applyAlignment="1">
      <alignment vertical="center" wrapText="1"/>
    </xf>
    <xf numFmtId="0" fontId="7" fillId="2" borderId="9" xfId="0" applyFont="1" applyFill="1" applyBorder="1" applyAlignment="1">
      <alignment vertical="center" wrapText="1"/>
    </xf>
    <xf numFmtId="0" fontId="7" fillId="2" borderId="5" xfId="0" applyFont="1" applyFill="1" applyBorder="1" applyAlignment="1">
      <alignment vertical="center" wrapText="1"/>
    </xf>
    <xf numFmtId="0" fontId="7" fillId="2" borderId="4" xfId="0" applyFont="1" applyFill="1" applyBorder="1" applyAlignment="1">
      <alignment vertical="center" wrapText="1"/>
    </xf>
    <xf numFmtId="167" fontId="7" fillId="0" borderId="4" xfId="0" applyNumberFormat="1" applyFont="1" applyBorder="1" applyAlignment="1">
      <alignment horizontal="center" vertical="center" wrapText="1"/>
    </xf>
    <xf numFmtId="167" fontId="7" fillId="0" borderId="8" xfId="0" applyNumberFormat="1" applyFont="1" applyBorder="1" applyAlignment="1">
      <alignment horizontal="center" vertical="center" wrapText="1"/>
    </xf>
    <xf numFmtId="0" fontId="7" fillId="0" borderId="8" xfId="0" applyFont="1" applyFill="1" applyBorder="1" applyAlignment="1">
      <alignment vertical="center" wrapText="1"/>
    </xf>
    <xf numFmtId="0" fontId="7" fillId="2" borderId="9" xfId="0" quotePrefix="1" applyFont="1" applyFill="1" applyBorder="1" applyAlignment="1">
      <alignment horizontal="center" vertical="center" wrapText="1"/>
    </xf>
    <xf numFmtId="167" fontId="7" fillId="0" borderId="4" xfId="1" applyNumberFormat="1" applyFont="1" applyBorder="1" applyAlignment="1">
      <alignment horizontal="center" vertical="center" wrapText="1"/>
    </xf>
    <xf numFmtId="0" fontId="7" fillId="2" borderId="9" xfId="0" applyFont="1" applyFill="1" applyBorder="1" applyAlignment="1">
      <alignment horizontal="center" vertical="center"/>
    </xf>
    <xf numFmtId="0" fontId="7" fillId="0" borderId="7" xfId="0" applyFont="1" applyBorder="1" applyAlignment="1">
      <alignment vertical="center"/>
    </xf>
    <xf numFmtId="0" fontId="7" fillId="0" borderId="6" xfId="0" applyFont="1" applyFill="1" applyBorder="1" applyAlignment="1">
      <alignment vertical="center" wrapText="1"/>
    </xf>
    <xf numFmtId="167" fontId="7" fillId="0" borderId="4" xfId="0" applyNumberFormat="1" applyFont="1" applyBorder="1" applyAlignment="1">
      <alignment horizontal="center" vertical="center"/>
    </xf>
    <xf numFmtId="0" fontId="7" fillId="0" borderId="5" xfId="0" applyFont="1" applyBorder="1" applyAlignment="1">
      <alignment horizontal="center" vertical="center"/>
    </xf>
    <xf numFmtId="0" fontId="7" fillId="0" borderId="9" xfId="0" applyFont="1" applyFill="1" applyBorder="1" applyAlignment="1">
      <alignment vertical="center" wrapText="1"/>
    </xf>
    <xf numFmtId="0" fontId="7" fillId="0" borderId="0" xfId="0" applyFont="1" applyBorder="1" applyAlignment="1">
      <alignment vertical="center" wrapText="1"/>
    </xf>
    <xf numFmtId="0" fontId="7" fillId="0" borderId="0" xfId="0" quotePrefix="1" applyFont="1" applyFill="1" applyBorder="1" applyAlignment="1">
      <alignment horizontal="left" vertical="top" wrapText="1"/>
    </xf>
    <xf numFmtId="0" fontId="7" fillId="2" borderId="5" xfId="0" applyFont="1" applyFill="1" applyBorder="1" applyAlignment="1">
      <alignment horizontal="center" vertical="top" wrapText="1"/>
    </xf>
    <xf numFmtId="0" fontId="7" fillId="0" borderId="9" xfId="0" applyFont="1" applyBorder="1" applyAlignment="1">
      <alignment vertical="center"/>
    </xf>
    <xf numFmtId="0" fontId="7" fillId="0" borderId="9" xfId="0" applyFont="1" applyBorder="1" applyAlignment="1">
      <alignment horizontal="center" vertical="center" wrapText="1"/>
    </xf>
    <xf numFmtId="0" fontId="33" fillId="0" borderId="2" xfId="0" applyFont="1" applyBorder="1" applyAlignment="1">
      <alignment horizontal="left" vertical="center" wrapText="1"/>
    </xf>
    <xf numFmtId="0" fontId="7" fillId="5" borderId="5" xfId="0" applyFont="1" applyFill="1" applyBorder="1" applyAlignment="1">
      <alignment vertical="top"/>
    </xf>
    <xf numFmtId="0" fontId="7" fillId="5" borderId="2" xfId="0" applyFont="1" applyFill="1" applyBorder="1" applyAlignment="1">
      <alignment vertical="top"/>
    </xf>
    <xf numFmtId="0" fontId="7" fillId="5" borderId="7" xfId="0" applyFont="1" applyFill="1" applyBorder="1" applyAlignment="1">
      <alignment vertical="top"/>
    </xf>
    <xf numFmtId="0" fontId="7" fillId="5" borderId="12" xfId="0" applyFont="1" applyFill="1" applyBorder="1" applyAlignment="1">
      <alignment vertical="top"/>
    </xf>
    <xf numFmtId="0" fontId="7" fillId="0" borderId="9" xfId="0" applyFont="1" applyBorder="1" applyAlignment="1">
      <alignment horizontal="center" vertical="center" wrapText="1"/>
    </xf>
    <xf numFmtId="49" fontId="8" fillId="12" borderId="4" xfId="0" applyNumberFormat="1" applyFont="1" applyFill="1" applyBorder="1" applyAlignment="1">
      <alignment horizontal="center" vertical="center" wrapText="1"/>
    </xf>
    <xf numFmtId="49" fontId="8" fillId="12" borderId="4" xfId="0" applyNumberFormat="1" applyFont="1" applyFill="1" applyBorder="1" applyAlignment="1">
      <alignment horizontal="center" vertical="center"/>
    </xf>
    <xf numFmtId="49" fontId="7" fillId="0" borderId="4" xfId="0" applyNumberFormat="1" applyFont="1" applyFill="1" applyBorder="1" applyAlignment="1">
      <alignment vertical="center"/>
    </xf>
    <xf numFmtId="49" fontId="39" fillId="0" borderId="4" xfId="0" applyNumberFormat="1" applyFont="1" applyFill="1" applyBorder="1" applyAlignment="1">
      <alignment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5" borderId="14" xfId="0" applyFont="1" applyFill="1" applyBorder="1" applyAlignment="1">
      <alignment vertical="top"/>
    </xf>
    <xf numFmtId="0" fontId="7" fillId="5" borderId="3" xfId="0" applyFont="1" applyFill="1" applyBorder="1" applyAlignment="1">
      <alignment vertical="top"/>
    </xf>
    <xf numFmtId="0" fontId="7" fillId="5" borderId="15" xfId="0" applyFont="1" applyFill="1" applyBorder="1" applyAlignment="1">
      <alignment vertical="top"/>
    </xf>
    <xf numFmtId="49" fontId="39" fillId="0" borderId="8" xfId="0" applyNumberFormat="1" applyFont="1" applyFill="1" applyBorder="1" applyAlignment="1">
      <alignment vertical="center" wrapText="1"/>
    </xf>
    <xf numFmtId="0" fontId="7" fillId="0" borderId="11" xfId="0" applyFont="1" applyBorder="1" applyAlignment="1">
      <alignment vertical="center"/>
    </xf>
    <xf numFmtId="1" fontId="8" fillId="3" borderId="4" xfId="0" applyNumberFormat="1" applyFont="1" applyFill="1" applyBorder="1" applyAlignment="1">
      <alignment horizontal="center" vertical="center"/>
    </xf>
    <xf numFmtId="0" fontId="7" fillId="0" borderId="7" xfId="0" applyFont="1" applyBorder="1" applyAlignment="1">
      <alignment horizontal="center" vertical="center" wrapText="1"/>
    </xf>
    <xf numFmtId="0" fontId="7" fillId="3" borderId="9" xfId="0" applyFont="1" applyFill="1" applyBorder="1" applyAlignment="1">
      <alignment horizontal="center" vertical="top" wrapText="1"/>
    </xf>
    <xf numFmtId="49" fontId="7" fillId="0" borderId="8" xfId="0" applyNumberFormat="1" applyFont="1" applyFill="1" applyBorder="1" applyAlignment="1">
      <alignment vertical="center"/>
    </xf>
    <xf numFmtId="0" fontId="7" fillId="3" borderId="11" xfId="0" applyFont="1" applyFill="1" applyBorder="1" applyAlignment="1">
      <alignment vertical="center"/>
    </xf>
    <xf numFmtId="49" fontId="7" fillId="0" borderId="6" xfId="0" applyNumberFormat="1" applyFont="1" applyFill="1" applyBorder="1"/>
    <xf numFmtId="49" fontId="39" fillId="0" borderId="6" xfId="0" applyNumberFormat="1" applyFont="1" applyFill="1" applyBorder="1" applyAlignment="1">
      <alignment wrapText="1"/>
    </xf>
    <xf numFmtId="0" fontId="7" fillId="0" borderId="7" xfId="0" quotePrefix="1" applyFont="1" applyBorder="1" applyAlignment="1">
      <alignment horizontal="center" vertical="center"/>
    </xf>
    <xf numFmtId="49" fontId="7" fillId="0" borderId="4" xfId="0" applyNumberFormat="1" applyFont="1" applyFill="1" applyBorder="1"/>
    <xf numFmtId="49" fontId="39" fillId="0" borderId="4" xfId="0" applyNumberFormat="1" applyFont="1" applyFill="1" applyBorder="1" applyAlignment="1">
      <alignment wrapText="1"/>
    </xf>
    <xf numFmtId="0" fontId="7" fillId="0" borderId="4" xfId="0" quotePrefix="1" applyFont="1" applyFill="1" applyBorder="1" applyAlignment="1">
      <alignment horizontal="center" vertical="center"/>
    </xf>
    <xf numFmtId="0" fontId="7" fillId="0" borderId="11" xfId="0" applyFont="1" applyBorder="1"/>
    <xf numFmtId="0" fontId="7" fillId="0" borderId="12" xfId="0" applyFont="1" applyBorder="1"/>
    <xf numFmtId="0" fontId="7" fillId="0" borderId="0" xfId="0" applyFont="1" applyBorder="1" applyAlignment="1">
      <alignment horizontal="center" vertical="center" wrapText="1"/>
    </xf>
    <xf numFmtId="2" fontId="8" fillId="0" borderId="4" xfId="0" applyNumberFormat="1" applyFont="1" applyBorder="1" applyAlignment="1">
      <alignment horizontal="center" vertical="center"/>
    </xf>
    <xf numFmtId="2" fontId="17" fillId="0" borderId="4" xfId="0" applyNumberFormat="1" applyFont="1" applyBorder="1" applyAlignment="1">
      <alignment horizontal="center" vertical="center"/>
    </xf>
    <xf numFmtId="2" fontId="17" fillId="13" borderId="4" xfId="0" applyNumberFormat="1" applyFont="1" applyFill="1" applyBorder="1" applyAlignment="1">
      <alignment horizontal="center" vertical="center"/>
    </xf>
    <xf numFmtId="2" fontId="17" fillId="11" borderId="4" xfId="0" applyNumberFormat="1" applyFont="1" applyFill="1" applyBorder="1" applyAlignment="1">
      <alignment horizontal="center" vertical="center"/>
    </xf>
    <xf numFmtId="2" fontId="17" fillId="7" borderId="4" xfId="0" applyNumberFormat="1" applyFont="1" applyFill="1" applyBorder="1" applyAlignment="1">
      <alignment horizontal="center" vertical="center"/>
    </xf>
    <xf numFmtId="0" fontId="3" fillId="0" borderId="0" xfId="7" applyFont="1" applyAlignment="1">
      <alignment vertical="center"/>
    </xf>
    <xf numFmtId="0" fontId="3" fillId="0" borderId="0" xfId="7" applyFont="1" applyAlignment="1">
      <alignment vertical="center" wrapText="1"/>
    </xf>
    <xf numFmtId="0" fontId="3" fillId="0" borderId="0" xfId="7" applyFont="1" applyAlignment="1">
      <alignment horizontal="center"/>
    </xf>
    <xf numFmtId="0" fontId="3" fillId="0" borderId="0" xfId="7" applyFont="1" applyAlignment="1">
      <alignment horizontal="left" wrapText="1"/>
    </xf>
    <xf numFmtId="0" fontId="3" fillId="0" borderId="0" xfId="7" applyFont="1"/>
    <xf numFmtId="0" fontId="4" fillId="0" borderId="0" xfId="7" applyFont="1" applyAlignment="1">
      <alignment horizontal="center" vertical="center"/>
    </xf>
    <xf numFmtId="0" fontId="4" fillId="0" borderId="0" xfId="7" applyFont="1" applyAlignment="1">
      <alignment horizontal="left" vertical="center"/>
    </xf>
    <xf numFmtId="0" fontId="4" fillId="0" borderId="4" xfId="7" applyFont="1" applyBorder="1" applyAlignment="1">
      <alignment horizontal="center" vertical="center"/>
    </xf>
    <xf numFmtId="0" fontId="4" fillId="0" borderId="4" xfId="7" applyFont="1" applyBorder="1" applyAlignment="1">
      <alignment horizontal="center" vertical="center" wrapText="1"/>
    </xf>
    <xf numFmtId="0" fontId="4" fillId="0" borderId="11" xfId="7" applyFont="1" applyBorder="1" applyAlignment="1">
      <alignment vertical="center"/>
    </xf>
    <xf numFmtId="0" fontId="4" fillId="0" borderId="0" xfId="7" applyFont="1" applyBorder="1" applyAlignment="1">
      <alignment vertical="center"/>
    </xf>
    <xf numFmtId="0" fontId="3" fillId="0" borderId="4" xfId="7" applyFont="1" applyBorder="1" applyAlignment="1">
      <alignment horizontal="center" vertical="center"/>
    </xf>
    <xf numFmtId="0" fontId="3" fillId="0" borderId="4" xfId="7" applyFont="1" applyBorder="1" applyAlignment="1">
      <alignment vertical="center" wrapText="1"/>
    </xf>
    <xf numFmtId="0" fontId="3" fillId="0" borderId="5" xfId="5" applyFont="1" applyBorder="1" applyAlignment="1" applyProtection="1">
      <alignment horizontal="left" vertical="center" wrapText="1"/>
    </xf>
    <xf numFmtId="0" fontId="3" fillId="0" borderId="11" xfId="5" applyFont="1" applyBorder="1" applyAlignment="1" applyProtection="1">
      <alignment vertical="center" wrapText="1"/>
    </xf>
    <xf numFmtId="0" fontId="3" fillId="0" borderId="0" xfId="5" applyFont="1" applyBorder="1" applyAlignment="1" applyProtection="1">
      <alignment vertical="center" wrapText="1"/>
    </xf>
    <xf numFmtId="0" fontId="48" fillId="0" borderId="0" xfId="5" applyFont="1" applyAlignment="1" applyProtection="1">
      <alignment vertical="center"/>
    </xf>
    <xf numFmtId="0" fontId="48" fillId="0" borderId="4" xfId="5" applyFont="1" applyBorder="1" applyAlignment="1" applyProtection="1">
      <alignment horizontal="center" vertical="center"/>
    </xf>
    <xf numFmtId="0" fontId="3" fillId="0" borderId="4" xfId="7" applyFont="1" applyBorder="1" applyAlignment="1">
      <alignment horizontal="left" vertical="center" wrapText="1"/>
    </xf>
    <xf numFmtId="0" fontId="3" fillId="0" borderId="4" xfId="7" applyFont="1" applyBorder="1" applyAlignment="1">
      <alignment horizontal="center" vertical="top"/>
    </xf>
    <xf numFmtId="0" fontId="49" fillId="0" borderId="4" xfId="5" applyFont="1" applyBorder="1" applyAlignment="1" applyProtection="1">
      <alignment horizontal="left" vertical="center" wrapText="1"/>
    </xf>
    <xf numFmtId="0" fontId="3" fillId="0" borderId="4" xfId="5" applyFont="1" applyBorder="1" applyAlignment="1" applyProtection="1">
      <alignment horizontal="left" vertical="center" wrapText="1"/>
    </xf>
    <xf numFmtId="0" fontId="3" fillId="0" borderId="4" xfId="5" applyFont="1" applyBorder="1" applyAlignment="1" applyProtection="1">
      <alignment horizontal="center" vertical="center" wrapText="1"/>
    </xf>
    <xf numFmtId="0" fontId="49" fillId="0" borderId="4" xfId="5" applyFont="1" applyFill="1" applyBorder="1" applyAlignment="1" applyProtection="1">
      <alignment horizontal="left" vertical="center" wrapText="1"/>
    </xf>
    <xf numFmtId="0" fontId="3" fillId="0" borderId="4" xfId="5" applyFont="1" applyFill="1" applyBorder="1" applyAlignment="1" applyProtection="1">
      <alignment horizontal="left" vertical="center" wrapText="1"/>
    </xf>
    <xf numFmtId="0" fontId="3" fillId="0" borderId="4" xfId="5" applyFont="1" applyFill="1" applyBorder="1" applyAlignment="1" applyProtection="1">
      <alignment horizontal="center" vertical="center" wrapText="1"/>
    </xf>
    <xf numFmtId="0" fontId="4" fillId="3" borderId="4" xfId="7" applyFont="1" applyFill="1" applyBorder="1" applyAlignment="1">
      <alignment horizontal="center" vertical="center" wrapText="1"/>
    </xf>
    <xf numFmtId="0" fontId="50" fillId="3" borderId="4" xfId="5" applyFont="1" applyFill="1" applyBorder="1" applyAlignment="1" applyProtection="1">
      <alignment horizontal="left" vertical="center" wrapText="1"/>
    </xf>
    <xf numFmtId="0" fontId="4" fillId="3" borderId="4" xfId="5" applyFont="1" applyFill="1" applyBorder="1" applyAlignment="1" applyProtection="1">
      <alignment horizontal="left" vertical="center" wrapText="1"/>
    </xf>
    <xf numFmtId="0" fontId="4" fillId="3" borderId="4" xfId="5" applyFont="1" applyFill="1" applyBorder="1" applyAlignment="1" applyProtection="1">
      <alignment horizontal="center" vertical="center" wrapText="1"/>
    </xf>
    <xf numFmtId="0" fontId="3" fillId="0" borderId="0" xfId="7" applyFont="1" applyBorder="1" applyAlignment="1">
      <alignment horizontal="center" vertical="center"/>
    </xf>
    <xf numFmtId="0" fontId="3" fillId="0" borderId="0" xfId="7" applyFont="1" applyBorder="1" applyAlignment="1">
      <alignment vertical="center" wrapText="1"/>
    </xf>
    <xf numFmtId="0" fontId="45" fillId="0" borderId="0" xfId="5" applyFont="1" applyBorder="1" applyAlignment="1" applyProtection="1">
      <alignment horizontal="left" vertical="center" wrapText="1"/>
    </xf>
    <xf numFmtId="0" fontId="3" fillId="0" borderId="0" xfId="5" applyFont="1" applyBorder="1" applyAlignment="1" applyProtection="1">
      <alignment horizontal="left" vertical="center" wrapText="1"/>
    </xf>
    <xf numFmtId="0" fontId="51" fillId="0" borderId="0" xfId="5" applyFont="1" applyBorder="1" applyAlignment="1" applyProtection="1">
      <alignment horizontal="center" vertical="center" wrapText="1"/>
    </xf>
    <xf numFmtId="0" fontId="51" fillId="0" borderId="0" xfId="5" applyFont="1" applyBorder="1" applyAlignment="1" applyProtection="1">
      <alignment horizontal="left" vertical="center" wrapText="1"/>
    </xf>
    <xf numFmtId="1" fontId="34" fillId="12" borderId="4" xfId="0" applyNumberFormat="1" applyFont="1" applyFill="1" applyBorder="1" applyAlignment="1">
      <alignment horizontal="center" vertical="center"/>
    </xf>
    <xf numFmtId="0" fontId="53"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wrapText="1"/>
    </xf>
    <xf numFmtId="0" fontId="48" fillId="0" borderId="4" xfId="5" applyFont="1" applyFill="1" applyBorder="1" applyAlignment="1" applyProtection="1">
      <alignment vertical="center" wrapText="1"/>
    </xf>
    <xf numFmtId="0" fontId="3" fillId="0" borderId="4" xfId="5" applyFont="1" applyFill="1" applyBorder="1" applyAlignment="1" applyProtection="1">
      <alignment vertical="center" wrapText="1"/>
    </xf>
    <xf numFmtId="0" fontId="48" fillId="0" borderId="4" xfId="5" applyFont="1" applyFill="1" applyBorder="1" applyAlignment="1" applyProtection="1">
      <alignment horizontal="left" vertical="center" wrapText="1"/>
    </xf>
    <xf numFmtId="0" fontId="43" fillId="0" borderId="5" xfId="0" applyFont="1" applyBorder="1" applyAlignment="1">
      <alignment horizontal="left" vertical="center" wrapText="1"/>
    </xf>
    <xf numFmtId="0" fontId="7" fillId="0"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24" fillId="0" borderId="9" xfId="0" applyFont="1" applyFill="1" applyBorder="1" applyAlignment="1">
      <alignment horizontal="center" vertical="top" wrapText="1"/>
    </xf>
    <xf numFmtId="49" fontId="7" fillId="0" borderId="9" xfId="0" applyNumberFormat="1" applyFont="1" applyFill="1" applyBorder="1" applyAlignment="1">
      <alignment horizontal="center" vertical="center"/>
    </xf>
    <xf numFmtId="0" fontId="33" fillId="0" borderId="5"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 fillId="12" borderId="4" xfId="7" applyFont="1" applyFill="1" applyBorder="1" applyAlignment="1">
      <alignment horizontal="center" vertical="center"/>
    </xf>
    <xf numFmtId="0" fontId="4" fillId="12" borderId="4" xfId="7" applyFont="1" applyFill="1" applyBorder="1" applyAlignment="1">
      <alignment horizontal="center" vertical="center" wrapText="1"/>
    </xf>
    <xf numFmtId="0" fontId="4" fillId="12" borderId="5" xfId="7" applyFont="1" applyFill="1" applyBorder="1" applyAlignment="1">
      <alignment horizontal="center" vertical="center"/>
    </xf>
    <xf numFmtId="0" fontId="4" fillId="12" borderId="4" xfId="7" applyFont="1" applyFill="1" applyBorder="1" applyAlignment="1">
      <alignment horizontal="left" vertical="center" wrapText="1"/>
    </xf>
    <xf numFmtId="0" fontId="7" fillId="0" borderId="0" xfId="0" applyFont="1" applyFill="1" applyBorder="1" applyAlignment="1">
      <alignment horizontal="left" vertical="center"/>
    </xf>
    <xf numFmtId="0" fontId="32" fillId="0" borderId="0" xfId="0" applyFont="1" applyFill="1" applyBorder="1" applyAlignment="1">
      <alignment vertical="center"/>
    </xf>
    <xf numFmtId="0" fontId="7" fillId="0" borderId="0" xfId="0" quotePrefix="1"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168" fontId="54" fillId="0" borderId="0" xfId="0" applyNumberFormat="1" applyFont="1" applyFill="1" applyBorder="1" applyAlignment="1" applyProtection="1">
      <alignment vertical="center"/>
    </xf>
    <xf numFmtId="0" fontId="7" fillId="0" borderId="0" xfId="0" quotePrefix="1" applyFont="1" applyFill="1" applyBorder="1" applyAlignment="1">
      <alignment horizontal="left" vertical="center"/>
    </xf>
    <xf numFmtId="0" fontId="8"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11" xfId="0" applyFont="1" applyFill="1" applyBorder="1"/>
    <xf numFmtId="1" fontId="17" fillId="7" borderId="4" xfId="0" applyNumberFormat="1" applyFont="1" applyFill="1" applyBorder="1" applyAlignment="1">
      <alignment horizontal="center" vertical="center"/>
    </xf>
    <xf numFmtId="1" fontId="17" fillId="3" borderId="4" xfId="0" applyNumberFormat="1" applyFont="1" applyFill="1" applyBorder="1" applyAlignment="1">
      <alignment horizontal="center" vertical="center"/>
    </xf>
    <xf numFmtId="1" fontId="8" fillId="7" borderId="4" xfId="0" applyNumberFormat="1" applyFont="1" applyFill="1" applyBorder="1" applyAlignment="1">
      <alignment horizontal="center" vertical="center"/>
    </xf>
    <xf numFmtId="1" fontId="8" fillId="7" borderId="6" xfId="0" applyNumberFormat="1" applyFont="1" applyFill="1" applyBorder="1" applyAlignment="1">
      <alignment horizontal="center" vertical="center"/>
    </xf>
    <xf numFmtId="1" fontId="17" fillId="11" borderId="4" xfId="0" applyNumberFormat="1" applyFont="1" applyFill="1" applyBorder="1" applyAlignment="1">
      <alignment horizontal="center" vertical="center"/>
    </xf>
    <xf numFmtId="1" fontId="17" fillId="6" borderId="4" xfId="0" applyNumberFormat="1" applyFont="1" applyFill="1" applyBorder="1" applyAlignment="1">
      <alignment horizontal="center" vertical="center"/>
    </xf>
    <xf numFmtId="1" fontId="6" fillId="7" borderId="4" xfId="0" applyNumberFormat="1"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Border="1" applyAlignment="1">
      <alignment horizontal="left" vertical="center" wrapText="1"/>
    </xf>
    <xf numFmtId="0" fontId="33" fillId="0" borderId="14" xfId="0" applyFont="1" applyBorder="1" applyAlignment="1">
      <alignment horizontal="left" vertical="center" wrapText="1"/>
    </xf>
    <xf numFmtId="0" fontId="7" fillId="0" borderId="14" xfId="0" applyFont="1" applyBorder="1" applyAlignment="1">
      <alignment vertical="center" wrapText="1"/>
    </xf>
    <xf numFmtId="0" fontId="7" fillId="0" borderId="3" xfId="0" applyFont="1" applyBorder="1" applyAlignment="1">
      <alignment horizontal="left" vertical="center" wrapText="1"/>
    </xf>
    <xf numFmtId="0" fontId="33" fillId="0" borderId="14"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 xfId="0" applyFont="1" applyBorder="1" applyAlignment="1">
      <alignment horizontal="left" vertical="center" wrapText="1"/>
    </xf>
    <xf numFmtId="0" fontId="36" fillId="0" borderId="9" xfId="0" applyFont="1" applyFill="1" applyBorder="1" applyAlignment="1">
      <alignment horizontal="center" vertical="center"/>
    </xf>
    <xf numFmtId="0" fontId="36" fillId="0" borderId="9" xfId="0" applyFont="1" applyFill="1" applyBorder="1" applyAlignment="1">
      <alignment horizontal="center" vertical="center" wrapText="1"/>
    </xf>
    <xf numFmtId="0" fontId="36" fillId="7" borderId="0" xfId="0" applyFont="1" applyFill="1" applyAlignment="1">
      <alignment vertical="center"/>
    </xf>
    <xf numFmtId="0" fontId="55" fillId="0" borderId="0" xfId="0" applyFont="1" applyAlignment="1"/>
    <xf numFmtId="0" fontId="55" fillId="0" borderId="0" xfId="0" applyFont="1" applyFill="1" applyAlignment="1"/>
    <xf numFmtId="0" fontId="55" fillId="0" borderId="0" xfId="0" applyFont="1"/>
    <xf numFmtId="0" fontId="8" fillId="0" borderId="0" xfId="0" quotePrefix="1" applyFont="1" applyFill="1" applyBorder="1" applyAlignment="1">
      <alignment vertical="center"/>
    </xf>
    <xf numFmtId="0" fontId="56" fillId="0" borderId="0" xfId="0" applyFont="1" applyAlignment="1">
      <alignment horizontal="center"/>
    </xf>
    <xf numFmtId="0" fontId="22" fillId="0" borderId="0" xfId="0" applyFont="1"/>
    <xf numFmtId="0" fontId="36" fillId="0" borderId="2" xfId="0" applyFont="1" applyBorder="1" applyAlignment="1">
      <alignment horizontal="left" vertical="center" wrapText="1"/>
    </xf>
    <xf numFmtId="0" fontId="7" fillId="0" borderId="5" xfId="0" applyFont="1" applyBorder="1" applyAlignment="1">
      <alignment horizontal="left" vertical="center" wrapText="1"/>
    </xf>
    <xf numFmtId="0" fontId="33" fillId="0" borderId="2" xfId="0" applyFont="1" applyBorder="1" applyAlignment="1">
      <alignment horizontal="left" vertical="center" wrapText="1"/>
    </xf>
    <xf numFmtId="0" fontId="57" fillId="0" borderId="2" xfId="0" applyFont="1" applyBorder="1" applyAlignment="1">
      <alignment horizontal="left" vertical="center" wrapText="1"/>
    </xf>
    <xf numFmtId="0" fontId="57" fillId="0" borderId="3" xfId="0" applyFont="1" applyBorder="1" applyAlignment="1">
      <alignment horizontal="left" vertical="top"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lignment horizontal="center"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0" borderId="14"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4" xfId="0" applyFont="1" applyBorder="1" applyAlignment="1">
      <alignment horizontal="left" vertical="center" wrapText="1"/>
    </xf>
    <xf numFmtId="0" fontId="33" fillId="0" borderId="2" xfId="0" applyFont="1" applyBorder="1" applyAlignment="1">
      <alignment horizontal="left" vertical="center" wrapText="1"/>
    </xf>
    <xf numFmtId="0" fontId="52" fillId="14" borderId="4" xfId="5" applyFont="1" applyFill="1" applyBorder="1" applyAlignment="1" applyProtection="1">
      <alignment horizontal="left" vertical="center" wrapText="1"/>
    </xf>
    <xf numFmtId="0" fontId="3" fillId="0" borderId="0" xfId="0" applyFont="1" applyFill="1" applyAlignment="1">
      <alignment horizontal="right"/>
    </xf>
    <xf numFmtId="0" fontId="3" fillId="0" borderId="0" xfId="0" applyFont="1" applyFill="1" applyAlignment="1"/>
    <xf numFmtId="0" fontId="7" fillId="0" borderId="7" xfId="0" applyFont="1" applyBorder="1" applyAlignment="1">
      <alignment horizontal="left" vertical="center" wrapText="1"/>
    </xf>
    <xf numFmtId="0" fontId="7" fillId="0" borderId="4" xfId="0" applyFont="1" applyFill="1" applyBorder="1" applyAlignment="1">
      <alignment horizontal="center" vertical="center"/>
    </xf>
    <xf numFmtId="0" fontId="7" fillId="0" borderId="4" xfId="0" applyFont="1" applyBorder="1" applyAlignment="1">
      <alignment horizontal="left"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6" fillId="0" borderId="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xf>
    <xf numFmtId="0" fontId="37" fillId="4" borderId="2" xfId="0" applyFont="1" applyFill="1" applyBorder="1" applyAlignment="1">
      <alignment vertical="center"/>
    </xf>
    <xf numFmtId="0" fontId="37" fillId="4" borderId="7" xfId="0" applyFont="1" applyFill="1" applyBorder="1" applyAlignment="1">
      <alignment vertical="center"/>
    </xf>
    <xf numFmtId="0" fontId="37" fillId="0" borderId="2" xfId="0" applyFont="1" applyFill="1" applyBorder="1" applyAlignment="1">
      <alignment vertical="center"/>
    </xf>
    <xf numFmtId="0" fontId="37" fillId="0" borderId="7" xfId="0" applyFont="1" applyFill="1" applyBorder="1" applyAlignment="1">
      <alignment vertical="center"/>
    </xf>
    <xf numFmtId="0" fontId="8" fillId="0" borderId="5" xfId="0" applyFont="1" applyBorder="1" applyAlignment="1">
      <alignment vertical="center"/>
    </xf>
    <xf numFmtId="0" fontId="7" fillId="0" borderId="7" xfId="0" applyFont="1" applyBorder="1" applyAlignment="1">
      <alignment horizontal="center" vertical="center"/>
    </xf>
    <xf numFmtId="49" fontId="7" fillId="0" borderId="4" xfId="0" applyNumberFormat="1" applyFont="1" applyFill="1" applyBorder="1" applyAlignment="1">
      <alignment horizontal="center"/>
    </xf>
    <xf numFmtId="49" fontId="39" fillId="0" borderId="4" xfId="0" applyNumberFormat="1" applyFont="1" applyFill="1" applyBorder="1" applyAlignment="1">
      <alignment horizontal="center" wrapText="1"/>
    </xf>
    <xf numFmtId="49" fontId="7" fillId="0" borderId="4" xfId="0" applyNumberFormat="1" applyFont="1" applyFill="1" applyBorder="1" applyAlignment="1">
      <alignment horizontal="center" vertical="center"/>
    </xf>
    <xf numFmtId="49" fontId="39" fillId="0" borderId="4" xfId="0" applyNumberFormat="1" applyFont="1" applyFill="1" applyBorder="1" applyAlignment="1">
      <alignment horizontal="center" vertical="center" wrapText="1"/>
    </xf>
    <xf numFmtId="171" fontId="7" fillId="4" borderId="4" xfId="0" quotePrefix="1" applyNumberFormat="1" applyFont="1" applyFill="1" applyBorder="1" applyAlignment="1">
      <alignment horizontal="center" vertical="center" wrapText="1"/>
    </xf>
    <xf numFmtId="49" fontId="7" fillId="0" borderId="4" xfId="0" applyNumberFormat="1" applyFont="1" applyFill="1" applyBorder="1" applyAlignment="1">
      <alignment vertical="center" wrapText="1"/>
    </xf>
    <xf numFmtId="49" fontId="58" fillId="0" borderId="4" xfId="5" applyNumberFormat="1" applyFont="1" applyFill="1" applyBorder="1" applyAlignment="1" applyProtection="1">
      <alignment vertical="center" wrapText="1"/>
    </xf>
    <xf numFmtId="0" fontId="7" fillId="0" borderId="19" xfId="0" applyFont="1" applyBorder="1" applyAlignment="1">
      <alignment vertical="center"/>
    </xf>
    <xf numFmtId="0" fontId="8" fillId="0" borderId="2" xfId="0" applyFont="1" applyBorder="1" applyAlignment="1">
      <alignment horizontal="center" vertical="center" wrapText="1"/>
    </xf>
    <xf numFmtId="0" fontId="7" fillId="3" borderId="9" xfId="0" applyFont="1" applyFill="1" applyBorder="1" applyAlignment="1">
      <alignment horizontal="center" vertical="center"/>
    </xf>
    <xf numFmtId="0" fontId="8" fillId="0" borderId="4" xfId="0" applyFont="1" applyBorder="1" applyAlignment="1">
      <alignment horizontal="center" vertical="top" wrapText="1"/>
    </xf>
    <xf numFmtId="2" fontId="8" fillId="3" borderId="4" xfId="0" applyNumberFormat="1" applyFont="1" applyFill="1" applyBorder="1" applyAlignment="1">
      <alignment horizontal="center" vertical="center"/>
    </xf>
    <xf numFmtId="0" fontId="8" fillId="4" borderId="5" xfId="0" applyFont="1" applyFill="1" applyBorder="1" applyAlignment="1">
      <alignment vertical="center"/>
    </xf>
    <xf numFmtId="0" fontId="8" fillId="4" borderId="2" xfId="0" applyFont="1" applyFill="1" applyBorder="1" applyAlignment="1">
      <alignment vertical="center"/>
    </xf>
    <xf numFmtId="0" fontId="8" fillId="4" borderId="7" xfId="0" applyFont="1" applyFill="1" applyBorder="1" applyAlignment="1">
      <alignment vertical="center"/>
    </xf>
    <xf numFmtId="0" fontId="8" fillId="0" borderId="0" xfId="0" applyFont="1" applyFill="1" applyBorder="1" applyAlignment="1">
      <alignment horizontal="center" vertical="center"/>
    </xf>
    <xf numFmtId="0" fontId="8" fillId="5" borderId="11" xfId="0" applyFont="1" applyFill="1" applyBorder="1" applyAlignment="1">
      <alignment horizontal="center" vertical="center"/>
    </xf>
    <xf numFmtId="49" fontId="7" fillId="0" borderId="8" xfId="0" applyNumberFormat="1" applyFont="1" applyFill="1" applyBorder="1" applyAlignment="1">
      <alignment vertical="center" wrapText="1"/>
    </xf>
    <xf numFmtId="0" fontId="7" fillId="7" borderId="0" xfId="0" applyFont="1" applyFill="1" applyAlignment="1">
      <alignment vertical="center"/>
    </xf>
    <xf numFmtId="0" fontId="7" fillId="3" borderId="9" xfId="0" applyFont="1" applyFill="1" applyBorder="1" applyAlignment="1">
      <alignment horizontal="center" vertical="center" wrapText="1"/>
    </xf>
    <xf numFmtId="0" fontId="8" fillId="0" borderId="14" xfId="0" applyFont="1" applyBorder="1" applyAlignment="1">
      <alignment horizontal="center" vertical="center" wrapText="1"/>
    </xf>
    <xf numFmtId="49" fontId="8" fillId="0" borderId="4" xfId="0" applyNumberFormat="1" applyFont="1" applyFill="1" applyBorder="1" applyAlignment="1">
      <alignment vertical="center" wrapText="1"/>
    </xf>
    <xf numFmtId="49" fontId="40" fillId="0" borderId="4" xfId="0" applyNumberFormat="1" applyFont="1" applyFill="1" applyBorder="1" applyAlignment="1">
      <alignment vertical="center" wrapText="1"/>
    </xf>
    <xf numFmtId="49" fontId="7" fillId="0" borderId="4" xfId="0" applyNumberFormat="1" applyFont="1" applyFill="1" applyBorder="1" applyAlignment="1"/>
    <xf numFmtId="0" fontId="7" fillId="2"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1" fontId="8" fillId="3" borderId="4" xfId="0" applyNumberFormat="1" applyFont="1" applyFill="1" applyBorder="1" applyAlignment="1">
      <alignment horizontal="center" vertical="center" wrapText="1"/>
    </xf>
    <xf numFmtId="0" fontId="8" fillId="4" borderId="9" xfId="0" applyFont="1" applyFill="1" applyBorder="1" applyAlignment="1">
      <alignment horizontal="center" vertical="center" wrapText="1"/>
    </xf>
    <xf numFmtId="0" fontId="7" fillId="4" borderId="9" xfId="0" quotePrefix="1"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2" borderId="11" xfId="0" quotePrefix="1" applyFont="1" applyFill="1" applyBorder="1" applyAlignment="1">
      <alignment horizontal="center" vertical="top"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4" xfId="0" applyFont="1" applyFill="1" applyBorder="1" applyAlignment="1">
      <alignment vertical="center"/>
    </xf>
    <xf numFmtId="0" fontId="7" fillId="4" borderId="6" xfId="0" applyFont="1" applyFill="1" applyBorder="1" applyAlignment="1">
      <alignment horizontal="center" vertical="center"/>
    </xf>
    <xf numFmtId="49" fontId="7" fillId="0" borderId="6" xfId="0" applyNumberFormat="1" applyFont="1" applyFill="1" applyBorder="1" applyAlignment="1">
      <alignment vertical="center"/>
    </xf>
    <xf numFmtId="49" fontId="39" fillId="0" borderId="6" xfId="0" applyNumberFormat="1" applyFont="1" applyFill="1" applyBorder="1" applyAlignment="1">
      <alignment vertical="center" wrapText="1"/>
    </xf>
    <xf numFmtId="0" fontId="7" fillId="2" borderId="9" xfId="0" quotePrefix="1" applyFont="1" applyFill="1" applyBorder="1" applyAlignment="1">
      <alignment horizontal="center" vertical="top" wrapText="1"/>
    </xf>
    <xf numFmtId="0" fontId="8" fillId="0" borderId="2" xfId="0" applyFont="1" applyFill="1" applyBorder="1" applyAlignment="1">
      <alignment horizontal="center" vertical="center"/>
    </xf>
    <xf numFmtId="0" fontId="8" fillId="0" borderId="5" xfId="0" applyFont="1" applyFill="1" applyBorder="1" applyAlignment="1">
      <alignment vertical="center"/>
    </xf>
    <xf numFmtId="0" fontId="8" fillId="0" borderId="2" xfId="0" applyFont="1" applyFill="1" applyBorder="1" applyAlignment="1">
      <alignment vertical="center"/>
    </xf>
    <xf numFmtId="0" fontId="8" fillId="0" borderId="7" xfId="0" applyFont="1" applyFill="1" applyBorder="1" applyAlignment="1">
      <alignment vertical="center"/>
    </xf>
    <xf numFmtId="0" fontId="8" fillId="5" borderId="5" xfId="0" applyFont="1" applyFill="1" applyBorder="1" applyAlignment="1">
      <alignment horizontal="center" vertical="center"/>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center" vertical="center" wrapText="1"/>
    </xf>
    <xf numFmtId="2" fontId="22" fillId="10" borderId="4" xfId="0" applyNumberFormat="1" applyFont="1" applyFill="1" applyBorder="1" applyAlignment="1">
      <alignment horizontal="center" vertical="center" wrapText="1"/>
    </xf>
    <xf numFmtId="0" fontId="8" fillId="0" borderId="0" xfId="0" applyFont="1" applyBorder="1" applyAlignment="1">
      <alignment horizontal="center" vertical="center"/>
    </xf>
    <xf numFmtId="1" fontId="34" fillId="12" borderId="0" xfId="0" applyNumberFormat="1" applyFont="1" applyFill="1" applyBorder="1" applyAlignment="1">
      <alignment horizontal="center" vertical="center"/>
    </xf>
    <xf numFmtId="2" fontId="17" fillId="0" borderId="0" xfId="0" applyNumberFormat="1" applyFont="1" applyBorder="1" applyAlignment="1">
      <alignment horizontal="center" vertical="center"/>
    </xf>
    <xf numFmtId="2" fontId="17" fillId="13" borderId="0" xfId="0" applyNumberFormat="1" applyFont="1" applyFill="1" applyBorder="1" applyAlignment="1">
      <alignment horizontal="center" vertical="center"/>
    </xf>
    <xf numFmtId="2" fontId="17" fillId="11" borderId="0" xfId="0" applyNumberFormat="1" applyFont="1" applyFill="1" applyBorder="1" applyAlignment="1">
      <alignment horizontal="center" vertical="center"/>
    </xf>
    <xf numFmtId="1" fontId="17" fillId="7" borderId="0" xfId="0" applyNumberFormat="1" applyFont="1" applyFill="1" applyBorder="1" applyAlignment="1">
      <alignment horizontal="center" vertical="center"/>
    </xf>
    <xf numFmtId="1" fontId="17" fillId="3" borderId="0" xfId="0" applyNumberFormat="1" applyFont="1" applyFill="1" applyBorder="1" applyAlignment="1">
      <alignment horizontal="center" vertical="center"/>
    </xf>
    <xf numFmtId="170" fontId="17" fillId="3" borderId="0" xfId="0" applyNumberFormat="1" applyFont="1" applyFill="1" applyBorder="1" applyAlignment="1">
      <alignment horizontal="center" vertical="center"/>
    </xf>
    <xf numFmtId="2" fontId="17" fillId="7" borderId="0" xfId="0" applyNumberFormat="1" applyFont="1" applyFill="1" applyBorder="1" applyAlignment="1">
      <alignment horizontal="center" vertical="center"/>
    </xf>
    <xf numFmtId="2" fontId="17" fillId="3" borderId="0" xfId="0" applyNumberFormat="1" applyFont="1" applyFill="1" applyBorder="1" applyAlignment="1">
      <alignment horizontal="center" vertical="center"/>
    </xf>
    <xf numFmtId="2" fontId="7" fillId="0" borderId="11" xfId="0" applyNumberFormat="1" applyFont="1" applyBorder="1" applyAlignment="1">
      <alignment horizontal="center" vertical="center" wrapText="1"/>
    </xf>
    <xf numFmtId="0" fontId="7" fillId="5" borderId="0" xfId="0" applyFont="1" applyFill="1" applyBorder="1" applyAlignment="1">
      <alignment vertical="top"/>
    </xf>
    <xf numFmtId="2" fontId="7" fillId="0" borderId="11" xfId="0" applyNumberFormat="1" applyFont="1" applyFill="1" applyBorder="1" applyAlignment="1">
      <alignment horizontal="center" vertical="center" wrapText="1"/>
    </xf>
    <xf numFmtId="2" fontId="7" fillId="0" borderId="0" xfId="0" applyNumberFormat="1" applyFont="1" applyBorder="1" applyAlignment="1">
      <alignment horizontal="center" vertical="center" wrapText="1"/>
    </xf>
    <xf numFmtId="2" fontId="22" fillId="10" borderId="0" xfId="0" applyNumberFormat="1" applyFont="1" applyFill="1" applyBorder="1" applyAlignment="1">
      <alignment horizontal="center" vertical="center" wrapText="1"/>
    </xf>
    <xf numFmtId="1" fontId="8" fillId="7" borderId="0" xfId="0" applyNumberFormat="1" applyFont="1" applyFill="1" applyBorder="1" applyAlignment="1">
      <alignment horizontal="center" vertical="center"/>
    </xf>
    <xf numFmtId="1" fontId="8" fillId="3" borderId="0" xfId="0" applyNumberFormat="1" applyFont="1" applyFill="1" applyBorder="1" applyAlignment="1">
      <alignment horizontal="center" vertical="center"/>
    </xf>
    <xf numFmtId="2" fontId="8" fillId="3" borderId="0" xfId="0" applyNumberFormat="1" applyFont="1" applyFill="1" applyBorder="1" applyAlignment="1">
      <alignment horizontal="center" vertical="center"/>
    </xf>
    <xf numFmtId="1" fontId="17" fillId="11" borderId="0" xfId="0" applyNumberFormat="1" applyFont="1" applyFill="1" applyBorder="1" applyAlignment="1">
      <alignment horizontal="center" vertical="center"/>
    </xf>
    <xf numFmtId="1" fontId="17" fillId="6" borderId="0" xfId="0" applyNumberFormat="1" applyFont="1" applyFill="1" applyBorder="1" applyAlignment="1">
      <alignment horizontal="center" vertical="center"/>
    </xf>
    <xf numFmtId="1" fontId="6" fillId="7" borderId="0" xfId="0" applyNumberFormat="1" applyFont="1" applyFill="1" applyBorder="1" applyAlignment="1">
      <alignment horizontal="center" vertical="center"/>
    </xf>
    <xf numFmtId="170" fontId="6"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6" fillId="0" borderId="0" xfId="0" applyNumberFormat="1" applyFont="1"/>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3" borderId="9" xfId="0" applyFont="1" applyFill="1" applyBorder="1" applyAlignment="1">
      <alignment vertical="center"/>
    </xf>
    <xf numFmtId="49" fontId="8" fillId="0" borderId="4" xfId="0" applyNumberFormat="1" applyFont="1" applyFill="1" applyBorder="1" applyAlignment="1">
      <alignment vertical="center"/>
    </xf>
    <xf numFmtId="0" fontId="7" fillId="7" borderId="9"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2" xfId="0" applyFont="1" applyFill="1" applyBorder="1" applyAlignment="1">
      <alignment vertical="center" wrapText="1"/>
    </xf>
    <xf numFmtId="1" fontId="7" fillId="7" borderId="4" xfId="0" applyNumberFormat="1" applyFont="1" applyFill="1" applyBorder="1" applyAlignment="1">
      <alignment horizontal="center" vertical="center"/>
    </xf>
    <xf numFmtId="0" fontId="7" fillId="7" borderId="0" xfId="0" applyFont="1" applyFill="1"/>
    <xf numFmtId="49" fontId="7" fillId="0" borderId="7" xfId="0" quotePrefix="1" applyNumberFormat="1" applyFont="1" applyFill="1" applyBorder="1" applyAlignment="1">
      <alignment horizontal="center" vertical="center" wrapText="1"/>
    </xf>
    <xf numFmtId="49" fontId="7" fillId="0" borderId="4" xfId="5" applyNumberFormat="1" applyFont="1" applyFill="1" applyBorder="1" applyAlignment="1" applyProtection="1">
      <alignment vertical="center" wrapText="1"/>
    </xf>
    <xf numFmtId="0" fontId="8" fillId="4" borderId="11" xfId="0" applyFont="1" applyFill="1" applyBorder="1" applyAlignment="1">
      <alignment vertical="center" wrapText="1"/>
    </xf>
    <xf numFmtId="15" fontId="7" fillId="2"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5" borderId="4" xfId="0" applyFont="1" applyFill="1" applyBorder="1" applyAlignment="1">
      <alignment horizontal="center" vertical="center"/>
    </xf>
    <xf numFmtId="0" fontId="8" fillId="4" borderId="4" xfId="0" applyFont="1" applyFill="1" applyBorder="1" applyAlignment="1">
      <alignment vertical="center" wrapText="1"/>
    </xf>
    <xf numFmtId="0" fontId="8" fillId="4" borderId="7" xfId="0" applyFont="1" applyFill="1" applyBorder="1" applyAlignment="1">
      <alignment vertical="center" wrapText="1"/>
    </xf>
    <xf numFmtId="0" fontId="7" fillId="7" borderId="9" xfId="0" applyFont="1" applyFill="1" applyBorder="1" applyAlignment="1">
      <alignment horizontal="center" vertical="top" wrapText="1"/>
    </xf>
    <xf numFmtId="0" fontId="7" fillId="7" borderId="8" xfId="0" applyFont="1" applyFill="1" applyBorder="1" applyAlignment="1">
      <alignment horizontal="center" vertical="center" wrapText="1"/>
    </xf>
    <xf numFmtId="1" fontId="7" fillId="7" borderId="5" xfId="0" applyNumberFormat="1" applyFont="1" applyFill="1" applyBorder="1" applyAlignment="1">
      <alignment horizontal="center" vertical="center" wrapText="1"/>
    </xf>
    <xf numFmtId="0" fontId="8" fillId="4" borderId="6" xfId="0" applyFont="1" applyFill="1" applyBorder="1" applyAlignment="1">
      <alignment vertical="center" wrapText="1"/>
    </xf>
    <xf numFmtId="0" fontId="8"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3" borderId="11" xfId="0" applyFont="1" applyFill="1" applyBorder="1" applyAlignment="1">
      <alignment vertical="center" wrapText="1"/>
    </xf>
    <xf numFmtId="0" fontId="8" fillId="7" borderId="11" xfId="0" applyFont="1" applyFill="1" applyBorder="1" applyAlignment="1">
      <alignment vertical="center" wrapText="1"/>
    </xf>
    <xf numFmtId="0" fontId="8" fillId="7" borderId="6" xfId="0" applyFont="1" applyFill="1" applyBorder="1" applyAlignment="1">
      <alignment vertical="center" wrapText="1"/>
    </xf>
    <xf numFmtId="1" fontId="7" fillId="7" borderId="14" xfId="0" applyNumberFormat="1" applyFont="1" applyFill="1" applyBorder="1" applyAlignment="1">
      <alignment horizontal="center" vertical="center" wrapText="1"/>
    </xf>
    <xf numFmtId="49" fontId="8" fillId="0" borderId="8" xfId="0" applyNumberFormat="1" applyFont="1" applyFill="1" applyBorder="1" applyAlignment="1">
      <alignment vertical="center" wrapText="1"/>
    </xf>
    <xf numFmtId="49" fontId="40" fillId="0" borderId="8" xfId="0" applyNumberFormat="1" applyFont="1" applyFill="1" applyBorder="1" applyAlignment="1">
      <alignment vertical="center" wrapText="1"/>
    </xf>
    <xf numFmtId="170" fontId="7" fillId="7" borderId="5" xfId="0" applyNumberFormat="1" applyFont="1" applyFill="1" applyBorder="1" applyAlignment="1">
      <alignment horizontal="center" vertical="center" wrapText="1"/>
    </xf>
    <xf numFmtId="170" fontId="8" fillId="3" borderId="4" xfId="0" applyNumberFormat="1" applyFont="1" applyFill="1" applyBorder="1" applyAlignment="1">
      <alignment horizontal="center" vertical="center"/>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4" borderId="2" xfId="0" applyFont="1" applyFill="1" applyBorder="1" applyAlignment="1">
      <alignment vertical="center" wrapText="1"/>
    </xf>
    <xf numFmtId="0" fontId="7" fillId="0" borderId="4" xfId="0" applyFont="1" applyBorder="1" applyAlignment="1">
      <alignment horizontal="center" vertical="center" wrapText="1"/>
    </xf>
    <xf numFmtId="0" fontId="8" fillId="4" borderId="12" xfId="0" applyFont="1" applyFill="1" applyBorder="1" applyAlignment="1">
      <alignment horizontal="center" vertical="center" wrapText="1"/>
    </xf>
    <xf numFmtId="0" fontId="8" fillId="0" borderId="2" xfId="0" applyFont="1" applyBorder="1" applyAlignment="1">
      <alignment vertical="center" wrapText="1"/>
    </xf>
    <xf numFmtId="49" fontId="7" fillId="0" borderId="2" xfId="0" applyNumberFormat="1" applyFont="1" applyFill="1" applyBorder="1" applyAlignment="1">
      <alignment vertical="center"/>
    </xf>
    <xf numFmtId="49" fontId="39" fillId="0" borderId="7" xfId="0" applyNumberFormat="1" applyFont="1" applyFill="1" applyBorder="1" applyAlignment="1">
      <alignment vertical="center" wrapText="1"/>
    </xf>
    <xf numFmtId="49" fontId="7" fillId="0" borderId="13" xfId="0" quotePrefix="1" applyNumberFormat="1" applyFont="1" applyBorder="1" applyAlignment="1">
      <alignment horizontal="center" vertical="center" wrapText="1"/>
    </xf>
    <xf numFmtId="49" fontId="7" fillId="0" borderId="6" xfId="5" applyNumberFormat="1" applyFont="1" applyFill="1" applyBorder="1" applyAlignment="1" applyProtection="1">
      <alignment vertical="center"/>
    </xf>
    <xf numFmtId="49" fontId="7" fillId="4" borderId="7" xfId="0" quotePrefix="1" applyNumberFormat="1" applyFont="1" applyFill="1" applyBorder="1" applyAlignment="1">
      <alignment horizontal="center" vertical="center" wrapText="1"/>
    </xf>
    <xf numFmtId="49" fontId="7" fillId="0" borderId="4" xfId="5" applyNumberFormat="1" applyFont="1" applyFill="1" applyBorder="1" applyAlignment="1" applyProtection="1">
      <alignment vertical="center"/>
    </xf>
    <xf numFmtId="49" fontId="7" fillId="0" borderId="7" xfId="0" quotePrefix="1" applyNumberFormat="1" applyFont="1" applyBorder="1" applyAlignment="1">
      <alignment horizontal="center" vertical="center" wrapText="1"/>
    </xf>
    <xf numFmtId="0" fontId="8" fillId="7" borderId="9" xfId="0" applyFont="1" applyFill="1" applyBorder="1" applyAlignment="1">
      <alignment vertical="center" wrapText="1"/>
    </xf>
    <xf numFmtId="0" fontId="8" fillId="4" borderId="9" xfId="0" applyFont="1" applyFill="1" applyBorder="1" applyAlignment="1">
      <alignment vertical="center" wrapText="1"/>
    </xf>
    <xf numFmtId="0" fontId="8" fillId="4" borderId="11" xfId="0" applyFont="1" applyFill="1" applyBorder="1" applyAlignment="1">
      <alignment horizontal="center" vertical="center" wrapText="1"/>
    </xf>
    <xf numFmtId="0" fontId="40" fillId="4" borderId="7" xfId="0" applyFont="1" applyFill="1" applyBorder="1" applyAlignment="1">
      <alignment vertical="center" wrapText="1"/>
    </xf>
    <xf numFmtId="0" fontId="7" fillId="4" borderId="9" xfId="0" applyFont="1" applyFill="1" applyBorder="1" applyAlignment="1">
      <alignment vertical="center" wrapText="1"/>
    </xf>
    <xf numFmtId="0" fontId="7" fillId="4" borderId="11"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4" borderId="2" xfId="0" applyFont="1" applyFill="1" applyBorder="1" applyAlignment="1">
      <alignment vertical="center" wrapText="1"/>
    </xf>
    <xf numFmtId="0" fontId="8" fillId="4" borderId="7" xfId="0" applyFont="1" applyFill="1" applyBorder="1" applyAlignment="1">
      <alignment vertical="center" wrapText="1"/>
    </xf>
    <xf numFmtId="0" fontId="7" fillId="0" borderId="4" xfId="0" applyFont="1" applyBorder="1" applyAlignment="1">
      <alignment horizontal="center" vertical="center" wrapText="1"/>
    </xf>
    <xf numFmtId="0" fontId="8" fillId="4" borderId="2" xfId="0" applyFont="1" applyFill="1" applyBorder="1" applyAlignment="1">
      <alignment vertical="center" wrapText="1"/>
    </xf>
    <xf numFmtId="0" fontId="8" fillId="4" borderId="7" xfId="0" applyFont="1" applyFill="1" applyBorder="1" applyAlignment="1">
      <alignmen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8" fillId="7" borderId="5" xfId="0" applyFont="1" applyFill="1" applyBorder="1" applyAlignment="1">
      <alignment horizontal="center" vertical="center" wrapText="1"/>
    </xf>
    <xf numFmtId="0" fontId="8" fillId="7" borderId="4" xfId="0" applyFont="1" applyFill="1" applyBorder="1" applyAlignment="1">
      <alignment vertical="center" wrapText="1"/>
    </xf>
    <xf numFmtId="0" fontId="7" fillId="7"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4" xfId="0" quotePrefix="1" applyNumberFormat="1" applyFont="1" applyFill="1" applyBorder="1" applyAlignment="1">
      <alignment horizontal="center" vertical="center" wrapText="1"/>
    </xf>
    <xf numFmtId="49" fontId="7" fillId="0" borderId="4" xfId="5" applyNumberFormat="1" applyFont="1" applyFill="1" applyBorder="1" applyAlignment="1" applyProtection="1">
      <alignment horizontal="left" vertical="center" wrapText="1"/>
    </xf>
    <xf numFmtId="0" fontId="7" fillId="0" borderId="4" xfId="0" applyFont="1" applyFill="1" applyBorder="1" applyAlignment="1">
      <alignment horizontal="left" vertical="top" wrapText="1"/>
    </xf>
    <xf numFmtId="0" fontId="8" fillId="0" borderId="0" xfId="0" applyFont="1"/>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4" borderId="2" xfId="0" applyFont="1" applyFill="1" applyBorder="1" applyAlignment="1">
      <alignment vertical="center" wrapText="1"/>
    </xf>
    <xf numFmtId="0" fontId="8" fillId="4" borderId="7" xfId="0" applyFont="1" applyFill="1" applyBorder="1" applyAlignment="1">
      <alignment vertical="center" wrapText="1"/>
    </xf>
    <xf numFmtId="0" fontId="7" fillId="0" borderId="4" xfId="0" applyFont="1" applyBorder="1" applyAlignment="1">
      <alignment horizontal="center" vertical="center" wrapText="1"/>
    </xf>
    <xf numFmtId="49" fontId="16" fillId="14" borderId="4" xfId="5" applyNumberFormat="1" applyFill="1" applyBorder="1" applyAlignment="1" applyProtection="1">
      <alignment vertical="center" wrapText="1"/>
    </xf>
    <xf numFmtId="49" fontId="16" fillId="14" borderId="6" xfId="5" applyNumberFormat="1" applyFill="1" applyBorder="1" applyAlignment="1" applyProtection="1">
      <alignment vertical="center" wrapText="1"/>
    </xf>
    <xf numFmtId="49" fontId="16" fillId="14" borderId="8" xfId="5" applyNumberFormat="1" applyFill="1" applyBorder="1" applyAlignment="1" applyProtection="1">
      <alignment horizontal="left" vertical="center" wrapText="1"/>
    </xf>
    <xf numFmtId="0" fontId="16" fillId="14" borderId="8" xfId="5" applyFill="1" applyBorder="1" applyAlignment="1" applyProtection="1">
      <alignment horizontal="left" vertical="center" wrapText="1"/>
    </xf>
    <xf numFmtId="0" fontId="16" fillId="14" borderId="4" xfId="5" applyFill="1" applyBorder="1" applyAlignment="1" applyProtection="1">
      <alignment horizontal="left" vertical="center" wrapText="1"/>
    </xf>
    <xf numFmtId="0" fontId="16" fillId="14" borderId="4" xfId="5" applyFill="1" applyBorder="1" applyAlignment="1" applyProtection="1">
      <alignment vertical="center" wrapText="1"/>
    </xf>
    <xf numFmtId="0" fontId="16" fillId="14" borderId="8" xfId="5" applyFill="1" applyBorder="1" applyAlignment="1" applyProtection="1">
      <alignmen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2" fontId="8" fillId="0" borderId="4" xfId="0" applyNumberFormat="1" applyFont="1" applyFill="1" applyBorder="1" applyAlignment="1">
      <alignment horizontal="center" vertical="center" wrapText="1"/>
    </xf>
    <xf numFmtId="0" fontId="3" fillId="0" borderId="8" xfId="5" applyFont="1" applyBorder="1" applyAlignment="1" applyProtection="1">
      <alignment horizontal="left" vertical="center" wrapText="1"/>
    </xf>
    <xf numFmtId="0" fontId="3" fillId="0" borderId="9" xfId="5" applyFont="1" applyBorder="1" applyAlignment="1" applyProtection="1">
      <alignment horizontal="left" vertical="center" wrapText="1"/>
    </xf>
    <xf numFmtId="0" fontId="3" fillId="0" borderId="6" xfId="5" applyFont="1" applyBorder="1" applyAlignment="1" applyProtection="1">
      <alignment horizontal="left" vertical="center" wrapText="1"/>
    </xf>
    <xf numFmtId="0" fontId="4" fillId="0" borderId="0" xfId="7" applyFont="1" applyAlignment="1">
      <alignment horizontal="center" vertical="center"/>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4" fillId="0" borderId="45"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51" xfId="0" applyFont="1" applyBorder="1" applyAlignment="1">
      <alignment vertical="center" wrapText="1"/>
    </xf>
    <xf numFmtId="0" fontId="3" fillId="0" borderId="49" xfId="0" applyFont="1" applyBorder="1" applyAlignment="1">
      <alignment vertical="center" wrapText="1"/>
    </xf>
    <xf numFmtId="0" fontId="3" fillId="0" borderId="48" xfId="0" applyFont="1" applyBorder="1" applyAlignment="1">
      <alignment vertical="center" wrapText="1"/>
    </xf>
    <xf numFmtId="0" fontId="3" fillId="0" borderId="50" xfId="0" applyFont="1" applyBorder="1" applyAlignment="1">
      <alignment vertical="center" wrapText="1"/>
    </xf>
    <xf numFmtId="0" fontId="4" fillId="0" borderId="24" xfId="0" applyFont="1" applyBorder="1" applyAlignment="1">
      <alignment horizontal="left" vertical="center"/>
    </xf>
    <xf numFmtId="0" fontId="4" fillId="0" borderId="39"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2"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26" xfId="0" applyFont="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27"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7"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8" xfId="0" applyFont="1" applyFill="1" applyBorder="1" applyAlignment="1">
      <alignment horizontal="left" vertical="center"/>
    </xf>
    <xf numFmtId="0" fontId="3" fillId="0" borderId="5" xfId="0" quotePrefix="1" applyFont="1" applyFill="1" applyBorder="1" applyAlignment="1">
      <alignment horizontal="left" vertical="center" wrapText="1"/>
    </xf>
    <xf numFmtId="0" fontId="4" fillId="0" borderId="0" xfId="0" applyFont="1" applyAlignment="1">
      <alignment horizont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0" xfId="0" applyFont="1" applyBorder="1" applyAlignment="1">
      <alignment horizontal="left" vertical="center"/>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pplyAlignment="1">
      <alignment horizontal="left" vertical="top" wrapText="1"/>
    </xf>
    <xf numFmtId="0" fontId="7" fillId="0" borderId="8" xfId="0" applyFont="1" applyBorder="1" applyAlignment="1">
      <alignment horizontal="left" vertical="center" wrapText="1"/>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13" xfId="0" applyFont="1" applyBorder="1" applyAlignment="1">
      <alignment horizontal="left" vertical="top" wrapText="1"/>
    </xf>
    <xf numFmtId="169" fontId="7" fillId="0" borderId="5" xfId="0" applyNumberFormat="1" applyFont="1" applyBorder="1" applyAlignment="1">
      <alignment horizontal="left" vertical="center" wrapText="1"/>
    </xf>
    <xf numFmtId="169" fontId="7" fillId="0" borderId="2" xfId="0" applyNumberFormat="1" applyFont="1" applyBorder="1" applyAlignment="1">
      <alignment horizontal="left" vertical="center" wrapText="1"/>
    </xf>
    <xf numFmtId="169" fontId="7" fillId="0" borderId="7" xfId="0" applyNumberFormat="1" applyFont="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0" xfId="0" applyFont="1" applyFill="1" applyAlignment="1">
      <alignment horizontal="left"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7" fillId="0" borderId="15" xfId="0" applyFont="1" applyBorder="1" applyAlignment="1">
      <alignment horizontal="left" vertical="top" wrapText="1"/>
    </xf>
    <xf numFmtId="0" fontId="7" fillId="0" borderId="1" xfId="0" quotePrefix="1" applyFont="1" applyFill="1" applyBorder="1" applyAlignment="1">
      <alignment horizontal="center" vertical="top"/>
    </xf>
    <xf numFmtId="0" fontId="7" fillId="0" borderId="0" xfId="0" applyFont="1" applyFill="1" applyBorder="1" applyAlignment="1">
      <alignment horizontal="center"/>
    </xf>
    <xf numFmtId="0" fontId="7" fillId="0" borderId="0" xfId="0" applyFont="1" applyFill="1" applyBorder="1" applyAlignment="1">
      <alignment horizontal="center" vertical="top"/>
    </xf>
    <xf numFmtId="168" fontId="24" fillId="0" borderId="0" xfId="0" applyNumberFormat="1" applyFont="1" applyFill="1" applyBorder="1" applyAlignment="1" applyProtection="1">
      <alignment horizontal="left" vertical="top" wrapText="1"/>
    </xf>
    <xf numFmtId="168" fontId="24" fillId="0" borderId="19" xfId="0" applyNumberFormat="1" applyFont="1" applyFill="1" applyBorder="1" applyAlignment="1" applyProtection="1">
      <alignment horizontal="left" vertical="top" wrapTex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168" fontId="24" fillId="0" borderId="0" xfId="0" applyNumberFormat="1" applyFont="1" applyFill="1" applyBorder="1" applyAlignment="1" applyProtection="1">
      <alignment horizontal="left" vertical="center" wrapText="1"/>
    </xf>
    <xf numFmtId="168" fontId="24" fillId="0" borderId="19" xfId="0" applyNumberFormat="1" applyFont="1" applyFill="1" applyBorder="1" applyAlignment="1" applyProtection="1">
      <alignment horizontal="left" vertical="center" wrapText="1"/>
    </xf>
    <xf numFmtId="0" fontId="7" fillId="0" borderId="0" xfId="0" applyFont="1" applyFill="1" applyBorder="1" applyAlignment="1">
      <alignment horizontal="left" vertical="center"/>
    </xf>
    <xf numFmtId="0" fontId="7" fillId="0" borderId="0" xfId="0" applyFont="1" applyAlignment="1">
      <alignment horizontal="left"/>
    </xf>
    <xf numFmtId="0" fontId="7" fillId="0" borderId="0" xfId="0" applyFont="1" applyFill="1" applyAlignment="1">
      <alignment horizontal="left" vertical="top" wrapText="1"/>
    </xf>
    <xf numFmtId="0" fontId="7" fillId="0" borderId="0" xfId="0" applyFont="1" applyFill="1" applyAlignment="1">
      <alignment horizontal="center" vertical="center" wrapText="1"/>
    </xf>
    <xf numFmtId="0" fontId="23" fillId="0" borderId="2" xfId="0" applyFont="1" applyBorder="1" applyAlignment="1">
      <alignment vertical="center" wrapText="1"/>
    </xf>
    <xf numFmtId="0" fontId="23" fillId="0" borderId="7" xfId="0" applyFont="1" applyBorder="1" applyAlignment="1">
      <alignmen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7" fillId="0" borderId="7"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8" fillId="0" borderId="14" xfId="0" applyFont="1" applyBorder="1" applyAlignment="1">
      <alignment horizontal="left" vertical="center" wrapText="1"/>
    </xf>
    <xf numFmtId="0" fontId="8" fillId="0" borderId="3" xfId="0" applyFont="1" applyBorder="1" applyAlignment="1">
      <alignment horizontal="left" vertical="center" wrapText="1"/>
    </xf>
    <xf numFmtId="0" fontId="8" fillId="0" borderId="15"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2" fillId="0" borderId="7" xfId="0" applyFont="1" applyBorder="1" applyAlignment="1">
      <alignment vertical="center" wrapText="1"/>
    </xf>
    <xf numFmtId="0" fontId="23" fillId="0" borderId="4" xfId="0" applyFont="1" applyBorder="1" applyAlignment="1">
      <alignment vertical="center" wrapText="1"/>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21" fillId="0" borderId="7" xfId="0" applyFont="1" applyBorder="1" applyAlignment="1">
      <alignment horizontal="left" vertical="top" wrapText="1"/>
    </xf>
    <xf numFmtId="0" fontId="17" fillId="0" borderId="12" xfId="0" applyFont="1" applyBorder="1" applyAlignment="1">
      <alignment horizontal="center"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7" fillId="0" borderId="13" xfId="0" applyFont="1" applyBorder="1" applyAlignment="1">
      <alignment horizontal="left" vertical="center"/>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0" fontId="16" fillId="14" borderId="15" xfId="5" applyFill="1" applyBorder="1" applyAlignment="1" applyProtection="1">
      <alignment horizontal="left" vertical="center" wrapText="1"/>
    </xf>
    <xf numFmtId="0" fontId="8" fillId="14" borderId="19" xfId="0" applyFont="1" applyFill="1" applyBorder="1" applyAlignment="1">
      <alignment horizontal="left" vertical="center" wrapText="1"/>
    </xf>
    <xf numFmtId="0" fontId="8" fillId="14" borderId="13" xfId="0" applyFont="1" applyFill="1" applyBorder="1" applyAlignment="1">
      <alignment horizontal="left" vertical="center" wrapText="1"/>
    </xf>
    <xf numFmtId="49" fontId="7" fillId="0" borderId="8" xfId="5" applyNumberFormat="1" applyFont="1" applyFill="1" applyBorder="1" applyAlignment="1" applyProtection="1">
      <alignment horizontal="left" vertical="center" wrapText="1"/>
    </xf>
    <xf numFmtId="49" fontId="7" fillId="0" borderId="9" xfId="5" applyNumberFormat="1" applyFont="1" applyFill="1" applyBorder="1" applyAlignment="1" applyProtection="1">
      <alignment horizontal="left" vertical="center" wrapText="1"/>
    </xf>
    <xf numFmtId="49" fontId="7" fillId="0" borderId="6" xfId="5" applyNumberFormat="1" applyFont="1" applyFill="1" applyBorder="1" applyAlignment="1" applyProtection="1">
      <alignment horizontal="left" vertical="center" wrapText="1"/>
    </xf>
    <xf numFmtId="0" fontId="8" fillId="4" borderId="5" xfId="0" applyFont="1" applyFill="1" applyBorder="1" applyAlignment="1">
      <alignment horizontal="left" vertical="center" wrapText="1"/>
    </xf>
    <xf numFmtId="0" fontId="8" fillId="4" borderId="2" xfId="0"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0" borderId="9" xfId="0" applyFont="1" applyBorder="1" applyAlignment="1">
      <alignment horizontal="center" vertical="center" wrapText="1"/>
    </xf>
    <xf numFmtId="49" fontId="16" fillId="14" borderId="8" xfId="5" applyNumberFormat="1" applyFill="1" applyBorder="1" applyAlignment="1" applyProtection="1">
      <alignment horizontal="left" vertical="center" wrapText="1"/>
    </xf>
    <xf numFmtId="49" fontId="58" fillId="14" borderId="9" xfId="5" applyNumberFormat="1" applyFont="1" applyFill="1" applyBorder="1" applyAlignment="1" applyProtection="1">
      <alignment horizontal="left" vertical="center" wrapText="1"/>
    </xf>
    <xf numFmtId="14" fontId="7" fillId="0" borderId="9" xfId="0" applyNumberFormat="1" applyFont="1" applyFill="1" applyBorder="1" applyAlignment="1">
      <alignment horizontal="center" vertical="center" wrapText="1"/>
    </xf>
    <xf numFmtId="49" fontId="16" fillId="14" borderId="9" xfId="5" applyNumberFormat="1" applyFill="1" applyBorder="1" applyAlignment="1" applyProtection="1">
      <alignment vertical="center" wrapText="1"/>
    </xf>
    <xf numFmtId="49" fontId="39" fillId="14" borderId="9" xfId="5" applyNumberFormat="1" applyFont="1" applyFill="1" applyBorder="1" applyAlignment="1" applyProtection="1">
      <alignment vertical="center" wrapText="1"/>
    </xf>
    <xf numFmtId="49" fontId="16" fillId="14" borderId="8" xfId="5" applyNumberFormat="1" applyFill="1" applyBorder="1" applyAlignment="1" applyProtection="1">
      <alignment vertical="center" wrapText="1"/>
    </xf>
    <xf numFmtId="0" fontId="27" fillId="0" borderId="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49" fontId="45" fillId="14" borderId="9" xfId="5" applyNumberFormat="1" applyFont="1" applyFill="1" applyBorder="1" applyAlignment="1" applyProtection="1">
      <alignment horizontal="left" vertical="center" wrapText="1"/>
    </xf>
    <xf numFmtId="49" fontId="58" fillId="14" borderId="6" xfId="5" applyNumberFormat="1" applyFont="1" applyFill="1" applyBorder="1" applyAlignment="1" applyProtection="1">
      <alignment horizontal="left" vertical="center" wrapText="1"/>
    </xf>
    <xf numFmtId="14" fontId="7" fillId="0" borderId="8" xfId="0" applyNumberFormat="1" applyFont="1" applyFill="1" applyBorder="1" applyAlignment="1">
      <alignment horizontal="center" vertical="center" wrapText="1"/>
    </xf>
    <xf numFmtId="0" fontId="8" fillId="4" borderId="5" xfId="0" applyFont="1" applyFill="1" applyBorder="1" applyAlignment="1">
      <alignment vertical="center" wrapText="1"/>
    </xf>
    <xf numFmtId="0" fontId="8" fillId="4" borderId="2" xfId="0" applyFont="1" applyFill="1" applyBorder="1" applyAlignment="1">
      <alignment vertical="center" wrapText="1"/>
    </xf>
    <xf numFmtId="0" fontId="8" fillId="4" borderId="7" xfId="0" applyFont="1" applyFill="1" applyBorder="1" applyAlignment="1">
      <alignment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7"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7" borderId="5" xfId="0" applyFont="1" applyFill="1" applyBorder="1" applyAlignment="1">
      <alignment horizontal="left" vertical="center" wrapText="1"/>
    </xf>
    <xf numFmtId="0" fontId="8" fillId="7" borderId="2"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3" borderId="5"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7" xfId="0" applyFont="1" applyFill="1" applyBorder="1" applyAlignment="1">
      <alignment horizontal="left" vertical="top" wrapText="1"/>
    </xf>
    <xf numFmtId="0" fontId="7" fillId="4" borderId="5"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0" borderId="12" xfId="0" applyFont="1" applyBorder="1" applyAlignment="1">
      <alignment vertical="center" wrapText="1"/>
    </xf>
    <xf numFmtId="0" fontId="7" fillId="0" borderId="1" xfId="0" applyFont="1" applyBorder="1" applyAlignment="1">
      <alignment vertical="center" wrapText="1"/>
    </xf>
    <xf numFmtId="0" fontId="7" fillId="0" borderId="13" xfId="0" applyFont="1" applyBorder="1" applyAlignment="1">
      <alignment vertical="center" wrapTex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quotePrefix="1" applyFont="1" applyBorder="1" applyAlignment="1">
      <alignment horizontal="left" vertical="center"/>
    </xf>
    <xf numFmtId="0" fontId="7" fillId="0" borderId="0" xfId="0" applyFont="1" applyBorder="1" applyAlignment="1">
      <alignment horizontal="left" vertical="center"/>
    </xf>
    <xf numFmtId="0" fontId="8" fillId="12" borderId="5"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5" xfId="0" applyFont="1" applyFill="1" applyBorder="1" applyAlignment="1">
      <alignment horizontal="center" vertical="center"/>
    </xf>
    <xf numFmtId="0" fontId="8" fillId="12" borderId="2" xfId="0" applyFont="1" applyFill="1" applyBorder="1" applyAlignment="1">
      <alignment horizontal="center" vertical="center"/>
    </xf>
    <xf numFmtId="0" fontId="8" fillId="0" borderId="4" xfId="0" applyFont="1" applyBorder="1" applyAlignment="1">
      <alignment horizontal="left" vertical="center" wrapText="1"/>
    </xf>
    <xf numFmtId="0" fontId="8" fillId="7" borderId="14"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15" xfId="0" applyFont="1" applyFill="1" applyBorder="1" applyAlignment="1">
      <alignment horizontal="left" vertical="center" wrapText="1"/>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6" xfId="0" applyFont="1" applyBorder="1" applyAlignment="1">
      <alignment horizontal="center" vertical="top"/>
    </xf>
    <xf numFmtId="0" fontId="7" fillId="0" borderId="14" xfId="0" applyFont="1" applyBorder="1" applyAlignment="1">
      <alignment horizontal="left" vertical="center" wrapText="1"/>
    </xf>
    <xf numFmtId="2" fontId="7" fillId="9" borderId="8" xfId="0" applyNumberFormat="1" applyFont="1" applyFill="1" applyBorder="1" applyAlignment="1">
      <alignment horizontal="center" vertical="center" wrapText="1"/>
    </xf>
    <xf numFmtId="2" fontId="7" fillId="9" borderId="9" xfId="0" applyNumberFormat="1" applyFont="1" applyFill="1" applyBorder="1" applyAlignment="1">
      <alignment horizontal="center" vertical="center" wrapText="1"/>
    </xf>
    <xf numFmtId="2" fontId="7" fillId="9" borderId="6" xfId="0" applyNumberFormat="1" applyFont="1" applyFill="1" applyBorder="1" applyAlignment="1">
      <alignment horizontal="center" vertical="center" wrapText="1"/>
    </xf>
    <xf numFmtId="2" fontId="7" fillId="0" borderId="8" xfId="0" applyNumberFormat="1" applyFont="1" applyBorder="1" applyAlignment="1">
      <alignment horizontal="center" vertical="center" wrapText="1"/>
    </xf>
    <xf numFmtId="2" fontId="7" fillId="0" borderId="9"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0" fontId="59" fillId="0" borderId="2" xfId="5" applyFont="1" applyBorder="1" applyAlignment="1" applyProtection="1">
      <alignment horizontal="left" vertical="center" wrapText="1"/>
    </xf>
    <xf numFmtId="0" fontId="47" fillId="0" borderId="2" xfId="5" applyFont="1" applyFill="1" applyBorder="1" applyAlignment="1" applyProtection="1">
      <alignment horizontal="left" vertical="center" wrapText="1"/>
    </xf>
    <xf numFmtId="0" fontId="47" fillId="0" borderId="7" xfId="5" applyFont="1" applyFill="1" applyBorder="1" applyAlignment="1" applyProtection="1">
      <alignment horizontal="left" vertical="center" wrapText="1"/>
    </xf>
    <xf numFmtId="0" fontId="6" fillId="0" borderId="11" xfId="0" applyFont="1" applyBorder="1" applyAlignment="1">
      <alignment horizontal="center" vertical="center"/>
    </xf>
    <xf numFmtId="0" fontId="47" fillId="0" borderId="2" xfId="5" applyFont="1" applyBorder="1" applyAlignment="1" applyProtection="1">
      <alignment horizontal="left" vertical="center" wrapText="1"/>
    </xf>
    <xf numFmtId="0" fontId="7" fillId="0" borderId="4" xfId="0" applyFont="1" applyBorder="1" applyAlignment="1">
      <alignment horizontal="center" vertical="center" wrapText="1"/>
    </xf>
    <xf numFmtId="2" fontId="7" fillId="9" borderId="4" xfId="0" applyNumberFormat="1"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7" xfId="0" applyFont="1" applyBorder="1" applyAlignment="1">
      <alignment horizontal="left" vertical="center" wrapText="1"/>
    </xf>
    <xf numFmtId="17" fontId="7" fillId="0" borderId="2" xfId="0" quotePrefix="1" applyNumberFormat="1" applyFont="1" applyBorder="1" applyAlignment="1">
      <alignment horizontal="left" vertical="center" wrapText="1"/>
    </xf>
    <xf numFmtId="0" fontId="7" fillId="0" borderId="14"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7" fillId="0" borderId="2" xfId="0" quotePrefix="1" applyFont="1" applyBorder="1" applyAlignment="1">
      <alignment horizontal="left" vertical="center" wrapText="1"/>
    </xf>
    <xf numFmtId="0" fontId="59" fillId="0" borderId="2" xfId="5" applyFont="1" applyFill="1" applyBorder="1" applyAlignment="1" applyProtection="1">
      <alignment horizontal="left" vertical="center" wrapText="1"/>
    </xf>
    <xf numFmtId="0" fontId="8" fillId="3" borderId="4"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7" borderId="12"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17" fillId="11" borderId="5" xfId="0" applyFont="1" applyFill="1" applyBorder="1" applyAlignment="1">
      <alignment horizontal="left" vertical="center" wrapText="1"/>
    </xf>
    <xf numFmtId="0" fontId="17" fillId="11" borderId="2" xfId="0" applyFont="1" applyFill="1" applyBorder="1" applyAlignment="1">
      <alignment horizontal="left" vertical="center" wrapText="1"/>
    </xf>
    <xf numFmtId="0" fontId="17" fillId="11" borderId="7"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7" xfId="0" applyFont="1" applyFill="1" applyBorder="1" applyAlignment="1">
      <alignment horizontal="left" vertical="center" wrapText="1"/>
    </xf>
    <xf numFmtId="2" fontId="7" fillId="0" borderId="4" xfId="0" applyNumberFormat="1" applyFont="1" applyBorder="1" applyAlignment="1">
      <alignment horizontal="center" vertical="center" wrapText="1"/>
    </xf>
    <xf numFmtId="0" fontId="46" fillId="0" borderId="7" xfId="0" applyFont="1" applyBorder="1" applyAlignment="1">
      <alignment horizontal="left" vertical="center" wrapText="1"/>
    </xf>
    <xf numFmtId="0" fontId="33" fillId="0" borderId="2" xfId="0" applyFont="1" applyBorder="1" applyAlignment="1">
      <alignment horizontal="left" vertical="center" wrapText="1"/>
    </xf>
    <xf numFmtId="0" fontId="33" fillId="0" borderId="7" xfId="0" applyFont="1" applyBorder="1" applyAlignment="1">
      <alignment horizontal="left" vertical="center" wrapText="1"/>
    </xf>
    <xf numFmtId="0" fontId="8" fillId="0" borderId="2" xfId="5" applyFont="1" applyBorder="1" applyAlignment="1" applyProtection="1">
      <alignment horizontal="left" vertical="center" wrapText="1"/>
    </xf>
    <xf numFmtId="0" fontId="36" fillId="0" borderId="7" xfId="0" applyFont="1" applyBorder="1" applyAlignment="1">
      <alignment horizontal="left" vertical="center" wrapText="1"/>
    </xf>
    <xf numFmtId="0" fontId="7" fillId="0" borderId="2" xfId="0" quotePrefix="1"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7" fillId="0" borderId="8" xfId="0" applyFont="1" applyFill="1" applyBorder="1" applyAlignment="1">
      <alignment horizontal="center" vertical="top"/>
    </xf>
    <xf numFmtId="0" fontId="7" fillId="0" borderId="9" xfId="0" applyFont="1" applyFill="1" applyBorder="1" applyAlignment="1">
      <alignment horizontal="center" vertical="top"/>
    </xf>
    <xf numFmtId="0" fontId="7" fillId="0" borderId="6" xfId="0" applyFont="1" applyFill="1" applyBorder="1" applyAlignment="1">
      <alignment horizontal="center" vertical="top"/>
    </xf>
    <xf numFmtId="0" fontId="32" fillId="0" borderId="2"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47" fillId="0" borderId="7" xfId="5" applyFont="1" applyBorder="1" applyAlignment="1" applyProtection="1">
      <alignment horizontal="left" vertical="center" wrapText="1"/>
    </xf>
    <xf numFmtId="0" fontId="8" fillId="11" borderId="5" xfId="0" applyFont="1" applyFill="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7" borderId="4" xfId="0" applyFont="1" applyFill="1" applyBorder="1" applyAlignment="1">
      <alignment horizontal="left" vertical="center" wrapText="1"/>
    </xf>
    <xf numFmtId="17" fontId="7" fillId="0" borderId="7" xfId="0" quotePrefix="1" applyNumberFormat="1" applyFont="1" applyBorder="1" applyAlignment="1">
      <alignment horizontal="left" vertical="center" wrapText="1"/>
    </xf>
    <xf numFmtId="0" fontId="34" fillId="12" borderId="5" xfId="0" applyFont="1" applyFill="1" applyBorder="1" applyAlignment="1">
      <alignment horizontal="center" vertical="center"/>
    </xf>
    <xf numFmtId="0" fontId="34" fillId="12" borderId="2" xfId="0" applyFont="1" applyFill="1" applyBorder="1" applyAlignment="1">
      <alignment horizontal="center" vertical="center"/>
    </xf>
    <xf numFmtId="0" fontId="8" fillId="13" borderId="5" xfId="0" applyFont="1" applyFill="1" applyBorder="1" applyAlignment="1">
      <alignment horizontal="left" vertical="center" wrapText="1"/>
    </xf>
    <xf numFmtId="0" fontId="8" fillId="13" borderId="2" xfId="0" applyFont="1" applyFill="1" applyBorder="1" applyAlignment="1">
      <alignment horizontal="left" vertical="center" wrapText="1"/>
    </xf>
    <xf numFmtId="0" fontId="8" fillId="13" borderId="7"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center" vertical="center"/>
    </xf>
    <xf numFmtId="0" fontId="7" fillId="9" borderId="9" xfId="0" applyFont="1" applyFill="1" applyBorder="1" applyAlignment="1">
      <alignment horizontal="center" vertical="center" wrapText="1"/>
    </xf>
    <xf numFmtId="0" fontId="7" fillId="0" borderId="15" xfId="0" applyFont="1" applyBorder="1" applyAlignment="1">
      <alignment horizontal="left" vertical="center" wrapText="1"/>
    </xf>
    <xf numFmtId="0" fontId="59" fillId="0" borderId="3" xfId="5" applyFont="1" applyBorder="1" applyAlignment="1" applyProtection="1">
      <alignment horizontal="left" vertical="center" wrapText="1"/>
    </xf>
    <xf numFmtId="0" fontId="7" fillId="0" borderId="0" xfId="0" applyFont="1" applyFill="1" applyBorder="1" applyAlignment="1">
      <alignment horizontal="left" vertical="center" wrapText="1"/>
    </xf>
    <xf numFmtId="0" fontId="8" fillId="0" borderId="4" xfId="0" applyFont="1" applyBorder="1" applyAlignment="1">
      <alignment horizontal="center" vertical="center"/>
    </xf>
    <xf numFmtId="0" fontId="8" fillId="0" borderId="14"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13" xfId="0" applyFont="1" applyBorder="1" applyAlignment="1">
      <alignment horizontal="left" vertical="center" wrapText="1"/>
    </xf>
    <xf numFmtId="0" fontId="7" fillId="0" borderId="0" xfId="0" applyFont="1" applyBorder="1" applyAlignment="1">
      <alignment horizontal="left" vertical="center"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1" xfId="0" applyFont="1" applyBorder="1" applyAlignment="1">
      <alignment horizontal="left" vertical="top" wrapText="1"/>
    </xf>
    <xf numFmtId="0" fontId="8" fillId="0" borderId="13" xfId="0" applyFont="1" applyBorder="1" applyAlignment="1">
      <alignment horizontal="left" vertical="top" wrapText="1"/>
    </xf>
    <xf numFmtId="0" fontId="7" fillId="0" borderId="5"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Border="1" applyAlignment="1">
      <alignment horizontal="left" vertical="center" wrapText="1"/>
    </xf>
    <xf numFmtId="0" fontId="9" fillId="0" borderId="0" xfId="0" applyFont="1" applyAlignment="1">
      <alignment horizontal="center"/>
    </xf>
    <xf numFmtId="0" fontId="9" fillId="0" borderId="0" xfId="0" applyFont="1" applyBorder="1" applyAlignment="1">
      <alignment horizontal="left"/>
    </xf>
    <xf numFmtId="0" fontId="14" fillId="0" borderId="9" xfId="0" applyFont="1" applyBorder="1" applyAlignment="1">
      <alignment horizontal="center" vertical="top" wrapText="1"/>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2" fillId="0" borderId="5" xfId="0" applyFont="1" applyBorder="1" applyAlignment="1">
      <alignment horizontal="left"/>
    </xf>
    <xf numFmtId="0" fontId="12" fillId="0" borderId="2" xfId="0" applyFont="1" applyBorder="1" applyAlignment="1">
      <alignment horizontal="left"/>
    </xf>
    <xf numFmtId="0" fontId="12" fillId="0" borderId="7" xfId="0" applyFont="1" applyBorder="1" applyAlignment="1">
      <alignment horizontal="left"/>
    </xf>
    <xf numFmtId="0" fontId="14" fillId="4" borderId="5" xfId="0" applyFont="1" applyFill="1" applyBorder="1" applyAlignment="1">
      <alignment horizontal="left"/>
    </xf>
    <xf numFmtId="0" fontId="14" fillId="4" borderId="2" xfId="0" applyFont="1" applyFill="1" applyBorder="1" applyAlignment="1">
      <alignment horizontal="left"/>
    </xf>
    <xf numFmtId="0" fontId="14" fillId="4" borderId="7" xfId="0" applyFont="1" applyFill="1" applyBorder="1" applyAlignment="1">
      <alignment horizontal="left"/>
    </xf>
    <xf numFmtId="0" fontId="12" fillId="4" borderId="5" xfId="0" applyFont="1" applyFill="1" applyBorder="1" applyAlignment="1">
      <alignment horizontal="left"/>
    </xf>
    <xf numFmtId="0" fontId="12" fillId="4" borderId="2" xfId="0" applyFont="1" applyFill="1" applyBorder="1" applyAlignment="1">
      <alignment horizontal="left"/>
    </xf>
    <xf numFmtId="0" fontId="12" fillId="4" borderId="7" xfId="0" applyFont="1" applyFill="1" applyBorder="1" applyAlignment="1">
      <alignment horizontal="left"/>
    </xf>
    <xf numFmtId="0" fontId="14" fillId="0" borderId="5" xfId="0" applyFont="1" applyBorder="1" applyAlignment="1">
      <alignment horizontal="left"/>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4" fillId="0" borderId="4" xfId="0" applyFont="1" applyBorder="1" applyAlignment="1">
      <alignmen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4" xfId="0" applyFont="1" applyBorder="1" applyAlignment="1">
      <alignment vertical="top" wrapText="1"/>
    </xf>
    <xf numFmtId="0" fontId="14" fillId="0" borderId="4" xfId="0" applyFont="1" applyBorder="1" applyAlignment="1">
      <alignment horizontal="center" vertical="top"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wrapText="1"/>
    </xf>
    <xf numFmtId="0" fontId="11" fillId="0" borderId="9" xfId="0" applyFont="1" applyBorder="1" applyAlignment="1">
      <alignment horizontal="left"/>
    </xf>
    <xf numFmtId="0" fontId="0" fillId="0" borderId="9" xfId="0" quotePrefix="1" applyBorder="1"/>
    <xf numFmtId="0" fontId="0" fillId="0" borderId="9" xfId="0" applyBorder="1"/>
    <xf numFmtId="0" fontId="12" fillId="0" borderId="9" xfId="0" applyFont="1" applyBorder="1" applyAlignment="1">
      <alignment horizontal="left" wrapText="1"/>
    </xf>
    <xf numFmtId="0" fontId="14" fillId="0" borderId="8"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15"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2" fillId="0" borderId="8" xfId="0" applyFont="1" applyBorder="1" applyAlignment="1">
      <alignment horizontal="center" vertical="top" wrapText="1"/>
    </xf>
    <xf numFmtId="0" fontId="12" fillId="0" borderId="6" xfId="0" applyFont="1" applyBorder="1" applyAlignment="1">
      <alignment horizontal="center" vertical="top" wrapText="1"/>
    </xf>
    <xf numFmtId="0" fontId="12" fillId="0" borderId="14" xfId="0" applyFont="1" applyBorder="1" applyAlignment="1">
      <alignment horizontal="left" vertical="top" wrapText="1"/>
    </xf>
    <xf numFmtId="0" fontId="12" fillId="0" borderId="3" xfId="0" applyFont="1" applyBorder="1" applyAlignment="1">
      <alignment horizontal="left" vertical="top" wrapText="1"/>
    </xf>
    <xf numFmtId="0" fontId="12" fillId="0" borderId="15" xfId="0" applyFont="1" applyBorder="1" applyAlignment="1">
      <alignment horizontal="left" vertical="top" wrapText="1"/>
    </xf>
    <xf numFmtId="0" fontId="14" fillId="0" borderId="9" xfId="0" applyFont="1" applyBorder="1" applyAlignment="1">
      <alignment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2" fillId="0" borderId="9" xfId="0" applyFont="1" applyBorder="1" applyAlignment="1">
      <alignment horizontal="center" vertical="top" wrapText="1"/>
    </xf>
    <xf numFmtId="0" fontId="12" fillId="0" borderId="9" xfId="0" applyFont="1" applyBorder="1" applyAlignment="1">
      <alignment horizontal="center"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0" fillId="0" borderId="9" xfId="0" applyFont="1" applyBorder="1" applyAlignment="1">
      <alignment horizontal="left"/>
    </xf>
    <xf numFmtId="0" fontId="14" fillId="0" borderId="0" xfId="0" applyFont="1" applyBorder="1" applyAlignment="1">
      <alignment horizontal="center" wrapText="1"/>
    </xf>
    <xf numFmtId="0" fontId="12" fillId="0" borderId="12" xfId="0" applyFont="1" applyBorder="1" applyAlignment="1">
      <alignment horizontal="center" wrapText="1"/>
    </xf>
    <xf numFmtId="0" fontId="12" fillId="0" borderId="1" xfId="0" applyFont="1" applyBorder="1" applyAlignment="1">
      <alignment horizontal="center" wrapText="1"/>
    </xf>
    <xf numFmtId="0" fontId="12" fillId="0" borderId="13" xfId="0" applyFont="1" applyBorder="1" applyAlignment="1">
      <alignment horizontal="center" wrapText="1"/>
    </xf>
    <xf numFmtId="0" fontId="14" fillId="0" borderId="11" xfId="0" applyFont="1" applyBorder="1" applyAlignment="1">
      <alignment horizontal="center" wrapText="1"/>
    </xf>
    <xf numFmtId="0" fontId="12" fillId="0" borderId="11" xfId="0" applyFont="1" applyBorder="1" applyAlignment="1">
      <alignment horizontal="left" wrapText="1"/>
    </xf>
    <xf numFmtId="0" fontId="12" fillId="0" borderId="0" xfId="0" applyFont="1" applyBorder="1" applyAlignment="1">
      <alignment horizontal="left" wrapText="1"/>
    </xf>
    <xf numFmtId="0" fontId="16" fillId="0" borderId="3" xfId="5" applyBorder="1" applyAlignment="1" applyProtection="1">
      <alignment horizontal="left" vertical="center" wrapText="1"/>
    </xf>
    <xf numFmtId="0" fontId="16" fillId="0" borderId="2" xfId="5" applyBorder="1" applyAlignment="1" applyProtection="1">
      <alignment horizontal="left" vertical="center" wrapText="1"/>
    </xf>
    <xf numFmtId="2" fontId="36" fillId="15" borderId="4" xfId="0" applyNumberFormat="1" applyFont="1" applyFill="1" applyBorder="1" applyAlignment="1">
      <alignment horizontal="center" vertical="center" wrapText="1"/>
    </xf>
    <xf numFmtId="2" fontId="8" fillId="0" borderId="4" xfId="0" applyNumberFormat="1" applyFont="1" applyBorder="1" applyAlignment="1">
      <alignment horizontal="center" vertical="center" wrapText="1"/>
    </xf>
    <xf numFmtId="2" fontId="17" fillId="0" borderId="4" xfId="0" applyNumberFormat="1" applyFont="1" applyFill="1" applyBorder="1" applyAlignment="1">
      <alignment horizontal="center" vertical="center" wrapText="1"/>
    </xf>
    <xf numFmtId="2" fontId="8" fillId="15" borderId="4" xfId="0" applyNumberFormat="1" applyFont="1" applyFill="1" applyBorder="1" applyAlignment="1">
      <alignment horizontal="center" vertical="center" wrapText="1"/>
    </xf>
    <xf numFmtId="2" fontId="17" fillId="15" borderId="4" xfId="0" applyNumberFormat="1" applyFont="1" applyFill="1" applyBorder="1" applyAlignment="1">
      <alignment horizontal="center" vertical="center" wrapText="1"/>
    </xf>
    <xf numFmtId="2" fontId="37" fillId="0" borderId="11" xfId="0" applyNumberFormat="1" applyFont="1" applyBorder="1" applyAlignment="1">
      <alignment horizontal="center" vertical="center" wrapText="1"/>
    </xf>
    <xf numFmtId="2" fontId="37" fillId="0" borderId="4" xfId="0" applyNumberFormat="1" applyFont="1" applyBorder="1" applyAlignment="1">
      <alignment horizontal="center" vertical="center" wrapText="1"/>
    </xf>
  </cellXfs>
  <cellStyles count="556">
    <cellStyle name="Comma" xfId="6" builtinId="3"/>
    <cellStyle name="Comma [0]" xfId="1" builtinId="6"/>
    <cellStyle name="Comma [0] 2" xfId="8" xr:uid="{00000000-0005-0000-0000-000002000000}"/>
    <cellStyle name="Comma 10" xfId="9" xr:uid="{00000000-0005-0000-0000-000003000000}"/>
    <cellStyle name="Comma 100" xfId="10" xr:uid="{00000000-0005-0000-0000-000004000000}"/>
    <cellStyle name="Comma 101" xfId="11" xr:uid="{00000000-0005-0000-0000-000005000000}"/>
    <cellStyle name="Comma 102" xfId="12" xr:uid="{00000000-0005-0000-0000-000006000000}"/>
    <cellStyle name="Comma 103" xfId="13" xr:uid="{00000000-0005-0000-0000-000007000000}"/>
    <cellStyle name="Comma 104" xfId="14" xr:uid="{00000000-0005-0000-0000-000008000000}"/>
    <cellStyle name="Comma 105" xfId="15" xr:uid="{00000000-0005-0000-0000-000009000000}"/>
    <cellStyle name="Comma 106" xfId="16" xr:uid="{00000000-0005-0000-0000-00000A000000}"/>
    <cellStyle name="Comma 107" xfId="17" xr:uid="{00000000-0005-0000-0000-00000B000000}"/>
    <cellStyle name="Comma 108" xfId="18" xr:uid="{00000000-0005-0000-0000-00000C000000}"/>
    <cellStyle name="Comma 109" xfId="19" xr:uid="{00000000-0005-0000-0000-00000D000000}"/>
    <cellStyle name="Comma 11" xfId="20" xr:uid="{00000000-0005-0000-0000-00000E000000}"/>
    <cellStyle name="Comma 110" xfId="21" xr:uid="{00000000-0005-0000-0000-00000F000000}"/>
    <cellStyle name="Comma 111" xfId="22" xr:uid="{00000000-0005-0000-0000-000010000000}"/>
    <cellStyle name="Comma 112" xfId="23" xr:uid="{00000000-0005-0000-0000-000011000000}"/>
    <cellStyle name="Comma 113" xfId="24" xr:uid="{00000000-0005-0000-0000-000012000000}"/>
    <cellStyle name="Comma 114" xfId="25" xr:uid="{00000000-0005-0000-0000-000013000000}"/>
    <cellStyle name="Comma 115" xfId="26" xr:uid="{00000000-0005-0000-0000-000014000000}"/>
    <cellStyle name="Comma 116" xfId="27" xr:uid="{00000000-0005-0000-0000-000015000000}"/>
    <cellStyle name="Comma 117" xfId="28" xr:uid="{00000000-0005-0000-0000-000016000000}"/>
    <cellStyle name="Comma 118" xfId="29" xr:uid="{00000000-0005-0000-0000-000017000000}"/>
    <cellStyle name="Comma 119" xfId="30" xr:uid="{00000000-0005-0000-0000-000018000000}"/>
    <cellStyle name="Comma 12" xfId="31" xr:uid="{00000000-0005-0000-0000-000019000000}"/>
    <cellStyle name="Comma 120" xfId="32" xr:uid="{00000000-0005-0000-0000-00001A000000}"/>
    <cellStyle name="Comma 121" xfId="33" xr:uid="{00000000-0005-0000-0000-00001B000000}"/>
    <cellStyle name="Comma 122" xfId="34" xr:uid="{00000000-0005-0000-0000-00001C000000}"/>
    <cellStyle name="Comma 123" xfId="35" xr:uid="{00000000-0005-0000-0000-00001D000000}"/>
    <cellStyle name="Comma 124" xfId="36" xr:uid="{00000000-0005-0000-0000-00001E000000}"/>
    <cellStyle name="Comma 125" xfId="37" xr:uid="{00000000-0005-0000-0000-00001F000000}"/>
    <cellStyle name="Comma 126" xfId="38" xr:uid="{00000000-0005-0000-0000-000020000000}"/>
    <cellStyle name="Comma 127" xfId="39" xr:uid="{00000000-0005-0000-0000-000021000000}"/>
    <cellStyle name="Comma 128" xfId="40" xr:uid="{00000000-0005-0000-0000-000022000000}"/>
    <cellStyle name="Comma 129" xfId="41" xr:uid="{00000000-0005-0000-0000-000023000000}"/>
    <cellStyle name="Comma 13" xfId="42" xr:uid="{00000000-0005-0000-0000-000024000000}"/>
    <cellStyle name="Comma 130" xfId="43" xr:uid="{00000000-0005-0000-0000-000025000000}"/>
    <cellStyle name="Comma 131" xfId="44" xr:uid="{00000000-0005-0000-0000-000026000000}"/>
    <cellStyle name="Comma 132" xfId="45" xr:uid="{00000000-0005-0000-0000-000027000000}"/>
    <cellStyle name="Comma 133" xfId="46" xr:uid="{00000000-0005-0000-0000-000028000000}"/>
    <cellStyle name="Comma 134" xfId="47" xr:uid="{00000000-0005-0000-0000-000029000000}"/>
    <cellStyle name="Comma 135" xfId="48" xr:uid="{00000000-0005-0000-0000-00002A000000}"/>
    <cellStyle name="Comma 136" xfId="49" xr:uid="{00000000-0005-0000-0000-00002B000000}"/>
    <cellStyle name="Comma 137" xfId="50" xr:uid="{00000000-0005-0000-0000-00002C000000}"/>
    <cellStyle name="Comma 138" xfId="51" xr:uid="{00000000-0005-0000-0000-00002D000000}"/>
    <cellStyle name="Comma 139" xfId="52" xr:uid="{00000000-0005-0000-0000-00002E000000}"/>
    <cellStyle name="Comma 14" xfId="53" xr:uid="{00000000-0005-0000-0000-00002F000000}"/>
    <cellStyle name="Comma 140" xfId="54" xr:uid="{00000000-0005-0000-0000-000030000000}"/>
    <cellStyle name="Comma 141" xfId="55" xr:uid="{00000000-0005-0000-0000-000031000000}"/>
    <cellStyle name="Comma 142" xfId="56" xr:uid="{00000000-0005-0000-0000-000032000000}"/>
    <cellStyle name="Comma 143" xfId="57" xr:uid="{00000000-0005-0000-0000-000033000000}"/>
    <cellStyle name="Comma 144" xfId="58" xr:uid="{00000000-0005-0000-0000-000034000000}"/>
    <cellStyle name="Comma 145" xfId="59" xr:uid="{00000000-0005-0000-0000-000035000000}"/>
    <cellStyle name="Comma 146" xfId="60" xr:uid="{00000000-0005-0000-0000-000036000000}"/>
    <cellStyle name="Comma 147" xfId="61" xr:uid="{00000000-0005-0000-0000-000037000000}"/>
    <cellStyle name="Comma 148" xfId="62" xr:uid="{00000000-0005-0000-0000-000038000000}"/>
    <cellStyle name="Comma 149" xfId="63" xr:uid="{00000000-0005-0000-0000-000039000000}"/>
    <cellStyle name="Comma 15" xfId="64" xr:uid="{00000000-0005-0000-0000-00003A000000}"/>
    <cellStyle name="Comma 150" xfId="65" xr:uid="{00000000-0005-0000-0000-00003B000000}"/>
    <cellStyle name="Comma 151" xfId="66" xr:uid="{00000000-0005-0000-0000-00003C000000}"/>
    <cellStyle name="Comma 152" xfId="67" xr:uid="{00000000-0005-0000-0000-00003D000000}"/>
    <cellStyle name="Comma 153" xfId="68" xr:uid="{00000000-0005-0000-0000-00003E000000}"/>
    <cellStyle name="Comma 154" xfId="69" xr:uid="{00000000-0005-0000-0000-00003F000000}"/>
    <cellStyle name="Comma 155" xfId="70" xr:uid="{00000000-0005-0000-0000-000040000000}"/>
    <cellStyle name="Comma 156" xfId="71" xr:uid="{00000000-0005-0000-0000-000041000000}"/>
    <cellStyle name="Comma 157" xfId="72" xr:uid="{00000000-0005-0000-0000-000042000000}"/>
    <cellStyle name="Comma 158" xfId="73" xr:uid="{00000000-0005-0000-0000-000043000000}"/>
    <cellStyle name="Comma 159" xfId="74" xr:uid="{00000000-0005-0000-0000-000044000000}"/>
    <cellStyle name="Comma 16" xfId="75" xr:uid="{00000000-0005-0000-0000-000045000000}"/>
    <cellStyle name="Comma 160" xfId="76" xr:uid="{00000000-0005-0000-0000-000046000000}"/>
    <cellStyle name="Comma 161" xfId="77" xr:uid="{00000000-0005-0000-0000-000047000000}"/>
    <cellStyle name="Comma 162" xfId="78" xr:uid="{00000000-0005-0000-0000-000048000000}"/>
    <cellStyle name="Comma 163" xfId="79" xr:uid="{00000000-0005-0000-0000-000049000000}"/>
    <cellStyle name="Comma 164" xfId="80" xr:uid="{00000000-0005-0000-0000-00004A000000}"/>
    <cellStyle name="Comma 165" xfId="81" xr:uid="{00000000-0005-0000-0000-00004B000000}"/>
    <cellStyle name="Comma 166" xfId="82" xr:uid="{00000000-0005-0000-0000-00004C000000}"/>
    <cellStyle name="Comma 167" xfId="83" xr:uid="{00000000-0005-0000-0000-00004D000000}"/>
    <cellStyle name="Comma 168" xfId="84" xr:uid="{00000000-0005-0000-0000-00004E000000}"/>
    <cellStyle name="Comma 169" xfId="85" xr:uid="{00000000-0005-0000-0000-00004F000000}"/>
    <cellStyle name="Comma 17" xfId="86" xr:uid="{00000000-0005-0000-0000-000050000000}"/>
    <cellStyle name="Comma 170" xfId="87" xr:uid="{00000000-0005-0000-0000-000051000000}"/>
    <cellStyle name="Comma 171" xfId="88" xr:uid="{00000000-0005-0000-0000-000052000000}"/>
    <cellStyle name="Comma 172" xfId="89" xr:uid="{00000000-0005-0000-0000-000053000000}"/>
    <cellStyle name="Comma 173" xfId="90" xr:uid="{00000000-0005-0000-0000-000054000000}"/>
    <cellStyle name="Comma 174" xfId="91" xr:uid="{00000000-0005-0000-0000-000055000000}"/>
    <cellStyle name="Comma 175" xfId="92" xr:uid="{00000000-0005-0000-0000-000056000000}"/>
    <cellStyle name="Comma 176" xfId="93" xr:uid="{00000000-0005-0000-0000-000057000000}"/>
    <cellStyle name="Comma 177" xfId="94" xr:uid="{00000000-0005-0000-0000-000058000000}"/>
    <cellStyle name="Comma 178" xfId="95" xr:uid="{00000000-0005-0000-0000-000059000000}"/>
    <cellStyle name="Comma 179" xfId="96" xr:uid="{00000000-0005-0000-0000-00005A000000}"/>
    <cellStyle name="Comma 18" xfId="97" xr:uid="{00000000-0005-0000-0000-00005B000000}"/>
    <cellStyle name="Comma 180" xfId="98" xr:uid="{00000000-0005-0000-0000-00005C000000}"/>
    <cellStyle name="Comma 181" xfId="99" xr:uid="{00000000-0005-0000-0000-00005D000000}"/>
    <cellStyle name="Comma 182" xfId="100" xr:uid="{00000000-0005-0000-0000-00005E000000}"/>
    <cellStyle name="Comma 183" xfId="101" xr:uid="{00000000-0005-0000-0000-00005F000000}"/>
    <cellStyle name="Comma 184" xfId="102" xr:uid="{00000000-0005-0000-0000-000060000000}"/>
    <cellStyle name="Comma 185" xfId="103" xr:uid="{00000000-0005-0000-0000-000061000000}"/>
    <cellStyle name="Comma 186" xfId="104" xr:uid="{00000000-0005-0000-0000-000062000000}"/>
    <cellStyle name="Comma 187" xfId="105" xr:uid="{00000000-0005-0000-0000-000063000000}"/>
    <cellStyle name="Comma 188" xfId="106" xr:uid="{00000000-0005-0000-0000-000064000000}"/>
    <cellStyle name="Comma 189" xfId="107" xr:uid="{00000000-0005-0000-0000-000065000000}"/>
    <cellStyle name="Comma 19" xfId="108" xr:uid="{00000000-0005-0000-0000-000066000000}"/>
    <cellStyle name="Comma 190" xfId="109" xr:uid="{00000000-0005-0000-0000-000067000000}"/>
    <cellStyle name="Comma 191" xfId="110" xr:uid="{00000000-0005-0000-0000-000068000000}"/>
    <cellStyle name="Comma 192" xfId="111" xr:uid="{00000000-0005-0000-0000-000069000000}"/>
    <cellStyle name="Comma 193" xfId="112" xr:uid="{00000000-0005-0000-0000-00006A000000}"/>
    <cellStyle name="Comma 194" xfId="113" xr:uid="{00000000-0005-0000-0000-00006B000000}"/>
    <cellStyle name="Comma 195" xfId="114" xr:uid="{00000000-0005-0000-0000-00006C000000}"/>
    <cellStyle name="Comma 196" xfId="115" xr:uid="{00000000-0005-0000-0000-00006D000000}"/>
    <cellStyle name="Comma 197" xfId="116" xr:uid="{00000000-0005-0000-0000-00006E000000}"/>
    <cellStyle name="Comma 198" xfId="117" xr:uid="{00000000-0005-0000-0000-00006F000000}"/>
    <cellStyle name="Comma 199" xfId="118" xr:uid="{00000000-0005-0000-0000-000070000000}"/>
    <cellStyle name="Comma 2" xfId="119" xr:uid="{00000000-0005-0000-0000-000071000000}"/>
    <cellStyle name="Comma 20" xfId="120" xr:uid="{00000000-0005-0000-0000-000072000000}"/>
    <cellStyle name="Comma 200" xfId="121" xr:uid="{00000000-0005-0000-0000-000073000000}"/>
    <cellStyle name="Comma 201" xfId="122" xr:uid="{00000000-0005-0000-0000-000074000000}"/>
    <cellStyle name="Comma 202" xfId="123" xr:uid="{00000000-0005-0000-0000-000075000000}"/>
    <cellStyle name="Comma 203" xfId="124" xr:uid="{00000000-0005-0000-0000-000076000000}"/>
    <cellStyle name="Comma 204" xfId="125" xr:uid="{00000000-0005-0000-0000-000077000000}"/>
    <cellStyle name="Comma 205" xfId="126" xr:uid="{00000000-0005-0000-0000-000078000000}"/>
    <cellStyle name="Comma 206" xfId="127" xr:uid="{00000000-0005-0000-0000-000079000000}"/>
    <cellStyle name="Comma 207" xfId="128" xr:uid="{00000000-0005-0000-0000-00007A000000}"/>
    <cellStyle name="Comma 208" xfId="129" xr:uid="{00000000-0005-0000-0000-00007B000000}"/>
    <cellStyle name="Comma 209" xfId="130" xr:uid="{00000000-0005-0000-0000-00007C000000}"/>
    <cellStyle name="Comma 21" xfId="131" xr:uid="{00000000-0005-0000-0000-00007D000000}"/>
    <cellStyle name="Comma 210" xfId="132" xr:uid="{00000000-0005-0000-0000-00007E000000}"/>
    <cellStyle name="Comma 211" xfId="133" xr:uid="{00000000-0005-0000-0000-00007F000000}"/>
    <cellStyle name="Comma 212" xfId="134" xr:uid="{00000000-0005-0000-0000-000080000000}"/>
    <cellStyle name="Comma 213" xfId="135" xr:uid="{00000000-0005-0000-0000-000081000000}"/>
    <cellStyle name="Comma 214" xfId="136" xr:uid="{00000000-0005-0000-0000-000082000000}"/>
    <cellStyle name="Comma 215" xfId="137" xr:uid="{00000000-0005-0000-0000-000083000000}"/>
    <cellStyle name="Comma 216" xfId="138" xr:uid="{00000000-0005-0000-0000-000084000000}"/>
    <cellStyle name="Comma 217" xfId="139" xr:uid="{00000000-0005-0000-0000-000085000000}"/>
    <cellStyle name="Comma 218" xfId="140" xr:uid="{00000000-0005-0000-0000-000086000000}"/>
    <cellStyle name="Comma 219" xfId="141" xr:uid="{00000000-0005-0000-0000-000087000000}"/>
    <cellStyle name="Comma 22" xfId="142" xr:uid="{00000000-0005-0000-0000-000088000000}"/>
    <cellStyle name="Comma 220" xfId="143" xr:uid="{00000000-0005-0000-0000-000089000000}"/>
    <cellStyle name="Comma 221" xfId="144" xr:uid="{00000000-0005-0000-0000-00008A000000}"/>
    <cellStyle name="Comma 222" xfId="145" xr:uid="{00000000-0005-0000-0000-00008B000000}"/>
    <cellStyle name="Comma 223" xfId="146" xr:uid="{00000000-0005-0000-0000-00008C000000}"/>
    <cellStyle name="Comma 224" xfId="147" xr:uid="{00000000-0005-0000-0000-00008D000000}"/>
    <cellStyle name="Comma 225" xfId="148" xr:uid="{00000000-0005-0000-0000-00008E000000}"/>
    <cellStyle name="Comma 226" xfId="149" xr:uid="{00000000-0005-0000-0000-00008F000000}"/>
    <cellStyle name="Comma 227" xfId="150" xr:uid="{00000000-0005-0000-0000-000090000000}"/>
    <cellStyle name="Comma 228" xfId="151" xr:uid="{00000000-0005-0000-0000-000091000000}"/>
    <cellStyle name="Comma 229" xfId="152" xr:uid="{00000000-0005-0000-0000-000092000000}"/>
    <cellStyle name="Comma 23" xfId="153" xr:uid="{00000000-0005-0000-0000-000093000000}"/>
    <cellStyle name="Comma 230" xfId="154" xr:uid="{00000000-0005-0000-0000-000094000000}"/>
    <cellStyle name="Comma 231" xfId="155" xr:uid="{00000000-0005-0000-0000-000095000000}"/>
    <cellStyle name="Comma 232" xfId="156" xr:uid="{00000000-0005-0000-0000-000096000000}"/>
    <cellStyle name="Comma 233" xfId="157" xr:uid="{00000000-0005-0000-0000-000097000000}"/>
    <cellStyle name="Comma 234" xfId="158" xr:uid="{00000000-0005-0000-0000-000098000000}"/>
    <cellStyle name="Comma 235" xfId="159" xr:uid="{00000000-0005-0000-0000-000099000000}"/>
    <cellStyle name="Comma 236" xfId="160" xr:uid="{00000000-0005-0000-0000-00009A000000}"/>
    <cellStyle name="Comma 237" xfId="161" xr:uid="{00000000-0005-0000-0000-00009B000000}"/>
    <cellStyle name="Comma 238" xfId="162" xr:uid="{00000000-0005-0000-0000-00009C000000}"/>
    <cellStyle name="Comma 239" xfId="163" xr:uid="{00000000-0005-0000-0000-00009D000000}"/>
    <cellStyle name="Comma 24" xfId="164" xr:uid="{00000000-0005-0000-0000-00009E000000}"/>
    <cellStyle name="Comma 240" xfId="165" xr:uid="{00000000-0005-0000-0000-00009F000000}"/>
    <cellStyle name="Comma 241" xfId="166" xr:uid="{00000000-0005-0000-0000-0000A0000000}"/>
    <cellStyle name="Comma 242" xfId="167" xr:uid="{00000000-0005-0000-0000-0000A1000000}"/>
    <cellStyle name="Comma 243" xfId="168" xr:uid="{00000000-0005-0000-0000-0000A2000000}"/>
    <cellStyle name="Comma 244" xfId="169" xr:uid="{00000000-0005-0000-0000-0000A3000000}"/>
    <cellStyle name="Comma 245" xfId="170" xr:uid="{00000000-0005-0000-0000-0000A4000000}"/>
    <cellStyle name="Comma 246" xfId="171" xr:uid="{00000000-0005-0000-0000-0000A5000000}"/>
    <cellStyle name="Comma 247" xfId="172" xr:uid="{00000000-0005-0000-0000-0000A6000000}"/>
    <cellStyle name="Comma 248" xfId="173" xr:uid="{00000000-0005-0000-0000-0000A7000000}"/>
    <cellStyle name="Comma 249" xfId="174" xr:uid="{00000000-0005-0000-0000-0000A8000000}"/>
    <cellStyle name="Comma 25" xfId="175" xr:uid="{00000000-0005-0000-0000-0000A9000000}"/>
    <cellStyle name="Comma 250" xfId="176" xr:uid="{00000000-0005-0000-0000-0000AA000000}"/>
    <cellStyle name="Comma 251" xfId="177" xr:uid="{00000000-0005-0000-0000-0000AB000000}"/>
    <cellStyle name="Comma 252" xfId="178" xr:uid="{00000000-0005-0000-0000-0000AC000000}"/>
    <cellStyle name="Comma 253" xfId="179" xr:uid="{00000000-0005-0000-0000-0000AD000000}"/>
    <cellStyle name="Comma 254" xfId="180" xr:uid="{00000000-0005-0000-0000-0000AE000000}"/>
    <cellStyle name="Comma 255" xfId="181" xr:uid="{00000000-0005-0000-0000-0000AF000000}"/>
    <cellStyle name="Comma 256" xfId="182" xr:uid="{00000000-0005-0000-0000-0000B0000000}"/>
    <cellStyle name="Comma 257" xfId="183" xr:uid="{00000000-0005-0000-0000-0000B1000000}"/>
    <cellStyle name="Comma 258" xfId="184" xr:uid="{00000000-0005-0000-0000-0000B2000000}"/>
    <cellStyle name="Comma 259" xfId="185" xr:uid="{00000000-0005-0000-0000-0000B3000000}"/>
    <cellStyle name="Comma 26" xfId="186" xr:uid="{00000000-0005-0000-0000-0000B4000000}"/>
    <cellStyle name="Comma 260" xfId="187" xr:uid="{00000000-0005-0000-0000-0000B5000000}"/>
    <cellStyle name="Comma 261" xfId="188" xr:uid="{00000000-0005-0000-0000-0000B6000000}"/>
    <cellStyle name="Comma 262" xfId="189" xr:uid="{00000000-0005-0000-0000-0000B7000000}"/>
    <cellStyle name="Comma 263" xfId="190" xr:uid="{00000000-0005-0000-0000-0000B8000000}"/>
    <cellStyle name="Comma 264" xfId="191" xr:uid="{00000000-0005-0000-0000-0000B9000000}"/>
    <cellStyle name="Comma 265" xfId="192" xr:uid="{00000000-0005-0000-0000-0000BA000000}"/>
    <cellStyle name="Comma 266" xfId="193" xr:uid="{00000000-0005-0000-0000-0000BB000000}"/>
    <cellStyle name="Comma 267" xfId="194" xr:uid="{00000000-0005-0000-0000-0000BC000000}"/>
    <cellStyle name="Comma 268" xfId="195" xr:uid="{00000000-0005-0000-0000-0000BD000000}"/>
    <cellStyle name="Comma 269" xfId="196" xr:uid="{00000000-0005-0000-0000-0000BE000000}"/>
    <cellStyle name="Comma 27" xfId="197" xr:uid="{00000000-0005-0000-0000-0000BF000000}"/>
    <cellStyle name="Comma 270" xfId="198" xr:uid="{00000000-0005-0000-0000-0000C0000000}"/>
    <cellStyle name="Comma 271" xfId="199" xr:uid="{00000000-0005-0000-0000-0000C1000000}"/>
    <cellStyle name="Comma 272" xfId="200" xr:uid="{00000000-0005-0000-0000-0000C2000000}"/>
    <cellStyle name="Comma 273" xfId="201" xr:uid="{00000000-0005-0000-0000-0000C3000000}"/>
    <cellStyle name="Comma 274" xfId="202" xr:uid="{00000000-0005-0000-0000-0000C4000000}"/>
    <cellStyle name="Comma 275" xfId="203" xr:uid="{00000000-0005-0000-0000-0000C5000000}"/>
    <cellStyle name="Comma 276" xfId="204" xr:uid="{00000000-0005-0000-0000-0000C6000000}"/>
    <cellStyle name="Comma 277" xfId="205" xr:uid="{00000000-0005-0000-0000-0000C7000000}"/>
    <cellStyle name="Comma 278" xfId="206" xr:uid="{00000000-0005-0000-0000-0000C8000000}"/>
    <cellStyle name="Comma 279" xfId="207" xr:uid="{00000000-0005-0000-0000-0000C9000000}"/>
    <cellStyle name="Comma 28" xfId="208" xr:uid="{00000000-0005-0000-0000-0000CA000000}"/>
    <cellStyle name="Comma 280" xfId="209" xr:uid="{00000000-0005-0000-0000-0000CB000000}"/>
    <cellStyle name="Comma 281" xfId="210" xr:uid="{00000000-0005-0000-0000-0000CC000000}"/>
    <cellStyle name="Comma 282" xfId="211" xr:uid="{00000000-0005-0000-0000-0000CD000000}"/>
    <cellStyle name="Comma 283" xfId="212" xr:uid="{00000000-0005-0000-0000-0000CE000000}"/>
    <cellStyle name="Comma 284" xfId="213" xr:uid="{00000000-0005-0000-0000-0000CF000000}"/>
    <cellStyle name="Comma 285" xfId="214" xr:uid="{00000000-0005-0000-0000-0000D0000000}"/>
    <cellStyle name="Comma 286" xfId="215" xr:uid="{00000000-0005-0000-0000-0000D1000000}"/>
    <cellStyle name="Comma 287" xfId="216" xr:uid="{00000000-0005-0000-0000-0000D2000000}"/>
    <cellStyle name="Comma 288" xfId="217" xr:uid="{00000000-0005-0000-0000-0000D3000000}"/>
    <cellStyle name="Comma 289" xfId="218" xr:uid="{00000000-0005-0000-0000-0000D4000000}"/>
    <cellStyle name="Comma 29" xfId="219" xr:uid="{00000000-0005-0000-0000-0000D5000000}"/>
    <cellStyle name="Comma 290" xfId="220" xr:uid="{00000000-0005-0000-0000-0000D6000000}"/>
    <cellStyle name="Comma 291" xfId="221" xr:uid="{00000000-0005-0000-0000-0000D7000000}"/>
    <cellStyle name="Comma 292" xfId="222" xr:uid="{00000000-0005-0000-0000-0000D8000000}"/>
    <cellStyle name="Comma 293" xfId="223" xr:uid="{00000000-0005-0000-0000-0000D9000000}"/>
    <cellStyle name="Comma 294" xfId="224" xr:uid="{00000000-0005-0000-0000-0000DA000000}"/>
    <cellStyle name="Comma 295" xfId="225" xr:uid="{00000000-0005-0000-0000-0000DB000000}"/>
    <cellStyle name="Comma 296" xfId="226" xr:uid="{00000000-0005-0000-0000-0000DC000000}"/>
    <cellStyle name="Comma 297" xfId="227" xr:uid="{00000000-0005-0000-0000-0000DD000000}"/>
    <cellStyle name="Comma 298" xfId="228" xr:uid="{00000000-0005-0000-0000-0000DE000000}"/>
    <cellStyle name="Comma 299" xfId="229" xr:uid="{00000000-0005-0000-0000-0000DF000000}"/>
    <cellStyle name="Comma 3" xfId="230" xr:uid="{00000000-0005-0000-0000-0000E0000000}"/>
    <cellStyle name="Comma 30" xfId="231" xr:uid="{00000000-0005-0000-0000-0000E1000000}"/>
    <cellStyle name="Comma 300" xfId="232" xr:uid="{00000000-0005-0000-0000-0000E2000000}"/>
    <cellStyle name="Comma 301" xfId="233" xr:uid="{00000000-0005-0000-0000-0000E3000000}"/>
    <cellStyle name="Comma 302" xfId="234" xr:uid="{00000000-0005-0000-0000-0000E4000000}"/>
    <cellStyle name="Comma 303" xfId="235" xr:uid="{00000000-0005-0000-0000-0000E5000000}"/>
    <cellStyle name="Comma 304" xfId="236" xr:uid="{00000000-0005-0000-0000-0000E6000000}"/>
    <cellStyle name="Comma 305" xfId="237" xr:uid="{00000000-0005-0000-0000-0000E7000000}"/>
    <cellStyle name="Comma 306" xfId="238" xr:uid="{00000000-0005-0000-0000-0000E8000000}"/>
    <cellStyle name="Comma 307" xfId="239" xr:uid="{00000000-0005-0000-0000-0000E9000000}"/>
    <cellStyle name="Comma 308" xfId="240" xr:uid="{00000000-0005-0000-0000-0000EA000000}"/>
    <cellStyle name="Comma 309" xfId="241" xr:uid="{00000000-0005-0000-0000-0000EB000000}"/>
    <cellStyle name="Comma 31" xfId="242" xr:uid="{00000000-0005-0000-0000-0000EC000000}"/>
    <cellStyle name="Comma 310" xfId="243" xr:uid="{00000000-0005-0000-0000-0000ED000000}"/>
    <cellStyle name="Comma 311" xfId="244" xr:uid="{00000000-0005-0000-0000-0000EE000000}"/>
    <cellStyle name="Comma 312" xfId="245" xr:uid="{00000000-0005-0000-0000-0000EF000000}"/>
    <cellStyle name="Comma 313" xfId="246" xr:uid="{00000000-0005-0000-0000-0000F0000000}"/>
    <cellStyle name="Comma 314" xfId="247" xr:uid="{00000000-0005-0000-0000-0000F1000000}"/>
    <cellStyle name="Comma 315" xfId="248" xr:uid="{00000000-0005-0000-0000-0000F2000000}"/>
    <cellStyle name="Comma 316" xfId="249" xr:uid="{00000000-0005-0000-0000-0000F3000000}"/>
    <cellStyle name="Comma 317" xfId="250" xr:uid="{00000000-0005-0000-0000-0000F4000000}"/>
    <cellStyle name="Comma 318" xfId="251" xr:uid="{00000000-0005-0000-0000-0000F5000000}"/>
    <cellStyle name="Comma 319" xfId="252" xr:uid="{00000000-0005-0000-0000-0000F6000000}"/>
    <cellStyle name="Comma 32" xfId="253" xr:uid="{00000000-0005-0000-0000-0000F7000000}"/>
    <cellStyle name="Comma 320" xfId="254" xr:uid="{00000000-0005-0000-0000-0000F8000000}"/>
    <cellStyle name="Comma 321" xfId="255" xr:uid="{00000000-0005-0000-0000-0000F9000000}"/>
    <cellStyle name="Comma 322" xfId="256" xr:uid="{00000000-0005-0000-0000-0000FA000000}"/>
    <cellStyle name="Comma 323" xfId="257" xr:uid="{00000000-0005-0000-0000-0000FB000000}"/>
    <cellStyle name="Comma 324" xfId="258" xr:uid="{00000000-0005-0000-0000-0000FC000000}"/>
    <cellStyle name="Comma 325" xfId="259" xr:uid="{00000000-0005-0000-0000-0000FD000000}"/>
    <cellStyle name="Comma 326" xfId="260" xr:uid="{00000000-0005-0000-0000-0000FE000000}"/>
    <cellStyle name="Comma 327" xfId="261" xr:uid="{00000000-0005-0000-0000-0000FF000000}"/>
    <cellStyle name="Comma 328" xfId="262" xr:uid="{00000000-0005-0000-0000-000000010000}"/>
    <cellStyle name="Comma 329" xfId="263" xr:uid="{00000000-0005-0000-0000-000001010000}"/>
    <cellStyle name="Comma 33" xfId="264" xr:uid="{00000000-0005-0000-0000-000002010000}"/>
    <cellStyle name="Comma 330" xfId="265" xr:uid="{00000000-0005-0000-0000-000003010000}"/>
    <cellStyle name="Comma 331" xfId="266" xr:uid="{00000000-0005-0000-0000-000004010000}"/>
    <cellStyle name="Comma 332" xfId="267" xr:uid="{00000000-0005-0000-0000-000005010000}"/>
    <cellStyle name="Comma 333" xfId="268" xr:uid="{00000000-0005-0000-0000-000006010000}"/>
    <cellStyle name="Comma 334" xfId="269" xr:uid="{00000000-0005-0000-0000-000007010000}"/>
    <cellStyle name="Comma 335" xfId="270" xr:uid="{00000000-0005-0000-0000-000008010000}"/>
    <cellStyle name="Comma 336" xfId="271" xr:uid="{00000000-0005-0000-0000-000009010000}"/>
    <cellStyle name="Comma 337" xfId="272" xr:uid="{00000000-0005-0000-0000-00000A010000}"/>
    <cellStyle name="Comma 338" xfId="273" xr:uid="{00000000-0005-0000-0000-00000B010000}"/>
    <cellStyle name="Comma 339" xfId="274" xr:uid="{00000000-0005-0000-0000-00000C010000}"/>
    <cellStyle name="Comma 34" xfId="275" xr:uid="{00000000-0005-0000-0000-00000D010000}"/>
    <cellStyle name="Comma 340" xfId="276" xr:uid="{00000000-0005-0000-0000-00000E010000}"/>
    <cellStyle name="Comma 341" xfId="277" xr:uid="{00000000-0005-0000-0000-00000F010000}"/>
    <cellStyle name="Comma 342" xfId="278" xr:uid="{00000000-0005-0000-0000-000010010000}"/>
    <cellStyle name="Comma 343" xfId="279" xr:uid="{00000000-0005-0000-0000-000011010000}"/>
    <cellStyle name="Comma 344" xfId="280" xr:uid="{00000000-0005-0000-0000-000012010000}"/>
    <cellStyle name="Comma 345" xfId="281" xr:uid="{00000000-0005-0000-0000-000013010000}"/>
    <cellStyle name="Comma 346" xfId="282" xr:uid="{00000000-0005-0000-0000-000014010000}"/>
    <cellStyle name="Comma 347" xfId="283" xr:uid="{00000000-0005-0000-0000-000015010000}"/>
    <cellStyle name="Comma 348" xfId="284" xr:uid="{00000000-0005-0000-0000-000016010000}"/>
    <cellStyle name="Comma 349" xfId="285" xr:uid="{00000000-0005-0000-0000-000017010000}"/>
    <cellStyle name="Comma 35" xfId="286" xr:uid="{00000000-0005-0000-0000-000018010000}"/>
    <cellStyle name="Comma 350" xfId="287" xr:uid="{00000000-0005-0000-0000-000019010000}"/>
    <cellStyle name="Comma 351" xfId="288" xr:uid="{00000000-0005-0000-0000-00001A010000}"/>
    <cellStyle name="Comma 352" xfId="289" xr:uid="{00000000-0005-0000-0000-00001B010000}"/>
    <cellStyle name="Comma 353" xfId="290" xr:uid="{00000000-0005-0000-0000-00001C010000}"/>
    <cellStyle name="Comma 354" xfId="291" xr:uid="{00000000-0005-0000-0000-00001D010000}"/>
    <cellStyle name="Comma 355" xfId="292" xr:uid="{00000000-0005-0000-0000-00001E010000}"/>
    <cellStyle name="Comma 356" xfId="293" xr:uid="{00000000-0005-0000-0000-00001F010000}"/>
    <cellStyle name="Comma 357" xfId="294" xr:uid="{00000000-0005-0000-0000-000020010000}"/>
    <cellStyle name="Comma 358" xfId="295" xr:uid="{00000000-0005-0000-0000-000021010000}"/>
    <cellStyle name="Comma 359" xfId="296" xr:uid="{00000000-0005-0000-0000-000022010000}"/>
    <cellStyle name="Comma 36" xfId="297" xr:uid="{00000000-0005-0000-0000-000023010000}"/>
    <cellStyle name="Comma 360" xfId="298" xr:uid="{00000000-0005-0000-0000-000024010000}"/>
    <cellStyle name="Comma 361" xfId="299" xr:uid="{00000000-0005-0000-0000-000025010000}"/>
    <cellStyle name="Comma 362" xfId="300" xr:uid="{00000000-0005-0000-0000-000026010000}"/>
    <cellStyle name="Comma 363" xfId="301" xr:uid="{00000000-0005-0000-0000-000027010000}"/>
    <cellStyle name="Comma 364" xfId="302" xr:uid="{00000000-0005-0000-0000-000028010000}"/>
    <cellStyle name="Comma 365" xfId="303" xr:uid="{00000000-0005-0000-0000-000029010000}"/>
    <cellStyle name="Comma 366" xfId="304" xr:uid="{00000000-0005-0000-0000-00002A010000}"/>
    <cellStyle name="Comma 367" xfId="305" xr:uid="{00000000-0005-0000-0000-00002B010000}"/>
    <cellStyle name="Comma 368" xfId="306" xr:uid="{00000000-0005-0000-0000-00002C010000}"/>
    <cellStyle name="Comma 369" xfId="307" xr:uid="{00000000-0005-0000-0000-00002D010000}"/>
    <cellStyle name="Comma 37" xfId="308" xr:uid="{00000000-0005-0000-0000-00002E010000}"/>
    <cellStyle name="Comma 370" xfId="309" xr:uid="{00000000-0005-0000-0000-00002F010000}"/>
    <cellStyle name="Comma 371" xfId="310" xr:uid="{00000000-0005-0000-0000-000030010000}"/>
    <cellStyle name="Comma 372" xfId="311" xr:uid="{00000000-0005-0000-0000-000031010000}"/>
    <cellStyle name="Comma 373" xfId="312" xr:uid="{00000000-0005-0000-0000-000032010000}"/>
    <cellStyle name="Comma 374" xfId="313" xr:uid="{00000000-0005-0000-0000-000033010000}"/>
    <cellStyle name="Comma 375" xfId="314" xr:uid="{00000000-0005-0000-0000-000034010000}"/>
    <cellStyle name="Comma 376" xfId="315" xr:uid="{00000000-0005-0000-0000-000035010000}"/>
    <cellStyle name="Comma 377" xfId="316" xr:uid="{00000000-0005-0000-0000-000036010000}"/>
    <cellStyle name="Comma 378" xfId="317" xr:uid="{00000000-0005-0000-0000-000037010000}"/>
    <cellStyle name="Comma 379" xfId="318" xr:uid="{00000000-0005-0000-0000-000038010000}"/>
    <cellStyle name="Comma 38" xfId="319" xr:uid="{00000000-0005-0000-0000-000039010000}"/>
    <cellStyle name="Comma 380" xfId="320" xr:uid="{00000000-0005-0000-0000-00003A010000}"/>
    <cellStyle name="Comma 381" xfId="321" xr:uid="{00000000-0005-0000-0000-00003B010000}"/>
    <cellStyle name="Comma 382" xfId="322" xr:uid="{00000000-0005-0000-0000-00003C010000}"/>
    <cellStyle name="Comma 383" xfId="323" xr:uid="{00000000-0005-0000-0000-00003D010000}"/>
    <cellStyle name="Comma 384" xfId="324" xr:uid="{00000000-0005-0000-0000-00003E010000}"/>
    <cellStyle name="Comma 385" xfId="325" xr:uid="{00000000-0005-0000-0000-00003F010000}"/>
    <cellStyle name="Comma 386" xfId="326" xr:uid="{00000000-0005-0000-0000-000040010000}"/>
    <cellStyle name="Comma 387" xfId="327" xr:uid="{00000000-0005-0000-0000-000041010000}"/>
    <cellStyle name="Comma 388" xfId="328" xr:uid="{00000000-0005-0000-0000-000042010000}"/>
    <cellStyle name="Comma 389" xfId="329" xr:uid="{00000000-0005-0000-0000-000043010000}"/>
    <cellStyle name="Comma 39" xfId="330" xr:uid="{00000000-0005-0000-0000-000044010000}"/>
    <cellStyle name="Comma 390" xfId="331" xr:uid="{00000000-0005-0000-0000-000045010000}"/>
    <cellStyle name="Comma 391" xfId="332" xr:uid="{00000000-0005-0000-0000-000046010000}"/>
    <cellStyle name="Comma 392" xfId="333" xr:uid="{00000000-0005-0000-0000-000047010000}"/>
    <cellStyle name="Comma 393" xfId="334" xr:uid="{00000000-0005-0000-0000-000048010000}"/>
    <cellStyle name="Comma 394" xfId="335" xr:uid="{00000000-0005-0000-0000-000049010000}"/>
    <cellStyle name="Comma 395" xfId="336" xr:uid="{00000000-0005-0000-0000-00004A010000}"/>
    <cellStyle name="Comma 396" xfId="337" xr:uid="{00000000-0005-0000-0000-00004B010000}"/>
    <cellStyle name="Comma 397" xfId="338" xr:uid="{00000000-0005-0000-0000-00004C010000}"/>
    <cellStyle name="Comma 398" xfId="339" xr:uid="{00000000-0005-0000-0000-00004D010000}"/>
    <cellStyle name="Comma 399" xfId="340" xr:uid="{00000000-0005-0000-0000-00004E010000}"/>
    <cellStyle name="Comma 4" xfId="341" xr:uid="{00000000-0005-0000-0000-00004F010000}"/>
    <cellStyle name="Comma 40" xfId="342" xr:uid="{00000000-0005-0000-0000-000050010000}"/>
    <cellStyle name="Comma 400" xfId="343" xr:uid="{00000000-0005-0000-0000-000051010000}"/>
    <cellStyle name="Comma 401" xfId="344" xr:uid="{00000000-0005-0000-0000-000052010000}"/>
    <cellStyle name="Comma 402" xfId="345" xr:uid="{00000000-0005-0000-0000-000053010000}"/>
    <cellStyle name="Comma 403" xfId="346" xr:uid="{00000000-0005-0000-0000-000054010000}"/>
    <cellStyle name="Comma 404" xfId="347" xr:uid="{00000000-0005-0000-0000-000055010000}"/>
    <cellStyle name="Comma 405" xfId="348" xr:uid="{00000000-0005-0000-0000-000056010000}"/>
    <cellStyle name="Comma 406" xfId="349" xr:uid="{00000000-0005-0000-0000-000057010000}"/>
    <cellStyle name="Comma 407" xfId="350" xr:uid="{00000000-0005-0000-0000-000058010000}"/>
    <cellStyle name="Comma 408" xfId="351" xr:uid="{00000000-0005-0000-0000-000059010000}"/>
    <cellStyle name="Comma 409" xfId="352" xr:uid="{00000000-0005-0000-0000-00005A010000}"/>
    <cellStyle name="Comma 41" xfId="353" xr:uid="{00000000-0005-0000-0000-00005B010000}"/>
    <cellStyle name="Comma 410" xfId="354" xr:uid="{00000000-0005-0000-0000-00005C010000}"/>
    <cellStyle name="Comma 411" xfId="355" xr:uid="{00000000-0005-0000-0000-00005D010000}"/>
    <cellStyle name="Comma 412" xfId="356" xr:uid="{00000000-0005-0000-0000-00005E010000}"/>
    <cellStyle name="Comma 413" xfId="357" xr:uid="{00000000-0005-0000-0000-00005F010000}"/>
    <cellStyle name="Comma 414" xfId="358" xr:uid="{00000000-0005-0000-0000-000060010000}"/>
    <cellStyle name="Comma 415" xfId="359" xr:uid="{00000000-0005-0000-0000-000061010000}"/>
    <cellStyle name="Comma 416" xfId="360" xr:uid="{00000000-0005-0000-0000-000062010000}"/>
    <cellStyle name="Comma 417" xfId="361" xr:uid="{00000000-0005-0000-0000-000063010000}"/>
    <cellStyle name="Comma 418" xfId="362" xr:uid="{00000000-0005-0000-0000-000064010000}"/>
    <cellStyle name="Comma 419" xfId="363" xr:uid="{00000000-0005-0000-0000-000065010000}"/>
    <cellStyle name="Comma 42" xfId="364" xr:uid="{00000000-0005-0000-0000-000066010000}"/>
    <cellStyle name="Comma 420" xfId="365" xr:uid="{00000000-0005-0000-0000-000067010000}"/>
    <cellStyle name="Comma 421" xfId="366" xr:uid="{00000000-0005-0000-0000-000068010000}"/>
    <cellStyle name="Comma 422" xfId="367" xr:uid="{00000000-0005-0000-0000-000069010000}"/>
    <cellStyle name="Comma 423" xfId="368" xr:uid="{00000000-0005-0000-0000-00006A010000}"/>
    <cellStyle name="Comma 424" xfId="369" xr:uid="{00000000-0005-0000-0000-00006B010000}"/>
    <cellStyle name="Comma 425" xfId="370" xr:uid="{00000000-0005-0000-0000-00006C010000}"/>
    <cellStyle name="Comma 426" xfId="371" xr:uid="{00000000-0005-0000-0000-00006D010000}"/>
    <cellStyle name="Comma 427" xfId="372" xr:uid="{00000000-0005-0000-0000-00006E010000}"/>
    <cellStyle name="Comma 428" xfId="373" xr:uid="{00000000-0005-0000-0000-00006F010000}"/>
    <cellStyle name="Comma 429" xfId="374" xr:uid="{00000000-0005-0000-0000-000070010000}"/>
    <cellStyle name="Comma 43" xfId="375" xr:uid="{00000000-0005-0000-0000-000071010000}"/>
    <cellStyle name="Comma 430" xfId="376" xr:uid="{00000000-0005-0000-0000-000072010000}"/>
    <cellStyle name="Comma 431" xfId="377" xr:uid="{00000000-0005-0000-0000-000073010000}"/>
    <cellStyle name="Comma 432" xfId="378" xr:uid="{00000000-0005-0000-0000-000074010000}"/>
    <cellStyle name="Comma 433" xfId="379" xr:uid="{00000000-0005-0000-0000-000075010000}"/>
    <cellStyle name="Comma 434" xfId="380" xr:uid="{00000000-0005-0000-0000-000076010000}"/>
    <cellStyle name="Comma 435" xfId="381" xr:uid="{00000000-0005-0000-0000-000077010000}"/>
    <cellStyle name="Comma 436" xfId="382" xr:uid="{00000000-0005-0000-0000-000078010000}"/>
    <cellStyle name="Comma 437" xfId="383" xr:uid="{00000000-0005-0000-0000-000079010000}"/>
    <cellStyle name="Comma 438" xfId="384" xr:uid="{00000000-0005-0000-0000-00007A010000}"/>
    <cellStyle name="Comma 439" xfId="385" xr:uid="{00000000-0005-0000-0000-00007B010000}"/>
    <cellStyle name="Comma 44" xfId="386" xr:uid="{00000000-0005-0000-0000-00007C010000}"/>
    <cellStyle name="Comma 440" xfId="387" xr:uid="{00000000-0005-0000-0000-00007D010000}"/>
    <cellStyle name="Comma 441" xfId="388" xr:uid="{00000000-0005-0000-0000-00007E010000}"/>
    <cellStyle name="Comma 442" xfId="389" xr:uid="{00000000-0005-0000-0000-00007F010000}"/>
    <cellStyle name="Comma 443" xfId="390" xr:uid="{00000000-0005-0000-0000-000080010000}"/>
    <cellStyle name="Comma 444" xfId="391" xr:uid="{00000000-0005-0000-0000-000081010000}"/>
    <cellStyle name="Comma 445" xfId="392" xr:uid="{00000000-0005-0000-0000-000082010000}"/>
    <cellStyle name="Comma 446" xfId="393" xr:uid="{00000000-0005-0000-0000-000083010000}"/>
    <cellStyle name="Comma 447" xfId="394" xr:uid="{00000000-0005-0000-0000-000084010000}"/>
    <cellStyle name="Comma 448" xfId="395" xr:uid="{00000000-0005-0000-0000-000085010000}"/>
    <cellStyle name="Comma 449" xfId="396" xr:uid="{00000000-0005-0000-0000-000086010000}"/>
    <cellStyle name="Comma 45" xfId="397" xr:uid="{00000000-0005-0000-0000-000087010000}"/>
    <cellStyle name="Comma 450" xfId="398" xr:uid="{00000000-0005-0000-0000-000088010000}"/>
    <cellStyle name="Comma 451" xfId="399" xr:uid="{00000000-0005-0000-0000-000089010000}"/>
    <cellStyle name="Comma 452" xfId="400" xr:uid="{00000000-0005-0000-0000-00008A010000}"/>
    <cellStyle name="Comma 453" xfId="401" xr:uid="{00000000-0005-0000-0000-00008B010000}"/>
    <cellStyle name="Comma 454" xfId="402" xr:uid="{00000000-0005-0000-0000-00008C010000}"/>
    <cellStyle name="Comma 455" xfId="403" xr:uid="{00000000-0005-0000-0000-00008D010000}"/>
    <cellStyle name="Comma 456" xfId="404" xr:uid="{00000000-0005-0000-0000-00008E010000}"/>
    <cellStyle name="Comma 457" xfId="405" xr:uid="{00000000-0005-0000-0000-00008F010000}"/>
    <cellStyle name="Comma 458" xfId="406" xr:uid="{00000000-0005-0000-0000-000090010000}"/>
    <cellStyle name="Comma 459" xfId="407" xr:uid="{00000000-0005-0000-0000-000091010000}"/>
    <cellStyle name="Comma 46" xfId="408" xr:uid="{00000000-0005-0000-0000-000092010000}"/>
    <cellStyle name="Comma 460" xfId="409" xr:uid="{00000000-0005-0000-0000-000093010000}"/>
    <cellStyle name="Comma 461" xfId="410" xr:uid="{00000000-0005-0000-0000-000094010000}"/>
    <cellStyle name="Comma 462" xfId="411" xr:uid="{00000000-0005-0000-0000-000095010000}"/>
    <cellStyle name="Comma 463" xfId="412" xr:uid="{00000000-0005-0000-0000-000096010000}"/>
    <cellStyle name="Comma 464" xfId="413" xr:uid="{00000000-0005-0000-0000-000097010000}"/>
    <cellStyle name="Comma 465" xfId="414" xr:uid="{00000000-0005-0000-0000-000098010000}"/>
    <cellStyle name="Comma 466" xfId="415" xr:uid="{00000000-0005-0000-0000-000099010000}"/>
    <cellStyle name="Comma 467" xfId="416" xr:uid="{00000000-0005-0000-0000-00009A010000}"/>
    <cellStyle name="Comma 468" xfId="417" xr:uid="{00000000-0005-0000-0000-00009B010000}"/>
    <cellStyle name="Comma 469" xfId="418" xr:uid="{00000000-0005-0000-0000-00009C010000}"/>
    <cellStyle name="Comma 47" xfId="419" xr:uid="{00000000-0005-0000-0000-00009D010000}"/>
    <cellStyle name="Comma 470" xfId="420" xr:uid="{00000000-0005-0000-0000-00009E010000}"/>
    <cellStyle name="Comma 471" xfId="421" xr:uid="{00000000-0005-0000-0000-00009F010000}"/>
    <cellStyle name="Comma 472" xfId="422" xr:uid="{00000000-0005-0000-0000-0000A0010000}"/>
    <cellStyle name="Comma 473" xfId="423" xr:uid="{00000000-0005-0000-0000-0000A1010000}"/>
    <cellStyle name="Comma 474" xfId="424" xr:uid="{00000000-0005-0000-0000-0000A2010000}"/>
    <cellStyle name="Comma 475" xfId="425" xr:uid="{00000000-0005-0000-0000-0000A3010000}"/>
    <cellStyle name="Comma 476" xfId="426" xr:uid="{00000000-0005-0000-0000-0000A4010000}"/>
    <cellStyle name="Comma 477" xfId="427" xr:uid="{00000000-0005-0000-0000-0000A5010000}"/>
    <cellStyle name="Comma 478" xfId="428" xr:uid="{00000000-0005-0000-0000-0000A6010000}"/>
    <cellStyle name="Comma 479" xfId="429" xr:uid="{00000000-0005-0000-0000-0000A7010000}"/>
    <cellStyle name="Comma 48" xfId="430" xr:uid="{00000000-0005-0000-0000-0000A8010000}"/>
    <cellStyle name="Comma 480" xfId="431" xr:uid="{00000000-0005-0000-0000-0000A9010000}"/>
    <cellStyle name="Comma 481" xfId="432" xr:uid="{00000000-0005-0000-0000-0000AA010000}"/>
    <cellStyle name="Comma 482" xfId="433" xr:uid="{00000000-0005-0000-0000-0000AB010000}"/>
    <cellStyle name="Comma 483" xfId="434" xr:uid="{00000000-0005-0000-0000-0000AC010000}"/>
    <cellStyle name="Comma 484" xfId="435" xr:uid="{00000000-0005-0000-0000-0000AD010000}"/>
    <cellStyle name="Comma 485" xfId="436" xr:uid="{00000000-0005-0000-0000-0000AE010000}"/>
    <cellStyle name="Comma 486" xfId="437" xr:uid="{00000000-0005-0000-0000-0000AF010000}"/>
    <cellStyle name="Comma 487" xfId="438" xr:uid="{00000000-0005-0000-0000-0000B0010000}"/>
    <cellStyle name="Comma 488" xfId="439" xr:uid="{00000000-0005-0000-0000-0000B1010000}"/>
    <cellStyle name="Comma 489" xfId="440" xr:uid="{00000000-0005-0000-0000-0000B2010000}"/>
    <cellStyle name="Comma 49" xfId="441" xr:uid="{00000000-0005-0000-0000-0000B3010000}"/>
    <cellStyle name="Comma 490" xfId="442" xr:uid="{00000000-0005-0000-0000-0000B4010000}"/>
    <cellStyle name="Comma 491" xfId="443" xr:uid="{00000000-0005-0000-0000-0000B5010000}"/>
    <cellStyle name="Comma 492" xfId="444" xr:uid="{00000000-0005-0000-0000-0000B6010000}"/>
    <cellStyle name="Comma 493" xfId="445" xr:uid="{00000000-0005-0000-0000-0000B7010000}"/>
    <cellStyle name="Comma 494" xfId="446" xr:uid="{00000000-0005-0000-0000-0000B8010000}"/>
    <cellStyle name="Comma 495" xfId="447" xr:uid="{00000000-0005-0000-0000-0000B9010000}"/>
    <cellStyle name="Comma 496" xfId="448" xr:uid="{00000000-0005-0000-0000-0000BA010000}"/>
    <cellStyle name="Comma 497" xfId="449" xr:uid="{00000000-0005-0000-0000-0000BB010000}"/>
    <cellStyle name="Comma 498" xfId="450" xr:uid="{00000000-0005-0000-0000-0000BC010000}"/>
    <cellStyle name="Comma 499" xfId="451" xr:uid="{00000000-0005-0000-0000-0000BD010000}"/>
    <cellStyle name="Comma 5" xfId="452" xr:uid="{00000000-0005-0000-0000-0000BE010000}"/>
    <cellStyle name="Comma 50" xfId="453" xr:uid="{00000000-0005-0000-0000-0000BF010000}"/>
    <cellStyle name="Comma 500" xfId="454" xr:uid="{00000000-0005-0000-0000-0000C0010000}"/>
    <cellStyle name="Comma 501" xfId="455" xr:uid="{00000000-0005-0000-0000-0000C1010000}"/>
    <cellStyle name="Comma 502" xfId="456" xr:uid="{00000000-0005-0000-0000-0000C2010000}"/>
    <cellStyle name="Comma 503" xfId="457" xr:uid="{00000000-0005-0000-0000-0000C3010000}"/>
    <cellStyle name="Comma 504" xfId="458" xr:uid="{00000000-0005-0000-0000-0000C4010000}"/>
    <cellStyle name="Comma 505" xfId="459" xr:uid="{00000000-0005-0000-0000-0000C5010000}"/>
    <cellStyle name="Comma 506" xfId="460" xr:uid="{00000000-0005-0000-0000-0000C6010000}"/>
    <cellStyle name="Comma 507" xfId="461" xr:uid="{00000000-0005-0000-0000-0000C7010000}"/>
    <cellStyle name="Comma 508" xfId="462" xr:uid="{00000000-0005-0000-0000-0000C8010000}"/>
    <cellStyle name="Comma 509" xfId="463" xr:uid="{00000000-0005-0000-0000-0000C9010000}"/>
    <cellStyle name="Comma 51" xfId="464" xr:uid="{00000000-0005-0000-0000-0000CA010000}"/>
    <cellStyle name="Comma 510" xfId="465" xr:uid="{00000000-0005-0000-0000-0000CB010000}"/>
    <cellStyle name="Comma 511" xfId="466" xr:uid="{00000000-0005-0000-0000-0000CC010000}"/>
    <cellStyle name="Comma 512" xfId="467" xr:uid="{00000000-0005-0000-0000-0000CD010000}"/>
    <cellStyle name="Comma 513" xfId="468" xr:uid="{00000000-0005-0000-0000-0000CE010000}"/>
    <cellStyle name="Comma 514" xfId="469" xr:uid="{00000000-0005-0000-0000-0000CF010000}"/>
    <cellStyle name="Comma 515" xfId="470" xr:uid="{00000000-0005-0000-0000-0000D0010000}"/>
    <cellStyle name="Comma 516" xfId="471" xr:uid="{00000000-0005-0000-0000-0000D1010000}"/>
    <cellStyle name="Comma 517" xfId="472" xr:uid="{00000000-0005-0000-0000-0000D2010000}"/>
    <cellStyle name="Comma 518" xfId="473" xr:uid="{00000000-0005-0000-0000-0000D3010000}"/>
    <cellStyle name="Comma 519" xfId="474" xr:uid="{00000000-0005-0000-0000-0000D4010000}"/>
    <cellStyle name="Comma 52" xfId="475" xr:uid="{00000000-0005-0000-0000-0000D5010000}"/>
    <cellStyle name="Comma 520" xfId="476" xr:uid="{00000000-0005-0000-0000-0000D6010000}"/>
    <cellStyle name="Comma 521" xfId="477" xr:uid="{00000000-0005-0000-0000-0000D7010000}"/>
    <cellStyle name="Comma 522" xfId="478" xr:uid="{00000000-0005-0000-0000-0000D8010000}"/>
    <cellStyle name="Comma 523" xfId="479" xr:uid="{00000000-0005-0000-0000-0000D9010000}"/>
    <cellStyle name="Comma 524" xfId="480" xr:uid="{00000000-0005-0000-0000-0000DA010000}"/>
    <cellStyle name="Comma 525" xfId="481" xr:uid="{00000000-0005-0000-0000-0000DB010000}"/>
    <cellStyle name="Comma 526" xfId="482" xr:uid="{00000000-0005-0000-0000-0000DC010000}"/>
    <cellStyle name="Comma 527" xfId="483" xr:uid="{00000000-0005-0000-0000-0000DD010000}"/>
    <cellStyle name="Comma 528" xfId="484" xr:uid="{00000000-0005-0000-0000-0000DE010000}"/>
    <cellStyle name="Comma 529" xfId="485" xr:uid="{00000000-0005-0000-0000-0000DF010000}"/>
    <cellStyle name="Comma 53" xfId="486" xr:uid="{00000000-0005-0000-0000-0000E0010000}"/>
    <cellStyle name="Comma 530" xfId="487" xr:uid="{00000000-0005-0000-0000-0000E1010000}"/>
    <cellStyle name="Comma 531" xfId="488" xr:uid="{00000000-0005-0000-0000-0000E2010000}"/>
    <cellStyle name="Comma 532" xfId="489" xr:uid="{00000000-0005-0000-0000-0000E3010000}"/>
    <cellStyle name="Comma 533" xfId="490" xr:uid="{00000000-0005-0000-0000-0000E4010000}"/>
    <cellStyle name="Comma 534" xfId="491" xr:uid="{00000000-0005-0000-0000-0000E5010000}"/>
    <cellStyle name="Comma 535" xfId="492" xr:uid="{00000000-0005-0000-0000-0000E6010000}"/>
    <cellStyle name="Comma 536" xfId="493" xr:uid="{00000000-0005-0000-0000-0000E7010000}"/>
    <cellStyle name="Comma 537" xfId="494" xr:uid="{00000000-0005-0000-0000-0000E8010000}"/>
    <cellStyle name="Comma 538" xfId="495" xr:uid="{00000000-0005-0000-0000-0000E9010000}"/>
    <cellStyle name="Comma 539" xfId="496" xr:uid="{00000000-0005-0000-0000-0000EA010000}"/>
    <cellStyle name="Comma 54" xfId="497" xr:uid="{00000000-0005-0000-0000-0000EB010000}"/>
    <cellStyle name="Comma 540" xfId="498" xr:uid="{00000000-0005-0000-0000-0000EC010000}"/>
    <cellStyle name="Comma 541" xfId="499" xr:uid="{00000000-0005-0000-0000-0000ED010000}"/>
    <cellStyle name="Comma 542" xfId="500" xr:uid="{00000000-0005-0000-0000-0000EE010000}"/>
    <cellStyle name="Comma 543" xfId="501" xr:uid="{00000000-0005-0000-0000-0000EF010000}"/>
    <cellStyle name="Comma 544" xfId="502" xr:uid="{00000000-0005-0000-0000-0000F0010000}"/>
    <cellStyle name="Comma 55" xfId="503" xr:uid="{00000000-0005-0000-0000-0000F1010000}"/>
    <cellStyle name="Comma 56" xfId="504" xr:uid="{00000000-0005-0000-0000-0000F2010000}"/>
    <cellStyle name="Comma 57" xfId="505" xr:uid="{00000000-0005-0000-0000-0000F3010000}"/>
    <cellStyle name="Comma 58" xfId="506" xr:uid="{00000000-0005-0000-0000-0000F4010000}"/>
    <cellStyle name="Comma 59" xfId="507" xr:uid="{00000000-0005-0000-0000-0000F5010000}"/>
    <cellStyle name="Comma 6" xfId="508" xr:uid="{00000000-0005-0000-0000-0000F6010000}"/>
    <cellStyle name="Comma 60" xfId="509" xr:uid="{00000000-0005-0000-0000-0000F7010000}"/>
    <cellStyle name="Comma 61" xfId="510" xr:uid="{00000000-0005-0000-0000-0000F8010000}"/>
    <cellStyle name="Comma 62" xfId="511" xr:uid="{00000000-0005-0000-0000-0000F9010000}"/>
    <cellStyle name="Comma 63" xfId="512" xr:uid="{00000000-0005-0000-0000-0000FA010000}"/>
    <cellStyle name="Comma 64" xfId="513" xr:uid="{00000000-0005-0000-0000-0000FB010000}"/>
    <cellStyle name="Comma 65" xfId="514" xr:uid="{00000000-0005-0000-0000-0000FC010000}"/>
    <cellStyle name="Comma 66" xfId="515" xr:uid="{00000000-0005-0000-0000-0000FD010000}"/>
    <cellStyle name="Comma 67" xfId="516" xr:uid="{00000000-0005-0000-0000-0000FE010000}"/>
    <cellStyle name="Comma 68" xfId="517" xr:uid="{00000000-0005-0000-0000-0000FF010000}"/>
    <cellStyle name="Comma 69" xfId="518" xr:uid="{00000000-0005-0000-0000-000000020000}"/>
    <cellStyle name="Comma 7" xfId="519" xr:uid="{00000000-0005-0000-0000-000001020000}"/>
    <cellStyle name="Comma 70" xfId="520" xr:uid="{00000000-0005-0000-0000-000002020000}"/>
    <cellStyle name="Comma 71" xfId="521" xr:uid="{00000000-0005-0000-0000-000003020000}"/>
    <cellStyle name="Comma 72" xfId="522" xr:uid="{00000000-0005-0000-0000-000004020000}"/>
    <cellStyle name="Comma 73" xfId="523" xr:uid="{00000000-0005-0000-0000-000005020000}"/>
    <cellStyle name="Comma 74" xfId="524" xr:uid="{00000000-0005-0000-0000-000006020000}"/>
    <cellStyle name="Comma 75" xfId="525" xr:uid="{00000000-0005-0000-0000-000007020000}"/>
    <cellStyle name="Comma 76" xfId="526" xr:uid="{00000000-0005-0000-0000-000008020000}"/>
    <cellStyle name="Comma 77" xfId="527" xr:uid="{00000000-0005-0000-0000-000009020000}"/>
    <cellStyle name="Comma 78" xfId="528" xr:uid="{00000000-0005-0000-0000-00000A020000}"/>
    <cellStyle name="Comma 79" xfId="529" xr:uid="{00000000-0005-0000-0000-00000B020000}"/>
    <cellStyle name="Comma 8" xfId="530" xr:uid="{00000000-0005-0000-0000-00000C020000}"/>
    <cellStyle name="Comma 80" xfId="531" xr:uid="{00000000-0005-0000-0000-00000D020000}"/>
    <cellStyle name="Comma 81" xfId="532" xr:uid="{00000000-0005-0000-0000-00000E020000}"/>
    <cellStyle name="Comma 82" xfId="533" xr:uid="{00000000-0005-0000-0000-00000F020000}"/>
    <cellStyle name="Comma 83" xfId="534" xr:uid="{00000000-0005-0000-0000-000010020000}"/>
    <cellStyle name="Comma 84" xfId="535" xr:uid="{00000000-0005-0000-0000-000011020000}"/>
    <cellStyle name="Comma 85" xfId="536" xr:uid="{00000000-0005-0000-0000-000012020000}"/>
    <cellStyle name="Comma 86" xfId="537" xr:uid="{00000000-0005-0000-0000-000013020000}"/>
    <cellStyle name="Comma 87" xfId="538" xr:uid="{00000000-0005-0000-0000-000014020000}"/>
    <cellStyle name="Comma 88" xfId="539" xr:uid="{00000000-0005-0000-0000-000015020000}"/>
    <cellStyle name="Comma 89" xfId="540" xr:uid="{00000000-0005-0000-0000-000016020000}"/>
    <cellStyle name="Comma 9" xfId="541" xr:uid="{00000000-0005-0000-0000-000017020000}"/>
    <cellStyle name="Comma 90" xfId="542" xr:uid="{00000000-0005-0000-0000-000018020000}"/>
    <cellStyle name="Comma 91" xfId="543" xr:uid="{00000000-0005-0000-0000-000019020000}"/>
    <cellStyle name="Comma 92" xfId="544" xr:uid="{00000000-0005-0000-0000-00001A020000}"/>
    <cellStyle name="Comma 93" xfId="545" xr:uid="{00000000-0005-0000-0000-00001B020000}"/>
    <cellStyle name="Comma 94" xfId="546" xr:uid="{00000000-0005-0000-0000-00001C020000}"/>
    <cellStyle name="Comma 95" xfId="547" xr:uid="{00000000-0005-0000-0000-00001D020000}"/>
    <cellStyle name="Comma 96" xfId="548" xr:uid="{00000000-0005-0000-0000-00001E020000}"/>
    <cellStyle name="Comma 97" xfId="549" xr:uid="{00000000-0005-0000-0000-00001F020000}"/>
    <cellStyle name="Comma 98" xfId="550" xr:uid="{00000000-0005-0000-0000-000020020000}"/>
    <cellStyle name="Comma 99" xfId="551" xr:uid="{00000000-0005-0000-0000-000021020000}"/>
    <cellStyle name="Currency [0] 2" xfId="552" xr:uid="{00000000-0005-0000-0000-000022020000}"/>
    <cellStyle name="Hyperlink" xfId="5" builtinId="8"/>
    <cellStyle name="Hyperlink 2" xfId="553" xr:uid="{00000000-0005-0000-0000-000024020000}"/>
    <cellStyle name="Normal" xfId="0" builtinId="0"/>
    <cellStyle name="Normal 2" xfId="2" xr:uid="{00000000-0005-0000-0000-000026020000}"/>
    <cellStyle name="Normal 2 2" xfId="554" xr:uid="{00000000-0005-0000-0000-000027020000}"/>
    <cellStyle name="Normal 3" xfId="3" xr:uid="{00000000-0005-0000-0000-000028020000}"/>
    <cellStyle name="Normal 3 2" xfId="555" xr:uid="{00000000-0005-0000-0000-000029020000}"/>
    <cellStyle name="Normal 4" xfId="7" xr:uid="{00000000-0005-0000-0000-00002A020000}"/>
    <cellStyle name="Normal_RevGun.IVa" xfId="4" xr:uid="{00000000-0005-0000-0000-00002B020000}"/>
  </cellStyles>
  <dxfs count="0"/>
  <tableStyles count="0" defaultTableStyle="TableStyleMedium9" defaultPivotStyle="PivotStyleLight16"/>
  <colors>
    <mruColors>
      <color rgb="FFFFFFCC"/>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361950</xdr:colOff>
          <xdr:row>0</xdr:row>
          <xdr:rowOff>50800</xdr:rowOff>
        </xdr:from>
        <xdr:to>
          <xdr:col>7</xdr:col>
          <xdr:colOff>285750</xdr:colOff>
          <xdr:row>3</xdr:row>
          <xdr:rowOff>133350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Q_oZCJhMLuNOTVJYD3UVzANfKPSTSMsT/view?usp=sharing" TargetMode="External"/><Relationship Id="rId7" Type="http://schemas.openxmlformats.org/officeDocument/2006/relationships/hyperlink" Target="https://drive.google.com/file/d/11zHufZGU8B0kKw4JTv1oLAbAMhZ5tK64/view?usp=sharing" TargetMode="External"/><Relationship Id="rId2" Type="http://schemas.openxmlformats.org/officeDocument/2006/relationships/hyperlink" Target="https://drive.google.com/file/d/1g7qvgepkVHL5OyfPwGKQbtRqdjBK1-SV/view?usp=sharing" TargetMode="External"/><Relationship Id="rId1" Type="http://schemas.openxmlformats.org/officeDocument/2006/relationships/hyperlink" Target="https://drive.google.com/file/d/1Tb0POCds-TgRIRyV4QHoCaHAXlEMHKPc/view?usp=sharing" TargetMode="External"/><Relationship Id="rId6" Type="http://schemas.openxmlformats.org/officeDocument/2006/relationships/hyperlink" Target="https://drive.google.com/file/d/1nz5WZuMSgFtoEZLtor7_J0N--mIMJ1mV/view?usp=sharing" TargetMode="External"/><Relationship Id="rId5" Type="http://schemas.openxmlformats.org/officeDocument/2006/relationships/hyperlink" Target="https://drive.google.com/file/d/1e0PiyfImM8HQCJc2k6IhGXd5x0PudR4N/view?usp=sharing" TargetMode="External"/><Relationship Id="rId4" Type="http://schemas.openxmlformats.org/officeDocument/2006/relationships/hyperlink" Target="https://drive.google.com/file/d/1xCu1PNEL-vXSUbhfMW2etN0dwDUjEaIf/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drive.google.com/file/d/1FVR2HRclAcdU3FT3cZLGLY51UwYUJiMc/view?usp=sharing" TargetMode="External"/><Relationship Id="rId21" Type="http://schemas.openxmlformats.org/officeDocument/2006/relationships/hyperlink" Target="https://drive.google.com/file/d/1DZjevzYfFkZaUUBZnkn2KiiUYKqq6KSO/view?usp=sharing" TargetMode="External"/><Relationship Id="rId42" Type="http://schemas.openxmlformats.org/officeDocument/2006/relationships/hyperlink" Target="https://drive.google.com/file/d/1WLORv4Om-tipLTVQyNpdQGG_AGXuYo2G/view?usp=sharing" TargetMode="External"/><Relationship Id="rId47" Type="http://schemas.openxmlformats.org/officeDocument/2006/relationships/hyperlink" Target="https://drive.google.com/file/d/1C2VGAGmluawpW08PPtq8ZfOUyEk6K2KR/view?usp=sharing" TargetMode="External"/><Relationship Id="rId63" Type="http://schemas.openxmlformats.org/officeDocument/2006/relationships/hyperlink" Target="https://drive.google.com/file/d/1vOwTs_9k796XMXoZc34oZz-wP0ixWJWO/view?usp=sharing" TargetMode="External"/><Relationship Id="rId68" Type="http://schemas.openxmlformats.org/officeDocument/2006/relationships/hyperlink" Target="https://drive.google.com/file/d/1GQY78H9yX5_thz7LD8z4lByNQZpjAVvr/view?usp=sharing" TargetMode="External"/><Relationship Id="rId84" Type="http://schemas.openxmlformats.org/officeDocument/2006/relationships/hyperlink" Target="https://drive.google.com/file/d/1fX837rFC5iq_dDnwBL8v6sfgjX94bbwo/view?usp=sharing" TargetMode="External"/><Relationship Id="rId89" Type="http://schemas.openxmlformats.org/officeDocument/2006/relationships/hyperlink" Target="https://drive.google.com/file/d/1SBfkbCSF2sgc0jRJ7Eim-h8m4SVvgP-Y/view?usp=sharing" TargetMode="External"/><Relationship Id="rId112" Type="http://schemas.openxmlformats.org/officeDocument/2006/relationships/hyperlink" Target="https://drive.google.com/file/d/165ULNW7O-IqMIiePnsFXzKWj2cR6JAjD/view?usp=sharing" TargetMode="External"/><Relationship Id="rId16" Type="http://schemas.openxmlformats.org/officeDocument/2006/relationships/hyperlink" Target="https://drive.google.com/file/d/1A9IESf8dJyfmcaP2bfYWr7VwcC_HE1bk/view?usp=sharing" TargetMode="External"/><Relationship Id="rId107" Type="http://schemas.openxmlformats.org/officeDocument/2006/relationships/hyperlink" Target="https://drive.google.com/file/d/1KKTVL3vHwne_AHhZuvdPaSSjg26kjcm6/view?usp=sharing" TargetMode="External"/><Relationship Id="rId11" Type="http://schemas.openxmlformats.org/officeDocument/2006/relationships/hyperlink" Target="https://drive.google.com/file/d/1AFE2RaW-NGs1r1kaTcU3ITdlv4bz6ZMG/view?usp=sharing" TargetMode="External"/><Relationship Id="rId32" Type="http://schemas.openxmlformats.org/officeDocument/2006/relationships/hyperlink" Target="https://drive.google.com/file/d/1Catjny8rZ5reTxXBwclwQA1nIdHOssFE/view?usp=sharing" TargetMode="External"/><Relationship Id="rId37" Type="http://schemas.openxmlformats.org/officeDocument/2006/relationships/hyperlink" Target="https://drive.google.com/file/d/1FFK0ieUIaCJ3QmLs7GH0-qhszu69U9TV/view?usp=sharing" TargetMode="External"/><Relationship Id="rId53" Type="http://schemas.openxmlformats.org/officeDocument/2006/relationships/hyperlink" Target="https://drive.google.com/file/d/1XPJZkAMVhcQ0X2SPsmyqihrQxAI1NvLS/view?usp=sharing" TargetMode="External"/><Relationship Id="rId58" Type="http://schemas.openxmlformats.org/officeDocument/2006/relationships/hyperlink" Target="https://drive.google.com/file/d/1uCj0MbnOGJV-xlxda6CkE9YXxhq3VbX0/view?usp=sharing" TargetMode="External"/><Relationship Id="rId74" Type="http://schemas.openxmlformats.org/officeDocument/2006/relationships/hyperlink" Target="https://drive.google.com/file/d/1RO6xwqmR1QHybeJjLNjE-nX8-WM9ud6w/view?usp=sharing" TargetMode="External"/><Relationship Id="rId79" Type="http://schemas.openxmlformats.org/officeDocument/2006/relationships/hyperlink" Target="https://drive.google.com/file/d/1QNtBt35wScHiIBEY05UbWs_hJaALayuV/view?usp=sharing" TargetMode="External"/><Relationship Id="rId102" Type="http://schemas.openxmlformats.org/officeDocument/2006/relationships/hyperlink" Target="https://drive.google.com/file/d/1sopEQWh4Tm1EDPU6rJ0J__KnNY1ncNgP/view?usp=sharing" TargetMode="External"/><Relationship Id="rId123" Type="http://schemas.openxmlformats.org/officeDocument/2006/relationships/hyperlink" Target="https://drive.google.com/file/d/1UxnLLT8z0_eJBEa20HMOc3W0nk85im8o/view?usp=sharing" TargetMode="External"/><Relationship Id="rId128" Type="http://schemas.openxmlformats.org/officeDocument/2006/relationships/hyperlink" Target="https://drive.google.com/file/d/1hvC6CQYroM4RQHwedtTpHy8NNHqiMiT9/view?usp=sharing" TargetMode="External"/><Relationship Id="rId5" Type="http://schemas.openxmlformats.org/officeDocument/2006/relationships/hyperlink" Target="https://drive.google.com/file/d/1WQl8NizWx1N2EG01M16sIAYc0Zy-jz_-/view?usp=sharing" TargetMode="External"/><Relationship Id="rId90" Type="http://schemas.openxmlformats.org/officeDocument/2006/relationships/hyperlink" Target="https://drive.google.com/file/d/1luyeeTu2ocrgXPoaKm-WGp61Q2U0O0Hq/view?usp=sharing" TargetMode="External"/><Relationship Id="rId95" Type="http://schemas.openxmlformats.org/officeDocument/2006/relationships/hyperlink" Target="https://drive.google.com/file/d/1lIaLMZHBB-QgCugPEna702tQQKSYwq7M/view?usp=sharing" TargetMode="External"/><Relationship Id="rId22" Type="http://schemas.openxmlformats.org/officeDocument/2006/relationships/hyperlink" Target="https://drive.google.com/file/d/1_WyZg9NV-drfSX0_J6PHGWjAVJbiN36O/view?usp=sharing" TargetMode="External"/><Relationship Id="rId27" Type="http://schemas.openxmlformats.org/officeDocument/2006/relationships/hyperlink" Target="https://drive.google.com/file/d/1lUv8qTmrbdsIjluHS2EVzx7Kj6Y9t1ci/view?usp=sharing" TargetMode="External"/><Relationship Id="rId43" Type="http://schemas.openxmlformats.org/officeDocument/2006/relationships/hyperlink" Target="https://drive.google.com/file/d/1cE5TEPAIPryJCrdB_CHe2ONQckD4Jk7N/view?usp=sharing" TargetMode="External"/><Relationship Id="rId48" Type="http://schemas.openxmlformats.org/officeDocument/2006/relationships/hyperlink" Target="https://drive.google.com/file/d/1gQOMxTwxLtAjmeeY6PYeJcvUeew7NyiP/view?usp=sharing" TargetMode="External"/><Relationship Id="rId64" Type="http://schemas.openxmlformats.org/officeDocument/2006/relationships/hyperlink" Target="https://drive.google.com/file/d/1Eo7Zq62G-hQCQAlEzcJMQNSwTjJzEgoY/view?usp=sharing" TargetMode="External"/><Relationship Id="rId69" Type="http://schemas.openxmlformats.org/officeDocument/2006/relationships/hyperlink" Target="https://drive.google.com/file/d/1LT48g2VGtdzTE1bngN9DETulMbpo7nc1/view?usp=sharing" TargetMode="External"/><Relationship Id="rId113" Type="http://schemas.openxmlformats.org/officeDocument/2006/relationships/hyperlink" Target="https://drive.google.com/file/d/1JmVYkjzPEfNMYhi_HvD8ZXMDdo8jIB-g/view?usp=sharing" TargetMode="External"/><Relationship Id="rId118" Type="http://schemas.openxmlformats.org/officeDocument/2006/relationships/hyperlink" Target="https://drive.google.com/file/d/12k249d8kLqe2k2CUmCsW286bbbA-vyUF/view?usp=sharing" TargetMode="External"/><Relationship Id="rId80" Type="http://schemas.openxmlformats.org/officeDocument/2006/relationships/hyperlink" Target="https://drive.google.com/file/d/1I0NTuDUPdw8OEFP_D7haIeHHhaOR2BwN/view?usp=sharing" TargetMode="External"/><Relationship Id="rId85" Type="http://schemas.openxmlformats.org/officeDocument/2006/relationships/hyperlink" Target="https://drive.google.com/file/d/1_64JdpRlJztm6owTSIYfVtfAaJT8Rfsl/view?usp=sharing" TargetMode="External"/><Relationship Id="rId12" Type="http://schemas.openxmlformats.org/officeDocument/2006/relationships/hyperlink" Target="https://drive.google.com/file/d/1ptxjTS1XEEmIQMg8T3mgSZ4trwegz4YX/view?usp=sharing" TargetMode="External"/><Relationship Id="rId17" Type="http://schemas.openxmlformats.org/officeDocument/2006/relationships/hyperlink" Target="https://drive.google.com/file/d/1om0ccipmF9GFN3AHhQFf5SVZe2H5gLVk/view?usp=sharing" TargetMode="External"/><Relationship Id="rId33" Type="http://schemas.openxmlformats.org/officeDocument/2006/relationships/hyperlink" Target="https://drive.google.com/file/d/18mWlNohiLkwPjoZDQXWMtX0ihsb55pwP/view?usp=sharing" TargetMode="External"/><Relationship Id="rId38" Type="http://schemas.openxmlformats.org/officeDocument/2006/relationships/hyperlink" Target="https://drive.google.com/file/d/1EG_TIVaxZf9iGpAa2aKEHAZBv2_Dw4HR/view?usp=sharing" TargetMode="External"/><Relationship Id="rId59" Type="http://schemas.openxmlformats.org/officeDocument/2006/relationships/hyperlink" Target="https://drive.google.com/file/d/1HldDmuXu-GQfOOqM1WJdam5KovM7ozBp/view?usp=sharing" TargetMode="External"/><Relationship Id="rId103" Type="http://schemas.openxmlformats.org/officeDocument/2006/relationships/hyperlink" Target="https://drive.google.com/file/d/1EQGrXOMcPIN9ymPBZsYLjERc9SMiQQFk/view?usp=sharing" TargetMode="External"/><Relationship Id="rId108" Type="http://schemas.openxmlformats.org/officeDocument/2006/relationships/hyperlink" Target="https://drive.google.com/file/d/1yDndGVhz9JkuyXRyf1qJWgVGU2eo-kYp/view?usp=sharing" TargetMode="External"/><Relationship Id="rId124" Type="http://schemas.openxmlformats.org/officeDocument/2006/relationships/hyperlink" Target="https://drive.google.com/file/d/184l5vpIWooSS7VmBSk7_CoghOmcn3T3O/view?usp=sharing" TargetMode="External"/><Relationship Id="rId129" Type="http://schemas.openxmlformats.org/officeDocument/2006/relationships/printerSettings" Target="../printerSettings/printerSettings4.bin"/><Relationship Id="rId54" Type="http://schemas.openxmlformats.org/officeDocument/2006/relationships/hyperlink" Target="https://drive.google.com/file/d/1BZ1qyFOC-eV5X4UZQLLTcA9lxVfAyUlC/view?usp=sharing" TargetMode="External"/><Relationship Id="rId70" Type="http://schemas.openxmlformats.org/officeDocument/2006/relationships/hyperlink" Target="https://drive.google.com/file/d/1uZgEkJaeAn-9SsbO9PXMjJ1q8yCkxxbl/view?usp=sharing" TargetMode="External"/><Relationship Id="rId75" Type="http://schemas.openxmlformats.org/officeDocument/2006/relationships/hyperlink" Target="https://drive.google.com/file/d/1AgFAFocopg4EcnmUnvpbz3kIXJlm-bnI/view?usp=sharing" TargetMode="External"/><Relationship Id="rId91" Type="http://schemas.openxmlformats.org/officeDocument/2006/relationships/hyperlink" Target="https://drive.google.com/file/d/1Ybh3tgjzzuHYVZrhrtoN5vzpXGwAkHPE/view?usp=sharing" TargetMode="External"/><Relationship Id="rId96" Type="http://schemas.openxmlformats.org/officeDocument/2006/relationships/hyperlink" Target="https://drive.google.com/file/d/1aqi-t3CMdobLgY7r-6sqzYgiHciotyRn/view?usp=sharing" TargetMode="External"/><Relationship Id="rId1" Type="http://schemas.openxmlformats.org/officeDocument/2006/relationships/hyperlink" Target="https://drive.google.com/file/d/1ERfS2nO_6-XBfaO_UFpClZBeIsyPD2Nj/view?usp=sharinghttps://drive.google.com/file/d/1ERfS2nO_6-XBfaO_UFpClZBeIsyPD2Nj/view?usp=sharing" TargetMode="External"/><Relationship Id="rId6" Type="http://schemas.openxmlformats.org/officeDocument/2006/relationships/hyperlink" Target="https://drive.google.com/file/d/16d8k4ogDGioUsgls5CcO8cwAeos3VgbC/view?usp=sharing" TargetMode="External"/><Relationship Id="rId23" Type="http://schemas.openxmlformats.org/officeDocument/2006/relationships/hyperlink" Target="https://drive.google.com/file/d/1WQEYJFtny_Jkl6LzcIo00Rqsjakzf4XK/view?usp=sharing" TargetMode="External"/><Relationship Id="rId28" Type="http://schemas.openxmlformats.org/officeDocument/2006/relationships/hyperlink" Target="https://drive.google.com/file/d/15UEAThqx0jKxuSAle6h3KbMkvo2-Icic/view?usp=sharing" TargetMode="External"/><Relationship Id="rId49" Type="http://schemas.openxmlformats.org/officeDocument/2006/relationships/hyperlink" Target="https://drive.google.com/file/d/19rXJ1HqlttoQ2ooIMFBg9WrrQHyLVKxB/view?usp=sharing" TargetMode="External"/><Relationship Id="rId114" Type="http://schemas.openxmlformats.org/officeDocument/2006/relationships/hyperlink" Target="https://drive.google.com/file/d/1xQj5vo7t7M9UxiPDD1S7mqeEdnQBJ4pk/view?usp=sharing" TargetMode="External"/><Relationship Id="rId119" Type="http://schemas.openxmlformats.org/officeDocument/2006/relationships/hyperlink" Target="https://drive.google.com/file/d/12NjFie5Ci97d-RkEcCIUTxCXrmHk1PXc/view?usp=sharing" TargetMode="External"/><Relationship Id="rId44" Type="http://schemas.openxmlformats.org/officeDocument/2006/relationships/hyperlink" Target="https://drive.google.com/file/d/16-P7qLWJ-4pRAbSbV_tfVG-KyUQf2SaC/view?usp=sharing" TargetMode="External"/><Relationship Id="rId60" Type="http://schemas.openxmlformats.org/officeDocument/2006/relationships/hyperlink" Target="https://drive.google.com/file/d/1czMFPQbaHFF2UFCq00qX3shxX06qGH3Z/view?usp=sharing" TargetMode="External"/><Relationship Id="rId65" Type="http://schemas.openxmlformats.org/officeDocument/2006/relationships/hyperlink" Target="https://drive.google.com/file/d/1ApR602MukkC4RteW2jy1X0SIMDxl29l5/view?usp=sharing" TargetMode="External"/><Relationship Id="rId81" Type="http://schemas.openxmlformats.org/officeDocument/2006/relationships/hyperlink" Target="https://drive.google.com/file/d/1WDRMFWKN3ffHKRMT9q37uBtT6sUfOXGM/view?usp=sharing" TargetMode="External"/><Relationship Id="rId86" Type="http://schemas.openxmlformats.org/officeDocument/2006/relationships/hyperlink" Target="https://drive.google.com/file/d/1_Xbj-ivGdO2B2gJzqohVL02OP-WJS0tb/view?usp=sharing" TargetMode="External"/><Relationship Id="rId13" Type="http://schemas.openxmlformats.org/officeDocument/2006/relationships/hyperlink" Target="https://drive.google.com/file/d/1X5UVgDrwZ81Xk07YI1rj5NuqrfHTGhqB/view?usp=sharing" TargetMode="External"/><Relationship Id="rId18" Type="http://schemas.openxmlformats.org/officeDocument/2006/relationships/hyperlink" Target="https://drive.google.com/file/d/1jCLx5pyvExpvfPY6hDtSbU7BlnPK6pSS/view?usp=sharing" TargetMode="External"/><Relationship Id="rId39" Type="http://schemas.openxmlformats.org/officeDocument/2006/relationships/hyperlink" Target="https://drive.google.com/file/d/1DKP19UEfYhbvjLTRd4mhAYtcYxzWUckI/view?usp=sharing" TargetMode="External"/><Relationship Id="rId109" Type="http://schemas.openxmlformats.org/officeDocument/2006/relationships/hyperlink" Target="https://drive.google.com/file/d/1KY-xivv45N96RrTewQG55Jff5JhYg4Yr/view?usp=sharing" TargetMode="External"/><Relationship Id="rId34" Type="http://schemas.openxmlformats.org/officeDocument/2006/relationships/hyperlink" Target="https://drive.google.com/file/d/1r8uHn4FWqfeixhW-EVjOZYE4zKbS6frS/view?usp=sharing" TargetMode="External"/><Relationship Id="rId50" Type="http://schemas.openxmlformats.org/officeDocument/2006/relationships/hyperlink" Target="https://drive.google.com/file/d/10eNqNwxjYZC9gjzjAF0V6rizsJGiM4SK/view?usp=sharing" TargetMode="External"/><Relationship Id="rId55" Type="http://schemas.openxmlformats.org/officeDocument/2006/relationships/hyperlink" Target="https://drive.google.com/file/d/1V6jE3TxR9U9eV9MheJ2J9SrDUG-DUGWe/view?usp=sharing" TargetMode="External"/><Relationship Id="rId76" Type="http://schemas.openxmlformats.org/officeDocument/2006/relationships/hyperlink" Target="https://drive.google.com/file/d/13iOKa9EEPozkSzH-htRmxI9pyha3-h-X/view?usp=sharing" TargetMode="External"/><Relationship Id="rId97" Type="http://schemas.openxmlformats.org/officeDocument/2006/relationships/hyperlink" Target="https://drive.google.com/file/d/1oQ6NAQ9hnFJkYDdA7_-AZ7BZ205KLRkP/view?usp=sharing" TargetMode="External"/><Relationship Id="rId104" Type="http://schemas.openxmlformats.org/officeDocument/2006/relationships/hyperlink" Target="https://drive.google.com/file/d/1AjIrwkaTK1Nzqa0lzFWzW5NdIhE6Wbcj/view?usp=sharing" TargetMode="External"/><Relationship Id="rId120" Type="http://schemas.openxmlformats.org/officeDocument/2006/relationships/hyperlink" Target="https://drive.google.com/file/d/1DgnYSclmaMQoSezOAhoEi01I206D6AkU/view?usp=sharing" TargetMode="External"/><Relationship Id="rId125" Type="http://schemas.openxmlformats.org/officeDocument/2006/relationships/hyperlink" Target="https://drive.google.com/file/d/1tD1a97hJI2mFYfdkvYsfa0T7fTVFoN3N/view?usp=sharing" TargetMode="External"/><Relationship Id="rId7" Type="http://schemas.openxmlformats.org/officeDocument/2006/relationships/hyperlink" Target="https://drive.google.com/file/d/1R9K5uEiWxVIDwohxH7pD6QjTaGWQV61_/view?usp=sharing" TargetMode="External"/><Relationship Id="rId71" Type="http://schemas.openxmlformats.org/officeDocument/2006/relationships/hyperlink" Target="https://drive.google.com/file/d/16BIpB_QOYEWb_SjDfK8FM0lWilM_ru8W/view?usp=sharing" TargetMode="External"/><Relationship Id="rId92" Type="http://schemas.openxmlformats.org/officeDocument/2006/relationships/hyperlink" Target="https://drive.google.com/file/d/17VTkz_8QXocg1rgmbU8ey1pMUUXZSa5_/view?usp=sharing" TargetMode="External"/><Relationship Id="rId2" Type="http://schemas.openxmlformats.org/officeDocument/2006/relationships/hyperlink" Target="https://drive.google.com/file/d/1rJZanYDpnD4Ufcu0mCMQQlAnfs4hhhxA/view?usp=sharing" TargetMode="External"/><Relationship Id="rId29" Type="http://schemas.openxmlformats.org/officeDocument/2006/relationships/hyperlink" Target="https://drive.google.com/file/d/1SyfFq28LPvdlOGZ-ObqWr0kDN1Hnz8Ur/view?usp=sharing" TargetMode="External"/><Relationship Id="rId24" Type="http://schemas.openxmlformats.org/officeDocument/2006/relationships/hyperlink" Target="https://drive.google.com/file/d/1-Tdr-4N0Ln1xpXEnlrPGxiO9SShnWAFx/view?usp=sharing" TargetMode="External"/><Relationship Id="rId40" Type="http://schemas.openxmlformats.org/officeDocument/2006/relationships/hyperlink" Target="https://drive.google.com/file/d/1Xq5KBZqVB1bEmQ7OWxYX463iIZuyLrfT/view?usp=sharing" TargetMode="External"/><Relationship Id="rId45" Type="http://schemas.openxmlformats.org/officeDocument/2006/relationships/hyperlink" Target="https://drive.google.com/file/d/1aJVqANqrs5p4q3E55esBQj1lKyV-4fLQ/view?usp=sharing" TargetMode="External"/><Relationship Id="rId66" Type="http://schemas.openxmlformats.org/officeDocument/2006/relationships/hyperlink" Target="https://drive.google.com/file/d/1UorZpSihKiDyks4oy-3hxj-okGl007Bq/view?usp=sharing" TargetMode="External"/><Relationship Id="rId87" Type="http://schemas.openxmlformats.org/officeDocument/2006/relationships/hyperlink" Target="https://drive.google.com/file/d/1b4DodoheGTfAzZOY0rAG84N6Zmn-pVLW/view?usp=sharing'" TargetMode="External"/><Relationship Id="rId110" Type="http://schemas.openxmlformats.org/officeDocument/2006/relationships/hyperlink" Target="https://drive.google.com/file/d/1r6w4OMBwItmv0jPY3uf0B2-XjPjJDjQA/view?usp=sharing" TargetMode="External"/><Relationship Id="rId115" Type="http://schemas.openxmlformats.org/officeDocument/2006/relationships/hyperlink" Target="https://drive.google.com/file/d/1urmtvgQmkc4uhDJHvoL1sUP4ZCDBbEro/view?usp=sharing" TargetMode="External"/><Relationship Id="rId61" Type="http://schemas.openxmlformats.org/officeDocument/2006/relationships/hyperlink" Target="https://drive.google.com/file/d/1DPHvsqaMI5sbu2Ij0gO-0JozTCY_Sshj/view?usp=sharing" TargetMode="External"/><Relationship Id="rId82" Type="http://schemas.openxmlformats.org/officeDocument/2006/relationships/hyperlink" Target="https://drive.google.com/file/d/1sdqAqI0dsf_Be7_yLBwIRc3n-_oKUWX9/view?usp=sharing" TargetMode="External"/><Relationship Id="rId19" Type="http://schemas.openxmlformats.org/officeDocument/2006/relationships/hyperlink" Target="https://drive.google.com/file/d/1MaT5ryGZMWtOHhjOMf6bsvXiu71HNQrg/view?usp=sharing" TargetMode="External"/><Relationship Id="rId14" Type="http://schemas.openxmlformats.org/officeDocument/2006/relationships/hyperlink" Target="https://drive.google.com/file/d/1fvkNUv0yjcE4VUHC68AcOHrgVquAO1xT/view?usp=sharing" TargetMode="External"/><Relationship Id="rId30" Type="http://schemas.openxmlformats.org/officeDocument/2006/relationships/hyperlink" Target="https://drive.google.com/file/d/1feHFBtXImMSFGFh1ZgZGlOTqYBedm_TN/view?usp=sharing" TargetMode="External"/><Relationship Id="rId35" Type="http://schemas.openxmlformats.org/officeDocument/2006/relationships/hyperlink" Target="https://drive.google.com/file/d/1clkFlWk-zpP9MAnm-XizfQxIilZBoZy5/view?usp=sharing" TargetMode="External"/><Relationship Id="rId56" Type="http://schemas.openxmlformats.org/officeDocument/2006/relationships/hyperlink" Target="https://drive.google.com/file/d/19emd6xvEn1Nk4-4qcSIPMk6CexNGnFxn/view?usp=sharing" TargetMode="External"/><Relationship Id="rId77" Type="http://schemas.openxmlformats.org/officeDocument/2006/relationships/hyperlink" Target="https://drive.google.com/file/d/1ZMUVo3usDYDW7jBWPr_ii3Mx_JOTTf4o/view?usp=sharing" TargetMode="External"/><Relationship Id="rId100" Type="http://schemas.openxmlformats.org/officeDocument/2006/relationships/hyperlink" Target="https://drive.google.com/file/d/1qaMqc9cOSreLa_27juq2ha5WLQBHXuYg/view?usp=sharing" TargetMode="External"/><Relationship Id="rId105" Type="http://schemas.openxmlformats.org/officeDocument/2006/relationships/hyperlink" Target="https://drive.google.com/file/d/1eirqLgAajb0SGI_LdqVVYxyhTBc_PUYM/view?usp=sharing" TargetMode="External"/><Relationship Id="rId126" Type="http://schemas.openxmlformats.org/officeDocument/2006/relationships/hyperlink" Target="https://drive.google.com/file/d/1nbtGmBuf0_ahQpfcKA_O3_lTicvD9EoW/view?usp=sharing" TargetMode="External"/><Relationship Id="rId8" Type="http://schemas.openxmlformats.org/officeDocument/2006/relationships/hyperlink" Target="https://drive.google.com/file/d/125viVSIOpUMF1RXyfrO3Ec77gR3G9Vsp/view?usp=sharing" TargetMode="External"/><Relationship Id="rId51" Type="http://schemas.openxmlformats.org/officeDocument/2006/relationships/hyperlink" Target="https://drive.google.com/file/d/1bTpg7K31aAUk2_UJFU5YVPsbEFsgT8Yl/view?usp=sharing" TargetMode="External"/><Relationship Id="rId72" Type="http://schemas.openxmlformats.org/officeDocument/2006/relationships/hyperlink" Target="https://drive.google.com/file/d/1vyPY8lmYntYQCp4FTcg7ioL8DIZtINFW/view?usp=sharing" TargetMode="External"/><Relationship Id="rId93" Type="http://schemas.openxmlformats.org/officeDocument/2006/relationships/hyperlink" Target="https://drive.google.com/file/d/1ft8uOdH2bW5enan2XiVmrh1t4xG0W4JK/view?usp=sharing" TargetMode="External"/><Relationship Id="rId98" Type="http://schemas.openxmlformats.org/officeDocument/2006/relationships/hyperlink" Target="https://drive.google.com/file/d/19P-E_5I-PaN6SrcIjFk6txNkUP617PoO/view?usp=sharing" TargetMode="External"/><Relationship Id="rId121" Type="http://schemas.openxmlformats.org/officeDocument/2006/relationships/hyperlink" Target="https://drive.google.com/file/d/1oBIbMiPn9HdoWMCbuIyy_Jppgsgs8yRs/view?usp=sharing" TargetMode="External"/><Relationship Id="rId3" Type="http://schemas.openxmlformats.org/officeDocument/2006/relationships/hyperlink" Target="https://drive.google.com/file/d/1FVBiuk1wgg2XX41fk5Xo3z7wbUAEIk7d/view?usp=sharing" TargetMode="External"/><Relationship Id="rId25" Type="http://schemas.openxmlformats.org/officeDocument/2006/relationships/hyperlink" Target="https://drive.google.com/file/d/1QvUf6CpNSYP5RTnio55jGb3BRhTXyiOE/view?usp=sharing" TargetMode="External"/><Relationship Id="rId46" Type="http://schemas.openxmlformats.org/officeDocument/2006/relationships/hyperlink" Target="https://drive.google.com/file/d/1PhWMOXOtHySLF-t4eqJu6RdLCgX0_gwi/view?usp=sharing" TargetMode="External"/><Relationship Id="rId67" Type="http://schemas.openxmlformats.org/officeDocument/2006/relationships/hyperlink" Target="https://drive.google.com/file/d/1VLl1Ll1IuuGyTIWsiVazN95jFy7H0-BV/view?usp=sharing" TargetMode="External"/><Relationship Id="rId116" Type="http://schemas.openxmlformats.org/officeDocument/2006/relationships/hyperlink" Target="https://drive.google.com/file/d/1C7Pd1oLl-0vHEtBQmC2aoCGRPCOIPdyJ/view?usp=sharing" TargetMode="External"/><Relationship Id="rId20" Type="http://schemas.openxmlformats.org/officeDocument/2006/relationships/hyperlink" Target="https://drive.google.com/file/d/1FxVnWxMyYiWnjdoAbSjRfgfRX0eP_0sN/view?usp=sharing" TargetMode="External"/><Relationship Id="rId41" Type="http://schemas.openxmlformats.org/officeDocument/2006/relationships/hyperlink" Target="https://drive.google.com/file/d/1R39Uxh9jYmsiqlzeogyynzkSCuoX5gKX/view?usp=sharing" TargetMode="External"/><Relationship Id="rId62" Type="http://schemas.openxmlformats.org/officeDocument/2006/relationships/hyperlink" Target="https://drive.google.com/file/d/1nmlxq7VzBYVl7i5Kgb_GQv-OzqtZvid1/view?usp=sharing'" TargetMode="External"/><Relationship Id="rId83" Type="http://schemas.openxmlformats.org/officeDocument/2006/relationships/hyperlink" Target="https://drive.google.com/file/d/1fLeGGXfD3tN7HCCkUHyqGmA3s5x8lQRI/view?usp=sharing" TargetMode="External"/><Relationship Id="rId88" Type="http://schemas.openxmlformats.org/officeDocument/2006/relationships/hyperlink" Target="https://drive.google.com/file/d/14ov_a9R7DbarlPTICeCywhYbZv--yt1M/view?usp=sharing" TargetMode="External"/><Relationship Id="rId111" Type="http://schemas.openxmlformats.org/officeDocument/2006/relationships/hyperlink" Target="https://drive.google.com/file/d/1fAhsy4fRFmx8myklF9XjwCtJIuLNG181/view?usp=sharing" TargetMode="External"/><Relationship Id="rId15" Type="http://schemas.openxmlformats.org/officeDocument/2006/relationships/hyperlink" Target="https://drive.google.com/file/d/1lq0t67ydsy3TbRgT9gOCLXSQ_mAn_rF-/view?usp=sharing" TargetMode="External"/><Relationship Id="rId36" Type="http://schemas.openxmlformats.org/officeDocument/2006/relationships/hyperlink" Target="https://drive.google.com/file/d/1-3lV2VrefQVCkfhLCLt4TXZgaWOhQIV7/view?usp=sharing" TargetMode="External"/><Relationship Id="rId57" Type="http://schemas.openxmlformats.org/officeDocument/2006/relationships/hyperlink" Target="https://drive.google.com/file/d/1OWjTgd0sRo3uuSPfdQXHGftLB-R79DHg/view?usp=sharing" TargetMode="External"/><Relationship Id="rId106" Type="http://schemas.openxmlformats.org/officeDocument/2006/relationships/hyperlink" Target="https://drive.google.com/file/d/14mCUOesq2Bh7CCo67Btx6NMYQnNf4Jih/view?usp=sharing" TargetMode="External"/><Relationship Id="rId127" Type="http://schemas.openxmlformats.org/officeDocument/2006/relationships/hyperlink" Target="https://drive.google.com/file/d/1c-rlDtlXTly584TEsnImBPONc8mQdmfO/view?usp=sharing" TargetMode="External"/><Relationship Id="rId10" Type="http://schemas.openxmlformats.org/officeDocument/2006/relationships/hyperlink" Target="https://drive.google.com/file/d/1FmXnHPrSRCXfnY8NM9ox_G_8QutIikXB/view?usp=sharing" TargetMode="External"/><Relationship Id="rId31" Type="http://schemas.openxmlformats.org/officeDocument/2006/relationships/hyperlink" Target="https://drive.google.com/file/d/18Yy67tuHm4SXYVvl6ToBUrQl3pW80P5c/view?usp=sharing" TargetMode="External"/><Relationship Id="rId52" Type="http://schemas.openxmlformats.org/officeDocument/2006/relationships/hyperlink" Target="https://drive.google.com/file/d/1OwxtITt2s-NHbxsrA_ZEPTEAnBlIE39-/view?usp=sharing" TargetMode="External"/><Relationship Id="rId73" Type="http://schemas.openxmlformats.org/officeDocument/2006/relationships/hyperlink" Target="https://drive.google.com/file/d/1a-kY0MWvapfYwF_3gRKeCsNKs1HAWAFp/view?usp=sharing" TargetMode="External"/><Relationship Id="rId78" Type="http://schemas.openxmlformats.org/officeDocument/2006/relationships/hyperlink" Target="https://drive.google.com/file/d/1F6peIMEOpv6VhhuY9eIPiLXg6s_5muOu/view?usp=sharing" TargetMode="External"/><Relationship Id="rId94" Type="http://schemas.openxmlformats.org/officeDocument/2006/relationships/hyperlink" Target="https://drive.google.com/file/d/1a3QNzB-muCN0bbDds5kbaDAjK9A1f8v4/view?usp=sharing" TargetMode="External"/><Relationship Id="rId99" Type="http://schemas.openxmlformats.org/officeDocument/2006/relationships/hyperlink" Target="https://drive.google.com/file/d/1HQaKy2aRBj86csjpEZMbzbZ8WAx8H1SM/view?usp=sharing" TargetMode="External"/><Relationship Id="rId101" Type="http://schemas.openxmlformats.org/officeDocument/2006/relationships/hyperlink" Target="https://drive.google.com/file/d/1SVjRysENpMV9YWVSA4SXL9IBuCpw3MDB/view?usp=sharing" TargetMode="External"/><Relationship Id="rId122" Type="http://schemas.openxmlformats.org/officeDocument/2006/relationships/hyperlink" Target="https://drive.google.com/file/d/1S8i-t_BJpAvA01KviIzEnoenJvI7DkL8/view?usp=sharing" TargetMode="External"/><Relationship Id="rId4" Type="http://schemas.openxmlformats.org/officeDocument/2006/relationships/hyperlink" Target="https://drive.google.com/file/d/1Xy1LUmhyUuiptH1wfZDiQHDK_cOw2H4X/view?usp=sharing" TargetMode="External"/><Relationship Id="rId9" Type="http://schemas.openxmlformats.org/officeDocument/2006/relationships/hyperlink" Target="https://drive.google.com/file/d/1rs0wTvYn8fvlK52bGTxWFSaPoTLEAnnv/view?usp=sharing" TargetMode="External"/><Relationship Id="rId26" Type="http://schemas.openxmlformats.org/officeDocument/2006/relationships/hyperlink" Target="https://drive.google.com/file/d/1i2W9Swhme3A82_01Tz-x1yRC7NBCcpQK/view?usp=sharing"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rive.google.com/file/d/111VpA40fXV9zYXpg7ElOAnrXq0x-QLw7/view?usp=sharing" TargetMode="External"/><Relationship Id="rId21" Type="http://schemas.openxmlformats.org/officeDocument/2006/relationships/hyperlink" Target="https://www.scimagojr.com/journalsearch.php?q=21100905391&amp;tip=sid&amp;clean=0" TargetMode="External"/><Relationship Id="rId42" Type="http://schemas.openxmlformats.org/officeDocument/2006/relationships/hyperlink" Target="http://dx.doi.org/10.15408/jkv.v3i2.5792" TargetMode="External"/><Relationship Id="rId63" Type="http://schemas.openxmlformats.org/officeDocument/2006/relationships/hyperlink" Target="http://jrk.fmipa.unand.ac.id/index.php/jrk/article/view/134/152" TargetMode="External"/><Relationship Id="rId84" Type="http://schemas.openxmlformats.org/officeDocument/2006/relationships/hyperlink" Target="https://drive.google.com/file/d/1_gAR144dEo03KavR0j1iJTs84qB6bhaV/view?usp=sharing" TargetMode="External"/><Relationship Id="rId138" Type="http://schemas.openxmlformats.org/officeDocument/2006/relationships/hyperlink" Target="https://drive.google.com/file/d/1-N7dPV35ZTIeGTM1eYWN08j64SaHBUQm/view?usp=sharing" TargetMode="External"/><Relationship Id="rId107" Type="http://schemas.openxmlformats.org/officeDocument/2006/relationships/hyperlink" Target="http://repo.unand.ac.id/id/eprint/46200" TargetMode="External"/><Relationship Id="rId11" Type="http://schemas.openxmlformats.org/officeDocument/2006/relationships/hyperlink" Target="https://ejchem.journals.ekb.eg/article_53220_8d12bc5757be8caaf4dc76ab49308c3e.pdf" TargetMode="External"/><Relationship Id="rId32" Type="http://schemas.openxmlformats.org/officeDocument/2006/relationships/hyperlink" Target="https://www.scimagojr.com/journalsearch.php?q=19700200724&amp;tip=sid&amp;clean=0" TargetMode="External"/><Relationship Id="rId37" Type="http://schemas.openxmlformats.org/officeDocument/2006/relationships/hyperlink" Target="http://www.joac.info/JournalPapers.aspx?Year=2017&amp;VolumeNo=6&amp;PartNo=6&amp;type=ARCHIVE%20ISSUE" TargetMode="External"/><Relationship Id="rId53" Type="http://schemas.openxmlformats.org/officeDocument/2006/relationships/hyperlink" Target="http://jrk.fmipa.unand.ac.id/index.php/jrk/article/view/344/282" TargetMode="External"/><Relationship Id="rId58" Type="http://schemas.openxmlformats.org/officeDocument/2006/relationships/hyperlink" Target="https://sinta.kemdikbud.go.id/journals/detail?id=6907" TargetMode="External"/><Relationship Id="rId74" Type="http://schemas.openxmlformats.org/officeDocument/2006/relationships/hyperlink" Target="http://jrk.fmipa.unand.ac.id/index.php/jrk/article/view/235" TargetMode="External"/><Relationship Id="rId79" Type="http://schemas.openxmlformats.org/officeDocument/2006/relationships/hyperlink" Target="http://repo.unand.ac.id/id/eprint/44131" TargetMode="External"/><Relationship Id="rId102" Type="http://schemas.openxmlformats.org/officeDocument/2006/relationships/hyperlink" Target="https://www.unpad.ac.id/agenda/the-4th-international-seminar-on-chemistry-isc-2017/" TargetMode="External"/><Relationship Id="rId123" Type="http://schemas.openxmlformats.org/officeDocument/2006/relationships/hyperlink" Target="https://drive.google.com/file/d/1yr1aY_fmznQjkVqnK2VVa988KZYpP6RJ/view?usp=sharing" TargetMode="External"/><Relationship Id="rId128" Type="http://schemas.openxmlformats.org/officeDocument/2006/relationships/hyperlink" Target="https://drive.google.com/file/d/1LbBd44ATHe3CSEyfIQR5zot1F_tyLtRo/view?usp=sharing" TargetMode="External"/><Relationship Id="rId5" Type="http://schemas.openxmlformats.org/officeDocument/2006/relationships/hyperlink" Target="https://doi.org/10.4491/eer.2019.196" TargetMode="External"/><Relationship Id="rId90" Type="http://schemas.openxmlformats.org/officeDocument/2006/relationships/hyperlink" Target="https://drive.google.com/file/d/1jiCEwd-TLdsJkEGSnPB4li94fcBJL599/view?usp=sharing" TargetMode="External"/><Relationship Id="rId95" Type="http://schemas.openxmlformats.org/officeDocument/2006/relationships/hyperlink" Target="https://ejournal2.undip.ac.id/index.php/bcrec/article/download/8097/4502" TargetMode="External"/><Relationship Id="rId22" Type="http://schemas.openxmlformats.org/officeDocument/2006/relationships/hyperlink" Target="https://doi.org/10.14710/ijred.2021.32915" TargetMode="External"/><Relationship Id="rId27" Type="http://schemas.openxmlformats.org/officeDocument/2006/relationships/hyperlink" Target="https://www.rjpbcs.com/pdf/2016_7(5)/%5b380%5d.pdf" TargetMode="External"/><Relationship Id="rId43" Type="http://schemas.openxmlformats.org/officeDocument/2006/relationships/hyperlink" Target="http://journal.uinjkt.ac.id/index.php/valensi/article/view/5792" TargetMode="External"/><Relationship Id="rId48" Type="http://schemas.openxmlformats.org/officeDocument/2006/relationships/hyperlink" Target="http://journal.uinjkt.ac.id/index.php/valensi/article/view/7801/pdf" TargetMode="External"/><Relationship Id="rId64" Type="http://schemas.openxmlformats.org/officeDocument/2006/relationships/hyperlink" Target="https://doi.org/10.25077/jrk.v4i2.134" TargetMode="External"/><Relationship Id="rId69" Type="http://schemas.openxmlformats.org/officeDocument/2006/relationships/hyperlink" Target="https://doi.org/10.25077/jrk.v5i2.221" TargetMode="External"/><Relationship Id="rId113" Type="http://schemas.openxmlformats.org/officeDocument/2006/relationships/hyperlink" Target="https://drive.google.com/file/d/1zA05dfOI7FBrirBT6rtGZLxpm88zpTaX/view?usp=sharing" TargetMode="External"/><Relationship Id="rId118" Type="http://schemas.openxmlformats.org/officeDocument/2006/relationships/hyperlink" Target="https://drive.google.com/file/d/1aO8lmVvlB80VC_8KKyzBB2W6iwWZ1i6b/view?usp=sharing" TargetMode="External"/><Relationship Id="rId134" Type="http://schemas.openxmlformats.org/officeDocument/2006/relationships/hyperlink" Target="https://drive.google.com/file/d/1-vR4E11qp4xOBKBf5sN4g-WDKLJI8uC6/view?usp=sharing" TargetMode="External"/><Relationship Id="rId139" Type="http://schemas.openxmlformats.org/officeDocument/2006/relationships/hyperlink" Target="https://drive.google.com/file/d/1cmxNsAJcIbcfVmgYkkyCWZXdqQHcWjEY/view?usp=sharing" TargetMode="External"/><Relationship Id="rId80" Type="http://schemas.openxmlformats.org/officeDocument/2006/relationships/hyperlink" Target="http://repo.unand.ac.id/id/eprint/44132" TargetMode="External"/><Relationship Id="rId85" Type="http://schemas.openxmlformats.org/officeDocument/2006/relationships/hyperlink" Target="https://drive.google.com/file/d/1U74iOJydTRj49Kn_oVyjIqvh6-0vQznP/view?usp=sharing" TargetMode="External"/><Relationship Id="rId12" Type="http://schemas.openxmlformats.org/officeDocument/2006/relationships/hyperlink" Target="https://doi.org/10.9767/bcrec.15.3.8097.662-673" TargetMode="External"/><Relationship Id="rId17" Type="http://schemas.openxmlformats.org/officeDocument/2006/relationships/hyperlink" Target="https://www.sciencedirect.com/science/article/abs/pii/S0022459620305533?via%3Dihub" TargetMode="External"/><Relationship Id="rId33" Type="http://schemas.openxmlformats.org/officeDocument/2006/relationships/hyperlink" Target="https://www.scholarsresearchlibrary.com/abstract/utilization-natural-zeolyte-from-west-sumatera-for-tio2-support-in-degradation-of-congo-red-and-a-waste-simulation-by-ph-12203.html" TargetMode="External"/><Relationship Id="rId38" Type="http://schemas.openxmlformats.org/officeDocument/2006/relationships/hyperlink" Target="http://dx.doi.org/10.13040/IJPSR.0975-8232.10(6).2993-97" TargetMode="External"/><Relationship Id="rId59" Type="http://schemas.openxmlformats.org/officeDocument/2006/relationships/hyperlink" Target="http://jrk.fmipa.unand.ac.id/index.php/jrk/article/view/355" TargetMode="External"/><Relationship Id="rId103" Type="http://schemas.openxmlformats.org/officeDocument/2006/relationships/hyperlink" Target="http://repo.unand.ac.id/id/eprint/44210" TargetMode="External"/><Relationship Id="rId108" Type="http://schemas.openxmlformats.org/officeDocument/2006/relationships/hyperlink" Target="https://sinta.kemdikbud.go.id/journals/detail?id=6907" TargetMode="External"/><Relationship Id="rId124" Type="http://schemas.openxmlformats.org/officeDocument/2006/relationships/hyperlink" Target="https://drive.google.com/file/d/1Jgjm_J460TGUoxX1lDmZKHwlM2HQLJbo/view?usp=sharing" TargetMode="External"/><Relationship Id="rId129" Type="http://schemas.openxmlformats.org/officeDocument/2006/relationships/hyperlink" Target="https://drive.google.com/file/d/10nm_0c0a-tH4F4AkSHujqZtGazsr3rmY/view?usp=sharing" TargetMode="External"/><Relationship Id="rId54" Type="http://schemas.openxmlformats.org/officeDocument/2006/relationships/hyperlink" Target="https://sinta.kemdikbud.go.id/journals/detail?id=6907" TargetMode="External"/><Relationship Id="rId70" Type="http://schemas.openxmlformats.org/officeDocument/2006/relationships/hyperlink" Target="http://jrk.fmipa.unand.ac.id/index.php/jrk/article/view/221/189" TargetMode="External"/><Relationship Id="rId75" Type="http://schemas.openxmlformats.org/officeDocument/2006/relationships/hyperlink" Target="https://doi.org/10.25077/jrk.v8i2.235" TargetMode="External"/><Relationship Id="rId91" Type="http://schemas.openxmlformats.org/officeDocument/2006/relationships/hyperlink" Target="https://drive.google.com/file/d/1Gif7JFl23y2dNWh9MMem4bl-a8xj5XT-/view?usp=sharing" TargetMode="External"/><Relationship Id="rId96" Type="http://schemas.openxmlformats.org/officeDocument/2006/relationships/hyperlink" Target="https://ejournal.undip.ac.id/index.php/ijred/article/view/3291https:/ejournal.undip.ac.id/index.php/ijred/article/view/32915" TargetMode="External"/><Relationship Id="rId140" Type="http://schemas.openxmlformats.org/officeDocument/2006/relationships/hyperlink" Target="http://jrk.fmipa.unand.ac.id/index.php/jrk/article/view/235/216" TargetMode="External"/><Relationship Id="rId1" Type="http://schemas.openxmlformats.org/officeDocument/2006/relationships/hyperlink" Target="https://ejournal2.undip.ac.id/index.php/bcrec/article/view/8097" TargetMode="External"/><Relationship Id="rId6" Type="http://schemas.openxmlformats.org/officeDocument/2006/relationships/hyperlink" Target="https://www.scimagojr.com/journalsearch.php?q=19700200724&amp;tip=sid&amp;clean=0" TargetMode="External"/><Relationship Id="rId23" Type="http://schemas.openxmlformats.org/officeDocument/2006/relationships/hyperlink" Target="https://ejournal.undip.ac.id/index.php/ijred/article/download/32915/pdf" TargetMode="External"/><Relationship Id="rId28" Type="http://schemas.openxmlformats.org/officeDocument/2006/relationships/hyperlink" Target="https://www.rjpbcs.com/2016_7.5.html" TargetMode="External"/><Relationship Id="rId49" Type="http://schemas.openxmlformats.org/officeDocument/2006/relationships/hyperlink" Target="https://sinta.kemdikbud.go.id/journals/detail?id=1010" TargetMode="External"/><Relationship Id="rId114" Type="http://schemas.openxmlformats.org/officeDocument/2006/relationships/hyperlink" Target="https://drive.google.com/file/d/1Vdzn56_LCkFA6i1HB0K5QChxMnDo4pJJ/view?usp=sharing" TargetMode="External"/><Relationship Id="rId119" Type="http://schemas.openxmlformats.org/officeDocument/2006/relationships/hyperlink" Target="https://drive.google.com/file/d/106yE-00FZO0WK2bUxtZ5I79MGzlFNEQD/view?usp=sharing" TargetMode="External"/><Relationship Id="rId44" Type="http://schemas.openxmlformats.org/officeDocument/2006/relationships/hyperlink" Target="http://journal.uinjkt.ac.id/index.php/valensi/article/view/5792/pdf" TargetMode="External"/><Relationship Id="rId60" Type="http://schemas.openxmlformats.org/officeDocument/2006/relationships/hyperlink" Target="http://jrk.fmipa.unand.ac.id/index.php/jrk/article/view/355/287" TargetMode="External"/><Relationship Id="rId65" Type="http://schemas.openxmlformats.org/officeDocument/2006/relationships/hyperlink" Target="http://jrk.fmipa.unand.ac.id/index.php/jrk/article/view/188" TargetMode="External"/><Relationship Id="rId81" Type="http://schemas.openxmlformats.org/officeDocument/2006/relationships/hyperlink" Target="https://drive.google.com/file/d/1MlKyQYT7cai5n3LWkhVmhiPLKEuv8864/view?usp=sharing" TargetMode="External"/><Relationship Id="rId86" Type="http://schemas.openxmlformats.org/officeDocument/2006/relationships/hyperlink" Target="https://drive.google.com/file/d/1y2sVjZrPoug83LwE4z7x7QjBnOp-e8nj/view?usp=sharing" TargetMode="External"/><Relationship Id="rId130" Type="http://schemas.openxmlformats.org/officeDocument/2006/relationships/hyperlink" Target="https://drive.google.com/file/d/15cazbpC4Muz8fIgnSBmANMD4zSCelB9g/view?usp=sharing" TargetMode="External"/><Relationship Id="rId135" Type="http://schemas.openxmlformats.org/officeDocument/2006/relationships/hyperlink" Target="https://drive.google.com/file/d/1jGMBSygEroqggAFLonG_t7ZDOh6y-e9D/view?usp=sharing" TargetMode="External"/><Relationship Id="rId13" Type="http://schemas.openxmlformats.org/officeDocument/2006/relationships/hyperlink" Target="https://www.scimagojr.com/journalsearch.php?q=19900192153&amp;tip=sid&amp;clean=0" TargetMode="External"/><Relationship Id="rId18" Type="http://schemas.openxmlformats.org/officeDocument/2006/relationships/hyperlink" Target="https://www.scimagojr.com/journalsearch.php?q=100147322&amp;tip=sid&amp;clean=0" TargetMode="External"/><Relationship Id="rId39" Type="http://schemas.openxmlformats.org/officeDocument/2006/relationships/hyperlink" Target="http://ijpsr.com/bft-article/hydroxyapatite-and-zn-hydroxyapatite-synthesis-using-calcium-from-lake-maninjau-pensi-shells-and-resistance-test-on-bacteria/?view=fulltext" TargetMode="External"/><Relationship Id="rId109" Type="http://schemas.openxmlformats.org/officeDocument/2006/relationships/hyperlink" Target="http://jrk.fmipa.unand.ac.id/index.php/jrk/article/view/463" TargetMode="External"/><Relationship Id="rId34" Type="http://schemas.openxmlformats.org/officeDocument/2006/relationships/hyperlink" Target="https://www.scholarsresearchlibrary.com/articles/utilization-natural-zeolyte-from-west-sumatera-for-tio2-support-in-degradation-of-congo-red-and-a-waste-simulation-by-ph.pdf" TargetMode="External"/><Relationship Id="rId50" Type="http://schemas.openxmlformats.org/officeDocument/2006/relationships/hyperlink" Target="https://doi.org/10.25077/jrk.v11i1.344" TargetMode="External"/><Relationship Id="rId55" Type="http://schemas.openxmlformats.org/officeDocument/2006/relationships/hyperlink" Target="https://doi.org/10.25077/jrk.v11i1.343" TargetMode="External"/><Relationship Id="rId76" Type="http://schemas.openxmlformats.org/officeDocument/2006/relationships/hyperlink" Target="http://jrk.fmipa.unand.ac.id/index.php/jrk/article/view/257" TargetMode="External"/><Relationship Id="rId97" Type="http://schemas.openxmlformats.org/officeDocument/2006/relationships/hyperlink" Target="https://journals.indexcopernicus.com/search/details?id=40513" TargetMode="External"/><Relationship Id="rId104" Type="http://schemas.openxmlformats.org/officeDocument/2006/relationships/hyperlink" Target="https://doi.org/10.1016/j.ceramint.2022.01.307" TargetMode="External"/><Relationship Id="rId120" Type="http://schemas.openxmlformats.org/officeDocument/2006/relationships/hyperlink" Target="https://drive.google.com/file/d/1qdjBbeh3bSlrZ7cuAZw08nA_32sXzT3x/view?usp=sharing" TargetMode="External"/><Relationship Id="rId125" Type="http://schemas.openxmlformats.org/officeDocument/2006/relationships/hyperlink" Target="https://drive.google.com/file/d/1T9P8qJnAbCyBeiGN_JBjWdL20fwswjWb/view?usp=sharing" TargetMode="External"/><Relationship Id="rId141" Type="http://schemas.openxmlformats.org/officeDocument/2006/relationships/printerSettings" Target="../printerSettings/printerSettings5.bin"/><Relationship Id="rId7" Type="http://schemas.openxmlformats.org/officeDocument/2006/relationships/hyperlink" Target="https://www.scimagojr.com/journalsearch.php?q=145358&amp;tip=sid&amp;clean=0" TargetMode="External"/><Relationship Id="rId71" Type="http://schemas.openxmlformats.org/officeDocument/2006/relationships/hyperlink" Target="http://jrk.fmipa.unand.ac.id/index.php/jrk/article/view/186" TargetMode="External"/><Relationship Id="rId92" Type="http://schemas.openxmlformats.org/officeDocument/2006/relationships/hyperlink" Target="https://drive.google.com/file/d/1h0cVG83G07Gjm-djNSdhsK5OcgyoNkP3/view?usp=sharing" TargetMode="External"/><Relationship Id="rId2" Type="http://schemas.openxmlformats.org/officeDocument/2006/relationships/hyperlink" Target="https://www.scimagojr.com/journalsearch.php?q=19900191860&amp;tip=sid&amp;clean=0" TargetMode="External"/><Relationship Id="rId29" Type="http://schemas.openxmlformats.org/officeDocument/2006/relationships/hyperlink" Target="https://www.scimagojr.com/journalsearch.php?q=19700188428&amp;tip=sid&amp;clean=0" TargetMode="External"/><Relationship Id="rId24" Type="http://schemas.openxmlformats.org/officeDocument/2006/relationships/hyperlink" Target="https://www.scholarsresearchlibrary.com/abstract/synthesis-of-zeolite-zsm5-from-rice-husk-ash-as-cataliyst-in-vegetable-oil-transesterification-for-biodiesel-production-2669.html" TargetMode="External"/><Relationship Id="rId40" Type="http://schemas.openxmlformats.org/officeDocument/2006/relationships/hyperlink" Target="https://ijpsr.com/?action=download_pdf&amp;postid=52297" TargetMode="External"/><Relationship Id="rId45" Type="http://schemas.openxmlformats.org/officeDocument/2006/relationships/hyperlink" Target="https://sinta.kemdikbud.go.id/journals/detail?id=1010" TargetMode="External"/><Relationship Id="rId66" Type="http://schemas.openxmlformats.org/officeDocument/2006/relationships/hyperlink" Target="http://jrk.fmipa.unand.ac.id/index.php/jrk/article/view/188/80" TargetMode="External"/><Relationship Id="rId87" Type="http://schemas.openxmlformats.org/officeDocument/2006/relationships/hyperlink" Target="https://drive.google.com/file/d/1IUUDjL3XTS4QSE5TVRYyb9lysJYWS5-G/view?usp=sharing" TargetMode="External"/><Relationship Id="rId110" Type="http://schemas.openxmlformats.org/officeDocument/2006/relationships/hyperlink" Target="http://jrk.fmipa.unand.ac.id/index.php/jrk/article/view/463/328" TargetMode="External"/><Relationship Id="rId115" Type="http://schemas.openxmlformats.org/officeDocument/2006/relationships/hyperlink" Target="https://drive.google.com/file/d/19HyrvvrGRBFqex1CAh3IcS-dOMund3E6/view?usp=sharing" TargetMode="External"/><Relationship Id="rId131" Type="http://schemas.openxmlformats.org/officeDocument/2006/relationships/hyperlink" Target="https://drive.google.com/file/d/1yDE7jFzfLLKfyOfVoJrR-2b51kM49Jh1/view?usp=sharing" TargetMode="External"/><Relationship Id="rId136" Type="http://schemas.openxmlformats.org/officeDocument/2006/relationships/hyperlink" Target="https://drive.google.com/file/d/1YjnrtitzuHsZRJRzZ-qQhMvtD-DY0_-E/view?usp=sharing" TargetMode="External"/><Relationship Id="rId61" Type="http://schemas.openxmlformats.org/officeDocument/2006/relationships/hyperlink" Target="https://doi.org/10.25077/jrk.v11i2.355" TargetMode="External"/><Relationship Id="rId82" Type="http://schemas.openxmlformats.org/officeDocument/2006/relationships/hyperlink" Target="https://drive.google.com/file/d/1yxm3XTrgq12alivo1c1buFTCdoCo4-TH/view?usp=sharing" TargetMode="External"/><Relationship Id="rId19" Type="http://schemas.openxmlformats.org/officeDocument/2006/relationships/hyperlink" Target="https://www.scielo.br/j/mr/a/ccTLPJXVFvkwLVBBp5tFHTN/?lang=en" TargetMode="External"/><Relationship Id="rId14" Type="http://schemas.openxmlformats.org/officeDocument/2006/relationships/hyperlink" Target="https://www.koreascience.or.kr/article/JAKO202025465016635.pa1ff8ge" TargetMode="External"/><Relationship Id="rId30" Type="http://schemas.openxmlformats.org/officeDocument/2006/relationships/hyperlink" Target="https://www.derpharmachemica.com/abstract/photodegradation-of-orange-f3r-dyes-effect-of-light-sources-and-the-addition-of-cncodoped-tio2-catalyst-12373.html" TargetMode="External"/><Relationship Id="rId35" Type="http://schemas.openxmlformats.org/officeDocument/2006/relationships/hyperlink" Target="https://www.iarcif.org/index.php/journal_information/show/123/JOAC/2278-1862" TargetMode="External"/><Relationship Id="rId56" Type="http://schemas.openxmlformats.org/officeDocument/2006/relationships/hyperlink" Target="http://jrk.fmipa.unand.ac.id/index.php/jrk/article/view/343" TargetMode="External"/><Relationship Id="rId77" Type="http://schemas.openxmlformats.org/officeDocument/2006/relationships/hyperlink" Target="http://jrk.fmipa.unand.ac.id/index.php/jrk/article/view/257/228" TargetMode="External"/><Relationship Id="rId100" Type="http://schemas.openxmlformats.org/officeDocument/2006/relationships/hyperlink" Target="http://jurnal.unsyiah.ac.id/AIJST/article/view/17944/pdf" TargetMode="External"/><Relationship Id="rId105" Type="http://schemas.openxmlformats.org/officeDocument/2006/relationships/hyperlink" Target="https://www.sciencedirect.com/science/article/pii/S0272884222003248" TargetMode="External"/><Relationship Id="rId126" Type="http://schemas.openxmlformats.org/officeDocument/2006/relationships/hyperlink" Target="https://drive.google.com/file/d/1G1hI-4l4PagUKyO8isBaYSxuYNO749hX/view?usp=sharing" TargetMode="External"/><Relationship Id="rId8" Type="http://schemas.openxmlformats.org/officeDocument/2006/relationships/hyperlink" Target="https://www.scimagojr.com/journalsearch.php?q=5300152224&amp;tip=sid&amp;clean=0" TargetMode="External"/><Relationship Id="rId51" Type="http://schemas.openxmlformats.org/officeDocument/2006/relationships/hyperlink" Target="https://sinta.kemdikbud.go.id/journals/detail?id=6907" TargetMode="External"/><Relationship Id="rId72" Type="http://schemas.openxmlformats.org/officeDocument/2006/relationships/hyperlink" Target="http://jrk.fmipa.unand.ac.id/index.php/jrk/article/view/186/204" TargetMode="External"/><Relationship Id="rId93" Type="http://schemas.openxmlformats.org/officeDocument/2006/relationships/hyperlink" Target="https://drive.google.com/file/d/1T90gg1uoxIkhsk_unz1U8rEb3663CRMS/view?usp=sharing" TargetMode="External"/><Relationship Id="rId98" Type="http://schemas.openxmlformats.org/officeDocument/2006/relationships/hyperlink" Target="http://jurnal.unsyiah.ac.id/AIJST/article/view/17944" TargetMode="External"/><Relationship Id="rId121" Type="http://schemas.openxmlformats.org/officeDocument/2006/relationships/hyperlink" Target="https://drive.google.com/file/d/1PIwb4rlvjNNnCpJ6ARyZDSY5-sHBrTe7/view?usp=sharing" TargetMode="External"/><Relationship Id="rId3" Type="http://schemas.openxmlformats.org/officeDocument/2006/relationships/hyperlink" Target="https://doi.org/10.1590/1980-5373-MR-2019-0521" TargetMode="External"/><Relationship Id="rId25" Type="http://schemas.openxmlformats.org/officeDocument/2006/relationships/hyperlink" Target="https://www.scholarsresearchlibrary.com/articles/synthesis-of-zeolite-zsm5-from-rice-husk-ash-as-cataliyst-in-vegetable-oil-transesterification-for-biodiesel-production.pdf" TargetMode="External"/><Relationship Id="rId46" Type="http://schemas.openxmlformats.org/officeDocument/2006/relationships/hyperlink" Target="http://journal.uinjkt.ac.id/index.php/valensi/article/view/7801" TargetMode="External"/><Relationship Id="rId67" Type="http://schemas.openxmlformats.org/officeDocument/2006/relationships/hyperlink" Target="https://doi.org/10.25077/jrk.v5i1.188" TargetMode="External"/><Relationship Id="rId116" Type="http://schemas.openxmlformats.org/officeDocument/2006/relationships/hyperlink" Target="https://drive.google.com/file/d/1J2y7DJkEJileSzG-tpNWtqAznt43vKxd/view?usp=sharing" TargetMode="External"/><Relationship Id="rId137" Type="http://schemas.openxmlformats.org/officeDocument/2006/relationships/hyperlink" Target="https://drive.google.com/file/d/1cAuH3b3qBKV7OxTX-0V1bhzZOYtW8_tW/view?usp=sharing" TargetMode="External"/><Relationship Id="rId20" Type="http://schemas.openxmlformats.org/officeDocument/2006/relationships/hyperlink" Target="https://www.scielo.br/j/mr/a/ccTLPJXVFvkwLVBBp5tFHTN/?format=pdf&amp;lang=en" TargetMode="External"/><Relationship Id="rId41" Type="http://schemas.openxmlformats.org/officeDocument/2006/relationships/hyperlink" Target="https://journals.indexcopernicus.com/search/details?id=33898" TargetMode="External"/><Relationship Id="rId62" Type="http://schemas.openxmlformats.org/officeDocument/2006/relationships/hyperlink" Target="http://jrk.fmipa.unand.ac.id/index.php/jrk/article/view/134" TargetMode="External"/><Relationship Id="rId83" Type="http://schemas.openxmlformats.org/officeDocument/2006/relationships/hyperlink" Target="https://drive.google.com/file/d/1Lwan0kEgo6p0oAsH8CoKsb4m0kGXFDRq/view?usp=sharing" TargetMode="External"/><Relationship Id="rId88" Type="http://schemas.openxmlformats.org/officeDocument/2006/relationships/hyperlink" Target="https://drive.google.com/file/d/1Yml9QUrWgEul7NKB4MnW6q_cBrMU8J0I/view?usp=sharing" TargetMode="External"/><Relationship Id="rId111" Type="http://schemas.openxmlformats.org/officeDocument/2006/relationships/hyperlink" Target="https://doi.org/10.25077/jrk.v13i1.463" TargetMode="External"/><Relationship Id="rId132" Type="http://schemas.openxmlformats.org/officeDocument/2006/relationships/hyperlink" Target="https://drive.google.com/file/d/1CFrqUL7I-eCsAmnjhSDzcNygZfGU0keQ/view?usp=sharing" TargetMode="External"/><Relationship Id="rId15" Type="http://schemas.openxmlformats.org/officeDocument/2006/relationships/hyperlink" Target="https://www.koreascience.or.kr/article/JAKO202025465016635.pdf" TargetMode="External"/><Relationship Id="rId36" Type="http://schemas.openxmlformats.org/officeDocument/2006/relationships/hyperlink" Target="http://www.joac.info/ContentPaper/2017/5-8.pdf" TargetMode="External"/><Relationship Id="rId57" Type="http://schemas.openxmlformats.org/officeDocument/2006/relationships/hyperlink" Target="http://jrk.fmipa.unand.ac.id/index.php/jrk/article/view/343/279" TargetMode="External"/><Relationship Id="rId106" Type="http://schemas.openxmlformats.org/officeDocument/2006/relationships/hyperlink" Target="https://www.scimagojr.com/journalsearch.php?q=21522&amp;tip=sid&amp;clean=0" TargetMode="External"/><Relationship Id="rId127" Type="http://schemas.openxmlformats.org/officeDocument/2006/relationships/hyperlink" Target="https://drive.google.com/file/d/1Zm8WzYDIAj4Q7Nbe358fKWh-Xu64pwFs/view?usp=sharing" TargetMode="External"/><Relationship Id="rId10" Type="http://schemas.openxmlformats.org/officeDocument/2006/relationships/hyperlink" Target="https://ejchem.journals.ekb.eg/article_53220.html" TargetMode="External"/><Relationship Id="rId31" Type="http://schemas.openxmlformats.org/officeDocument/2006/relationships/hyperlink" Target="https://www.derpharmachemica.com/pharma-chemica/photodegradation-of-orange-f3r-dyes-effect-of-light-sources-and-the-addition-of-cncodoped-tio2-catalyst.pdf" TargetMode="External"/><Relationship Id="rId52" Type="http://schemas.openxmlformats.org/officeDocument/2006/relationships/hyperlink" Target="http://jrk.fmipa.unand.ac.id/index.php/jrk/article/view/344" TargetMode="External"/><Relationship Id="rId73" Type="http://schemas.openxmlformats.org/officeDocument/2006/relationships/hyperlink" Target="https://doi.org/10.25077/jrk.v7i2.186" TargetMode="External"/><Relationship Id="rId78" Type="http://schemas.openxmlformats.org/officeDocument/2006/relationships/hyperlink" Target="https://doi.org/10.25077/jrk.v9i1.257" TargetMode="External"/><Relationship Id="rId94" Type="http://schemas.openxmlformats.org/officeDocument/2006/relationships/hyperlink" Target="https://www.worldresearchersassociations.com/Archives/RJCE/Vol(22)2018/September2018.aspx" TargetMode="External"/><Relationship Id="rId99" Type="http://schemas.openxmlformats.org/officeDocument/2006/relationships/hyperlink" Target="https://doi.org/10.13170/aijst.9.3.17944" TargetMode="External"/><Relationship Id="rId101" Type="http://schemas.openxmlformats.org/officeDocument/2006/relationships/hyperlink" Target="https://drive.google.com/file/d/1fH3w3EjD2RCmMc5ErO2IIlnnVDq7AEt_/view?usp=sharing" TargetMode="External"/><Relationship Id="rId122" Type="http://schemas.openxmlformats.org/officeDocument/2006/relationships/hyperlink" Target="https://drive.google.com/file/d/1ovY86mcmw9D3kW-GBiSg5P1E_JFehu6n/view?usp=sharing" TargetMode="External"/><Relationship Id="rId4" Type="http://schemas.openxmlformats.org/officeDocument/2006/relationships/hyperlink" Target="https://doi.org/10.1016/j.jssc.2020.121723" TargetMode="External"/><Relationship Id="rId9" Type="http://schemas.openxmlformats.org/officeDocument/2006/relationships/hyperlink" Target="https://dx.doi.org/10.21608/ejchem.2019.14543.1883" TargetMode="External"/><Relationship Id="rId26" Type="http://schemas.openxmlformats.org/officeDocument/2006/relationships/hyperlink" Target="https://www.scimagojr.com/journalsearch.php?q=19700188422&amp;tip=sid&amp;clean=0" TargetMode="External"/><Relationship Id="rId47" Type="http://schemas.openxmlformats.org/officeDocument/2006/relationships/hyperlink" Target="https://doi.org/10.15408/jkv.v5i1.7801" TargetMode="External"/><Relationship Id="rId68" Type="http://schemas.openxmlformats.org/officeDocument/2006/relationships/hyperlink" Target="http://jrk.fmipa.unand.ac.id/index.php/jrk/article/view/221" TargetMode="External"/><Relationship Id="rId89" Type="http://schemas.openxmlformats.org/officeDocument/2006/relationships/hyperlink" Target="https://drive.google.com/file/d/14cSfXH2HZu5DKmQQNVuSrasB0C95IWTL/view?usp=sharing" TargetMode="External"/><Relationship Id="rId112" Type="http://schemas.openxmlformats.org/officeDocument/2006/relationships/hyperlink" Target="https://drive.google.com/file/d/1R-v2zVjP671sZRGk_PQ7xyh7x_WpFd3F/view?usp=sharing" TargetMode="External"/><Relationship Id="rId133" Type="http://schemas.openxmlformats.org/officeDocument/2006/relationships/hyperlink" Target="https://drive.google.com/file/d/1eroAmJKVtAtE7t1nec9fnLTwAGgRMek5/view?usp=sharing" TargetMode="External"/><Relationship Id="rId16" Type="http://schemas.openxmlformats.org/officeDocument/2006/relationships/hyperlink" Target="https://www.scimagojr.com/journalsearch.php?q=26972&amp;tip=sid&amp;clean=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wqDiWKAulRPUWWQVBqC5qMXyK2r91kZQ/view?usp=sharing" TargetMode="External"/><Relationship Id="rId13" Type="http://schemas.openxmlformats.org/officeDocument/2006/relationships/hyperlink" Target="https://drive.google.com/file/d/1FbcTaPC4swBLxXok4A1pa5mOQgh5d9M_/view?usp=sharing" TargetMode="External"/><Relationship Id="rId18" Type="http://schemas.openxmlformats.org/officeDocument/2006/relationships/hyperlink" Target="https://drive.google.com/file/d/19EOqwRU_G2aD_LvPkGVaPzAmo49nxCj1/view?usp=sharing" TargetMode="External"/><Relationship Id="rId3" Type="http://schemas.openxmlformats.org/officeDocument/2006/relationships/hyperlink" Target="https://drive.google.com/file/d/1ndEld9Uqrb-fkBluGDbBvQKeEvPDQix6/view?usp=sharing" TargetMode="External"/><Relationship Id="rId7" Type="http://schemas.openxmlformats.org/officeDocument/2006/relationships/hyperlink" Target="https://drive.google.com/file/d/1DtkksVwPpv4bbFp93GTaMRzs9NCHFxSL/view?usp=sharing" TargetMode="External"/><Relationship Id="rId12" Type="http://schemas.openxmlformats.org/officeDocument/2006/relationships/hyperlink" Target="https://drive.google.com/file/d/15RAuZ3Sx2uKSuO4QDBs9bTETY5RDiPzf/view?usp=sharing" TargetMode="External"/><Relationship Id="rId17" Type="http://schemas.openxmlformats.org/officeDocument/2006/relationships/hyperlink" Target="https://drive.google.com/file/d/1IyNyfMsNMk_OjAlpTalitXNL5zh_Dwuj/view?usp=sharing" TargetMode="External"/><Relationship Id="rId2" Type="http://schemas.openxmlformats.org/officeDocument/2006/relationships/hyperlink" Target="https://drive.google.com/file/d/1NzWhvGQOYfoXJA7zsZ0Uy1SBVYdL5-KV/view?usp=sharing" TargetMode="External"/><Relationship Id="rId16" Type="http://schemas.openxmlformats.org/officeDocument/2006/relationships/hyperlink" Target="https://drive.google.com/file/d/1Gg-j8dH5atPffPGvuE9U2YyuRF5m5-tm/view?usp=sharing" TargetMode="External"/><Relationship Id="rId20" Type="http://schemas.openxmlformats.org/officeDocument/2006/relationships/printerSettings" Target="../printerSettings/printerSettings6.bin"/><Relationship Id="rId1" Type="http://schemas.openxmlformats.org/officeDocument/2006/relationships/hyperlink" Target="https://drive.google.com/file/d/13VpzcuezbooPGCQwPFUZUge6b10UbJ4m/view?usp=sharing" TargetMode="External"/><Relationship Id="rId6" Type="http://schemas.openxmlformats.org/officeDocument/2006/relationships/hyperlink" Target="https://drive.google.com/file/d/1HRJXEBhYKGPWDzK8Utp1LP7LK2jGBJLm/view?usp=sharing" TargetMode="External"/><Relationship Id="rId11" Type="http://schemas.openxmlformats.org/officeDocument/2006/relationships/hyperlink" Target="https://drive.google.com/file/d/1CUxzeFXPP9OBoNP96qv0eX1mJ2sE_60Q/view?usp=sharing" TargetMode="External"/><Relationship Id="rId5" Type="http://schemas.openxmlformats.org/officeDocument/2006/relationships/hyperlink" Target="https://drive.google.com/file/d/1V6VQr38tELMgtdc2YpSesOaTZGdCCzxf/view?usp=sharing" TargetMode="External"/><Relationship Id="rId15" Type="http://schemas.openxmlformats.org/officeDocument/2006/relationships/hyperlink" Target="https://drive.google.com/file/d/19eenAYebqQXENcsloIsUHb_IFwF7Wc2G/view?usp=sharing" TargetMode="External"/><Relationship Id="rId10" Type="http://schemas.openxmlformats.org/officeDocument/2006/relationships/hyperlink" Target="https://drive.google.com/file/d/1HUGlhiPWsijubvYFM96fhPu-jDsiWJcu/view?usp=sharing" TargetMode="External"/><Relationship Id="rId19" Type="http://schemas.openxmlformats.org/officeDocument/2006/relationships/hyperlink" Target="https://drive.google.com/file/d/1B49tV1KQR41eJ4XwyLlru5sN7-rguAE4/view?usp=sharing" TargetMode="External"/><Relationship Id="rId4" Type="http://schemas.openxmlformats.org/officeDocument/2006/relationships/hyperlink" Target="https://drive.google.com/file/d/1orlCEdhJ03FrX91UGTerbU87kwbkesF3/view?usp=sharing" TargetMode="External"/><Relationship Id="rId9" Type="http://schemas.openxmlformats.org/officeDocument/2006/relationships/hyperlink" Target="https://drive.google.com/file/d/1X8d1d7uCla9ELXWxzYR96fmQI6mzKVaD/view?usp=sharing" TargetMode="External"/><Relationship Id="rId14" Type="http://schemas.openxmlformats.org/officeDocument/2006/relationships/hyperlink" Target="https://drive.google.com/file/d/1pbejoXFgjsUW85y1vyQnc7-T0iUvncsM/view?usp=sharin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file/d/1C7wXQbh8evFA-RV_QJH_-v1Py2AiHfoC/view?usp=sharing" TargetMode="External"/><Relationship Id="rId13" Type="http://schemas.openxmlformats.org/officeDocument/2006/relationships/hyperlink" Target="https://drive.google.com/file/d/1VvQG5_SH4a45s5nME2OYXJNQYlPBCyNg/view?usp=sharing" TargetMode="External"/><Relationship Id="rId18" Type="http://schemas.openxmlformats.org/officeDocument/2006/relationships/hyperlink" Target="https://drive.google.com/file/d/1C8UFUudrJoIuXCGgGxwkLJiA7iK8DV6c/view?usp=sharing" TargetMode="External"/><Relationship Id="rId3" Type="http://schemas.openxmlformats.org/officeDocument/2006/relationships/hyperlink" Target="https://drive.google.com/file/d/1s_fPq1_njhCStr7-xTr0fQzo8NJOgJMt/view?usp=sharing" TargetMode="External"/><Relationship Id="rId21" Type="http://schemas.openxmlformats.org/officeDocument/2006/relationships/hyperlink" Target="https://drive.google.com/file/d/1kRfryaDMTYKxhnI9KstFhQXZEhCHEcFv/view?usp=sharing" TargetMode="External"/><Relationship Id="rId7" Type="http://schemas.openxmlformats.org/officeDocument/2006/relationships/hyperlink" Target="https://drive.google.com/file/d/1_qj8GwVK0TvlsXD4xdRjN-WwZtlTuumW/view?usp=sharing" TargetMode="External"/><Relationship Id="rId12" Type="http://schemas.openxmlformats.org/officeDocument/2006/relationships/hyperlink" Target="https://drive.google.com/file/d/1AP1q1yYrU8yuUPTu9ElPRaM8Cb38KH_V/view?usp=sharing" TargetMode="External"/><Relationship Id="rId17" Type="http://schemas.openxmlformats.org/officeDocument/2006/relationships/hyperlink" Target="https://drive.google.com/file/d/15o47ot8zo750J-qrUdUUs-lgDxYMXRiY/view?usp=sharing" TargetMode="External"/><Relationship Id="rId25" Type="http://schemas.openxmlformats.org/officeDocument/2006/relationships/printerSettings" Target="../printerSettings/printerSettings7.bin"/><Relationship Id="rId2" Type="http://schemas.openxmlformats.org/officeDocument/2006/relationships/hyperlink" Target="https://drive.google.com/file/d/14NfQz7_OfZN4dttz_AY30JmCi5WCGi2s/view?usp=sharing" TargetMode="External"/><Relationship Id="rId16" Type="http://schemas.openxmlformats.org/officeDocument/2006/relationships/hyperlink" Target="https://drive.google.com/file/d/1lW76XxfJk_5oIec2CXvIbHYjiU0KH5qZ/view?usp=sharing" TargetMode="External"/><Relationship Id="rId20" Type="http://schemas.openxmlformats.org/officeDocument/2006/relationships/hyperlink" Target="https://drive.google.com/file/d/1rdssK0Li14tVYXRb9WJuMclQbq1L9DmO/view?usp=sharing" TargetMode="External"/><Relationship Id="rId1" Type="http://schemas.openxmlformats.org/officeDocument/2006/relationships/hyperlink" Target="https://drive.google.com/file/d/1Bmo5iOzUDN3iLngg6-cDWZD80Aj2CuJZ/view?usp=sharing" TargetMode="External"/><Relationship Id="rId6" Type="http://schemas.openxmlformats.org/officeDocument/2006/relationships/hyperlink" Target="https://drive.google.com/file/d/1bLHla5EMAzN4eDV7QbLuVhruDEXkoGkO/view?usp=sharing" TargetMode="External"/><Relationship Id="rId11" Type="http://schemas.openxmlformats.org/officeDocument/2006/relationships/hyperlink" Target="https://drive.google.com/file/d/1Gpnw653Oi-hACLZ_gV7EbEeg4kVlqF1a/view?usp=sharing" TargetMode="External"/><Relationship Id="rId24" Type="http://schemas.openxmlformats.org/officeDocument/2006/relationships/hyperlink" Target="https://drive.google.com/file/d/1GRASSmBYug1tMqG35wyQcjAAKAv3JSGB/view?usp=sharing" TargetMode="External"/><Relationship Id="rId5" Type="http://schemas.openxmlformats.org/officeDocument/2006/relationships/hyperlink" Target="https://drive.google.com/file/d/1Cf3ImEnBAN9NGKKBPyutNOgce93jSEN7/view?usp=sharing" TargetMode="External"/><Relationship Id="rId15" Type="http://schemas.openxmlformats.org/officeDocument/2006/relationships/hyperlink" Target="https://drive.google.com/file/d/1pJCJni4miMunZjO5N7OPLbDD4uWeHwyS/view?usp=sharing" TargetMode="External"/><Relationship Id="rId23" Type="http://schemas.openxmlformats.org/officeDocument/2006/relationships/hyperlink" Target="https://drive.google.com/file/d/1JjFlf71oEYOadIftyhDTVy3EaXc5J6SI/view?usp=sharing" TargetMode="External"/><Relationship Id="rId10" Type="http://schemas.openxmlformats.org/officeDocument/2006/relationships/hyperlink" Target="https://drive.google.com/file/d/1f3Yp_nB4AtplV3LlrcFl6V9yTjBwXeuJ/view?usp=sharing" TargetMode="External"/><Relationship Id="rId19" Type="http://schemas.openxmlformats.org/officeDocument/2006/relationships/hyperlink" Target="https://drive.google.com/file/d/13aAnDfnlobBbm1JXm99s-DtXVjl66Ui7/view?usp=sharing" TargetMode="External"/><Relationship Id="rId4" Type="http://schemas.openxmlformats.org/officeDocument/2006/relationships/hyperlink" Target="https://drive.google.com/file/d/1AWJK-PTpaheM3tCZslN5LJTLbF1zsB0i/view?usp=sharing" TargetMode="External"/><Relationship Id="rId9" Type="http://schemas.openxmlformats.org/officeDocument/2006/relationships/hyperlink" Target="https://drive.google.com/file/d/15LX0XIV8Sz7XhFGRNo99ySXtBHiGNyXj/view?usp=sharing" TargetMode="External"/><Relationship Id="rId14" Type="http://schemas.openxmlformats.org/officeDocument/2006/relationships/hyperlink" Target="https://drive.google.com/file/d/1UQrrihf07lU5OiSMwwg6xHIUiObziin7/view?usp=sharing" TargetMode="External"/><Relationship Id="rId22" Type="http://schemas.openxmlformats.org/officeDocument/2006/relationships/hyperlink" Target="https://drive.google.com/file/d/1JUKmsVlwJvMV0AQAK4D3eHjQ8pBo4FkE/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6"/>
  <sheetViews>
    <sheetView view="pageBreakPreview" zoomScale="85" zoomScaleNormal="85" zoomScaleSheetLayoutView="85" workbookViewId="0">
      <selection activeCell="C6" sqref="C6"/>
    </sheetView>
  </sheetViews>
  <sheetFormatPr defaultColWidth="9.1796875" defaultRowHeight="14" x14ac:dyDescent="0.3"/>
  <cols>
    <col min="1" max="1" width="7.453125" style="668" customWidth="1"/>
    <col min="2" max="2" width="65.1796875" style="669" customWidth="1"/>
    <col min="3" max="3" width="53.54296875" style="668" customWidth="1"/>
    <col min="4" max="4" width="63.54296875" style="668" customWidth="1"/>
    <col min="5" max="5" width="17.1796875" style="670" customWidth="1"/>
    <col min="6" max="6" width="71.81640625" style="671" customWidth="1"/>
    <col min="7" max="16384" width="9.1796875" style="672"/>
  </cols>
  <sheetData>
    <row r="1" spans="1:6" ht="8.25" customHeight="1" x14ac:dyDescent="0.3">
      <c r="D1" s="668" t="s">
        <v>243</v>
      </c>
    </row>
    <row r="2" spans="1:6" x14ac:dyDescent="0.3">
      <c r="A2" s="972" t="s">
        <v>377</v>
      </c>
      <c r="B2" s="972"/>
      <c r="C2" s="972"/>
      <c r="D2" s="673"/>
    </row>
    <row r="3" spans="1:6" x14ac:dyDescent="0.3">
      <c r="A3" s="972"/>
      <c r="B3" s="972"/>
      <c r="C3" s="972"/>
      <c r="D3" s="673" t="s">
        <v>243</v>
      </c>
    </row>
    <row r="4" spans="1:6" ht="26.25" customHeight="1" x14ac:dyDescent="0.3">
      <c r="A4" s="674" t="s">
        <v>378</v>
      </c>
      <c r="B4" s="673"/>
      <c r="C4" s="673"/>
      <c r="D4" s="673"/>
    </row>
    <row r="5" spans="1:6" ht="33.75" customHeight="1" x14ac:dyDescent="0.3">
      <c r="A5" s="719" t="s">
        <v>218</v>
      </c>
      <c r="B5" s="720" t="s">
        <v>368</v>
      </c>
      <c r="C5" s="719" t="s">
        <v>369</v>
      </c>
      <c r="D5" s="721" t="s">
        <v>379</v>
      </c>
      <c r="E5" s="677"/>
      <c r="F5" s="678"/>
    </row>
    <row r="6" spans="1:6" ht="60" customHeight="1" x14ac:dyDescent="0.3">
      <c r="A6" s="679">
        <v>1</v>
      </c>
      <c r="B6" s="680" t="s">
        <v>380</v>
      </c>
      <c r="C6" s="963" t="s">
        <v>1271</v>
      </c>
      <c r="D6" s="681" t="s">
        <v>381</v>
      </c>
      <c r="E6" s="682"/>
      <c r="F6" s="683"/>
    </row>
    <row r="7" spans="1:6" ht="54" customHeight="1" x14ac:dyDescent="0.3">
      <c r="A7" s="679">
        <v>2</v>
      </c>
      <c r="B7" s="680" t="s">
        <v>382</v>
      </c>
      <c r="C7" s="692"/>
      <c r="D7" s="681" t="s">
        <v>383</v>
      </c>
      <c r="E7" s="682"/>
      <c r="F7" s="683"/>
    </row>
    <row r="8" spans="1:6" ht="47.25" customHeight="1" x14ac:dyDescent="0.3">
      <c r="A8" s="679">
        <v>3</v>
      </c>
      <c r="B8" s="680" t="s">
        <v>384</v>
      </c>
      <c r="C8" s="692"/>
      <c r="D8" s="681" t="s">
        <v>383</v>
      </c>
      <c r="E8" s="682"/>
      <c r="F8" s="683"/>
    </row>
    <row r="9" spans="1:6" ht="60" customHeight="1" x14ac:dyDescent="0.3">
      <c r="A9" s="679">
        <v>4</v>
      </c>
      <c r="B9" s="680" t="s">
        <v>385</v>
      </c>
      <c r="C9" s="785" t="s">
        <v>1272</v>
      </c>
      <c r="D9" s="681" t="s">
        <v>383</v>
      </c>
      <c r="E9" s="682"/>
      <c r="F9" s="683"/>
    </row>
    <row r="10" spans="1:6" ht="28" x14ac:dyDescent="0.3">
      <c r="A10" s="679">
        <v>5</v>
      </c>
      <c r="B10" s="680" t="s">
        <v>386</v>
      </c>
      <c r="C10" s="785" t="s">
        <v>1273</v>
      </c>
      <c r="D10" s="681" t="s">
        <v>383</v>
      </c>
      <c r="E10" s="682"/>
      <c r="F10" s="683"/>
    </row>
    <row r="11" spans="1:6" ht="28" x14ac:dyDescent="0.3">
      <c r="A11" s="679">
        <v>6</v>
      </c>
      <c r="B11" s="680" t="s">
        <v>370</v>
      </c>
      <c r="C11" s="785" t="s">
        <v>1274</v>
      </c>
      <c r="D11" s="681" t="s">
        <v>383</v>
      </c>
      <c r="E11" s="682"/>
      <c r="F11" s="683"/>
    </row>
    <row r="12" spans="1:6" ht="28" x14ac:dyDescent="0.3">
      <c r="A12" s="679">
        <v>7</v>
      </c>
      <c r="B12" s="680" t="s">
        <v>371</v>
      </c>
      <c r="C12" s="785" t="s">
        <v>1275</v>
      </c>
      <c r="D12" s="681" t="s">
        <v>383</v>
      </c>
      <c r="E12" s="682"/>
      <c r="F12" s="683"/>
    </row>
    <row r="13" spans="1:6" ht="42" customHeight="1" x14ac:dyDescent="0.3">
      <c r="A13" s="679">
        <v>8</v>
      </c>
      <c r="B13" s="680" t="s">
        <v>387</v>
      </c>
      <c r="C13" s="785"/>
      <c r="D13" s="681" t="s">
        <v>383</v>
      </c>
      <c r="E13" s="682"/>
      <c r="F13" s="683"/>
    </row>
    <row r="14" spans="1:6" ht="28" x14ac:dyDescent="0.3">
      <c r="A14" s="679">
        <v>9</v>
      </c>
      <c r="B14" s="680" t="s">
        <v>372</v>
      </c>
      <c r="C14" s="785"/>
      <c r="D14" s="681" t="s">
        <v>383</v>
      </c>
      <c r="E14" s="682"/>
      <c r="F14" s="683"/>
    </row>
    <row r="15" spans="1:6" ht="42" customHeight="1" x14ac:dyDescent="0.3">
      <c r="A15" s="679">
        <v>10</v>
      </c>
      <c r="B15" s="680" t="s">
        <v>373</v>
      </c>
      <c r="C15" s="785"/>
      <c r="D15" s="681" t="s">
        <v>383</v>
      </c>
      <c r="E15" s="682"/>
      <c r="F15" s="683"/>
    </row>
    <row r="16" spans="1:6" ht="28" x14ac:dyDescent="0.3">
      <c r="A16" s="679">
        <v>11</v>
      </c>
      <c r="B16" s="680" t="s">
        <v>388</v>
      </c>
      <c r="C16" s="785"/>
      <c r="D16" s="681" t="s">
        <v>383</v>
      </c>
      <c r="E16" s="682"/>
      <c r="F16" s="683"/>
    </row>
    <row r="17" spans="1:6" ht="48" customHeight="1" x14ac:dyDescent="0.3">
      <c r="A17" s="679">
        <v>12</v>
      </c>
      <c r="B17" s="680" t="s">
        <v>374</v>
      </c>
      <c r="C17" s="785"/>
      <c r="D17" s="681" t="s">
        <v>389</v>
      </c>
      <c r="E17" s="682"/>
      <c r="F17" s="683"/>
    </row>
    <row r="18" spans="1:6" s="668" customFormat="1" ht="28" x14ac:dyDescent="0.35">
      <c r="A18" s="679">
        <v>13</v>
      </c>
      <c r="B18" s="680" t="s">
        <v>375</v>
      </c>
      <c r="C18" s="785" t="s">
        <v>1277</v>
      </c>
      <c r="D18" s="681" t="s">
        <v>383</v>
      </c>
      <c r="E18" s="682"/>
      <c r="F18" s="683"/>
    </row>
    <row r="19" spans="1:6" ht="48.75" customHeight="1" x14ac:dyDescent="0.3">
      <c r="A19" s="679">
        <v>14</v>
      </c>
      <c r="B19" s="680" t="s">
        <v>390</v>
      </c>
      <c r="C19" s="785" t="s">
        <v>1276</v>
      </c>
      <c r="D19" s="681" t="s">
        <v>383</v>
      </c>
      <c r="E19" s="682"/>
      <c r="F19" s="683"/>
    </row>
    <row r="20" spans="1:6" x14ac:dyDescent="0.3">
      <c r="C20" s="684"/>
    </row>
    <row r="21" spans="1:6" ht="21.75" customHeight="1" x14ac:dyDescent="0.3">
      <c r="A21" s="674" t="s">
        <v>391</v>
      </c>
      <c r="B21" s="673"/>
      <c r="C21" s="673"/>
      <c r="D21" s="673"/>
    </row>
    <row r="22" spans="1:6" ht="39.75" customHeight="1" x14ac:dyDescent="0.3">
      <c r="A22" s="719" t="s">
        <v>218</v>
      </c>
      <c r="B22" s="720" t="s">
        <v>368</v>
      </c>
      <c r="C22" s="719" t="s">
        <v>369</v>
      </c>
      <c r="D22" s="719" t="s">
        <v>392</v>
      </c>
      <c r="E22" s="720" t="s">
        <v>393</v>
      </c>
      <c r="F22" s="676" t="s">
        <v>379</v>
      </c>
    </row>
    <row r="23" spans="1:6" ht="28" x14ac:dyDescent="0.3">
      <c r="A23" s="719">
        <v>1</v>
      </c>
      <c r="B23" s="722" t="s">
        <v>394</v>
      </c>
      <c r="C23" s="685"/>
      <c r="D23" s="675"/>
      <c r="E23" s="675"/>
      <c r="F23" s="686" t="s">
        <v>395</v>
      </c>
    </row>
    <row r="24" spans="1:6" ht="75" customHeight="1" x14ac:dyDescent="0.3">
      <c r="A24" s="687" t="s">
        <v>0</v>
      </c>
      <c r="B24" s="680" t="s">
        <v>396</v>
      </c>
      <c r="C24" s="708"/>
      <c r="D24" s="709"/>
      <c r="E24" s="693"/>
      <c r="F24" s="969" t="s">
        <v>397</v>
      </c>
    </row>
    <row r="25" spans="1:6" ht="38.25" customHeight="1" x14ac:dyDescent="0.3">
      <c r="A25" s="687" t="s">
        <v>21</v>
      </c>
      <c r="B25" s="680" t="s">
        <v>398</v>
      </c>
      <c r="C25" s="710"/>
      <c r="D25" s="692"/>
      <c r="E25" s="693"/>
      <c r="F25" s="970"/>
    </row>
    <row r="26" spans="1:6" ht="42" x14ac:dyDescent="0.3">
      <c r="A26" s="687" t="s">
        <v>25</v>
      </c>
      <c r="B26" s="680" t="s">
        <v>399</v>
      </c>
      <c r="C26" s="710"/>
      <c r="D26" s="692"/>
      <c r="E26" s="693"/>
      <c r="F26" s="970"/>
    </row>
    <row r="27" spans="1:6" ht="32.25" customHeight="1" x14ac:dyDescent="0.3">
      <c r="A27" s="687" t="s">
        <v>91</v>
      </c>
      <c r="B27" s="680" t="s">
        <v>400</v>
      </c>
      <c r="C27" s="710"/>
      <c r="D27" s="692"/>
      <c r="E27" s="693"/>
      <c r="F27" s="971"/>
    </row>
    <row r="28" spans="1:6" ht="42" x14ac:dyDescent="0.3">
      <c r="A28" s="719">
        <v>2</v>
      </c>
      <c r="B28" s="722" t="s">
        <v>401</v>
      </c>
      <c r="C28" s="675"/>
      <c r="D28" s="675"/>
      <c r="E28" s="675"/>
      <c r="F28" s="686"/>
    </row>
    <row r="29" spans="1:6" ht="46.5" customHeight="1" x14ac:dyDescent="0.3">
      <c r="A29" s="679"/>
      <c r="B29" s="680" t="s">
        <v>564</v>
      </c>
      <c r="C29" s="688"/>
      <c r="D29" s="689"/>
      <c r="E29" s="690"/>
      <c r="F29" s="686" t="s">
        <v>395</v>
      </c>
    </row>
    <row r="30" spans="1:6" ht="18" customHeight="1" x14ac:dyDescent="0.3">
      <c r="A30" s="679" t="s">
        <v>0</v>
      </c>
      <c r="B30" s="680" t="s">
        <v>402</v>
      </c>
      <c r="C30" s="691"/>
      <c r="D30" s="692"/>
      <c r="E30" s="693"/>
      <c r="F30" s="969" t="s">
        <v>403</v>
      </c>
    </row>
    <row r="31" spans="1:6" ht="18" customHeight="1" x14ac:dyDescent="0.3">
      <c r="A31" s="679" t="s">
        <v>21</v>
      </c>
      <c r="B31" s="680" t="s">
        <v>404</v>
      </c>
      <c r="C31" s="691"/>
      <c r="D31" s="692"/>
      <c r="E31" s="693"/>
      <c r="F31" s="970"/>
    </row>
    <row r="32" spans="1:6" ht="18" customHeight="1" x14ac:dyDescent="0.3">
      <c r="A32" s="679" t="s">
        <v>25</v>
      </c>
      <c r="B32" s="680" t="s">
        <v>405</v>
      </c>
      <c r="C32" s="691"/>
      <c r="D32" s="692"/>
      <c r="E32" s="693"/>
      <c r="F32" s="970"/>
    </row>
    <row r="33" spans="1:6" ht="18" customHeight="1" x14ac:dyDescent="0.3">
      <c r="A33" s="679" t="s">
        <v>91</v>
      </c>
      <c r="B33" s="680" t="s">
        <v>406</v>
      </c>
      <c r="C33" s="691"/>
      <c r="D33" s="692"/>
      <c r="E33" s="693"/>
      <c r="F33" s="970"/>
    </row>
    <row r="34" spans="1:6" ht="18" customHeight="1" x14ac:dyDescent="0.3">
      <c r="A34" s="679" t="s">
        <v>407</v>
      </c>
      <c r="B34" s="680" t="s">
        <v>408</v>
      </c>
      <c r="C34" s="691"/>
      <c r="D34" s="692"/>
      <c r="E34" s="693"/>
      <c r="F34" s="970"/>
    </row>
    <row r="35" spans="1:6" ht="18" customHeight="1" x14ac:dyDescent="0.3">
      <c r="A35" s="679" t="s">
        <v>409</v>
      </c>
      <c r="B35" s="680" t="s">
        <v>410</v>
      </c>
      <c r="C35" s="691"/>
      <c r="D35" s="692"/>
      <c r="E35" s="693"/>
      <c r="F35" s="971"/>
    </row>
    <row r="36" spans="1:6" x14ac:dyDescent="0.3">
      <c r="A36" s="679"/>
      <c r="B36" s="694" t="s">
        <v>334</v>
      </c>
      <c r="C36" s="695"/>
      <c r="D36" s="696"/>
      <c r="E36" s="697"/>
      <c r="F36" s="689"/>
    </row>
    <row r="37" spans="1:6" ht="42" x14ac:dyDescent="0.3">
      <c r="A37" s="719">
        <v>3</v>
      </c>
      <c r="B37" s="722" t="s">
        <v>411</v>
      </c>
      <c r="C37" s="675"/>
      <c r="D37" s="675"/>
      <c r="E37" s="675"/>
      <c r="F37" s="686"/>
    </row>
    <row r="38" spans="1:6" ht="28" x14ac:dyDescent="0.3">
      <c r="A38" s="679"/>
      <c r="B38" s="680" t="s">
        <v>565</v>
      </c>
      <c r="C38" s="688"/>
      <c r="D38" s="689"/>
      <c r="E38" s="690"/>
      <c r="F38" s="686" t="s">
        <v>395</v>
      </c>
    </row>
    <row r="39" spans="1:6" ht="18" customHeight="1" x14ac:dyDescent="0.3">
      <c r="A39" s="679" t="s">
        <v>0</v>
      </c>
      <c r="B39" s="680" t="s">
        <v>402</v>
      </c>
      <c r="C39" s="691"/>
      <c r="D39" s="692"/>
      <c r="E39" s="693"/>
      <c r="F39" s="969" t="s">
        <v>403</v>
      </c>
    </row>
    <row r="40" spans="1:6" ht="18" customHeight="1" x14ac:dyDescent="0.3">
      <c r="A40" s="679" t="s">
        <v>21</v>
      </c>
      <c r="B40" s="680" t="s">
        <v>404</v>
      </c>
      <c r="C40" s="691"/>
      <c r="D40" s="692"/>
      <c r="E40" s="693"/>
      <c r="F40" s="970"/>
    </row>
    <row r="41" spans="1:6" ht="18" customHeight="1" x14ac:dyDescent="0.3">
      <c r="A41" s="679" t="s">
        <v>25</v>
      </c>
      <c r="B41" s="680" t="s">
        <v>405</v>
      </c>
      <c r="C41" s="691"/>
      <c r="D41" s="692"/>
      <c r="E41" s="693"/>
      <c r="F41" s="970"/>
    </row>
    <row r="42" spans="1:6" ht="18" customHeight="1" x14ac:dyDescent="0.3">
      <c r="A42" s="679" t="s">
        <v>91</v>
      </c>
      <c r="B42" s="680" t="s">
        <v>406</v>
      </c>
      <c r="C42" s="691"/>
      <c r="D42" s="692"/>
      <c r="E42" s="693"/>
      <c r="F42" s="970"/>
    </row>
    <row r="43" spans="1:6" ht="18" customHeight="1" x14ac:dyDescent="0.3">
      <c r="A43" s="679" t="s">
        <v>407</v>
      </c>
      <c r="B43" s="680" t="s">
        <v>408</v>
      </c>
      <c r="C43" s="691"/>
      <c r="D43" s="692"/>
      <c r="E43" s="693"/>
      <c r="F43" s="970"/>
    </row>
    <row r="44" spans="1:6" ht="18" customHeight="1" x14ac:dyDescent="0.3">
      <c r="A44" s="679" t="s">
        <v>409</v>
      </c>
      <c r="B44" s="680" t="s">
        <v>410</v>
      </c>
      <c r="C44" s="691"/>
      <c r="D44" s="692"/>
      <c r="E44" s="693"/>
      <c r="F44" s="971"/>
    </row>
    <row r="45" spans="1:6" x14ac:dyDescent="0.3">
      <c r="A45" s="679"/>
      <c r="B45" s="694" t="s">
        <v>334</v>
      </c>
      <c r="C45" s="695"/>
      <c r="D45" s="696"/>
      <c r="E45" s="697"/>
      <c r="F45" s="689"/>
    </row>
    <row r="46" spans="1:6" x14ac:dyDescent="0.3">
      <c r="A46" s="698"/>
      <c r="B46" s="699"/>
      <c r="C46" s="700"/>
      <c r="D46" s="701"/>
      <c r="E46" s="702"/>
      <c r="F46" s="703"/>
    </row>
  </sheetData>
  <mergeCells count="5">
    <mergeCell ref="F30:F35"/>
    <mergeCell ref="F39:F44"/>
    <mergeCell ref="F24:F27"/>
    <mergeCell ref="A2:C2"/>
    <mergeCell ref="A3:C3"/>
  </mergeCells>
  <hyperlinks>
    <hyperlink ref="C6" r:id="rId1" xr:uid="{00000000-0004-0000-0000-000000000000}"/>
    <hyperlink ref="C9" r:id="rId2" xr:uid="{00000000-0004-0000-0000-000001000000}"/>
    <hyperlink ref="C10" r:id="rId3" xr:uid="{00000000-0004-0000-0000-000002000000}"/>
    <hyperlink ref="C11" r:id="rId4" xr:uid="{00000000-0004-0000-0000-000003000000}"/>
    <hyperlink ref="C12" r:id="rId5" xr:uid="{00000000-0004-0000-0000-000004000000}"/>
    <hyperlink ref="C19" r:id="rId6" xr:uid="{00000000-0004-0000-0000-000005000000}"/>
    <hyperlink ref="C18" r:id="rId7" xr:uid="{00000000-0004-0000-0000-000006000000}"/>
  </hyperlinks>
  <pageMargins left="0.19685039370078741" right="0.19685039370078741" top="0.19685039370078741" bottom="0.19685039370078741" header="0" footer="0"/>
  <pageSetup paperSize="9" scale="70" firstPageNumber="56" orientation="landscape" useFirstPageNumber="1" horizontalDpi="4294967293" verticalDpi="1200" r:id="rId8"/>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50"/>
  <sheetViews>
    <sheetView view="pageBreakPreview" zoomScaleSheetLayoutView="100" workbookViewId="0">
      <selection activeCell="H3" sqref="H3"/>
    </sheetView>
  </sheetViews>
  <sheetFormatPr defaultColWidth="9.1796875" defaultRowHeight="14" x14ac:dyDescent="0.3"/>
  <cols>
    <col min="1" max="1" width="8.453125" style="458" customWidth="1"/>
    <col min="2" max="2" width="3" style="458" customWidth="1"/>
    <col min="3" max="3" width="29.81640625" style="458" customWidth="1"/>
    <col min="4" max="4" width="8.453125" style="458" customWidth="1"/>
    <col min="5" max="5" width="10.7265625" style="458" customWidth="1"/>
    <col min="6" max="8" width="14.7265625" style="458" customWidth="1"/>
    <col min="9" max="9" width="107.1796875" style="458" customWidth="1"/>
    <col min="10" max="12" width="9.1796875" style="458"/>
    <col min="13" max="13" width="12.1796875" style="458" bestFit="1" customWidth="1"/>
    <col min="14" max="14" width="15" style="458" customWidth="1"/>
    <col min="15" max="16384" width="9.1796875" style="458"/>
  </cols>
  <sheetData>
    <row r="1" spans="1:9" x14ac:dyDescent="0.3">
      <c r="A1" s="1020" t="s">
        <v>244</v>
      </c>
      <c r="B1" s="1020"/>
      <c r="C1" s="1020"/>
      <c r="D1" s="1020"/>
      <c r="E1" s="1020"/>
      <c r="F1" s="1020"/>
      <c r="G1" s="1020"/>
      <c r="H1" s="1020"/>
    </row>
    <row r="2" spans="1:9" x14ac:dyDescent="0.3">
      <c r="A2" s="1020"/>
      <c r="B2" s="1020"/>
      <c r="C2" s="1020"/>
      <c r="D2" s="1020"/>
      <c r="E2" s="1020"/>
      <c r="F2" s="1020"/>
      <c r="G2" s="1020"/>
      <c r="H2" s="1020"/>
    </row>
    <row r="3" spans="1:9" s="762" customFormat="1" x14ac:dyDescent="0.3">
      <c r="A3" s="760"/>
      <c r="B3" s="761"/>
      <c r="C3" s="786" t="s">
        <v>264</v>
      </c>
      <c r="D3" s="787" t="s">
        <v>1006</v>
      </c>
      <c r="E3" s="761"/>
      <c r="F3" s="761"/>
      <c r="G3" s="761"/>
      <c r="H3" s="761"/>
    </row>
    <row r="4" spans="1:9" ht="14.5" thickBot="1" x14ac:dyDescent="0.35">
      <c r="B4" s="459"/>
      <c r="C4" s="459"/>
      <c r="D4" s="459"/>
      <c r="E4" s="459"/>
      <c r="F4" s="459"/>
      <c r="G4" s="459"/>
      <c r="H4" s="459"/>
    </row>
    <row r="5" spans="1:9" s="1" customFormat="1" ht="17.149999999999999" customHeight="1" x14ac:dyDescent="0.35">
      <c r="A5" s="52" t="s">
        <v>245</v>
      </c>
      <c r="B5" s="1021" t="s">
        <v>35</v>
      </c>
      <c r="C5" s="1022"/>
      <c r="D5" s="1022"/>
      <c r="E5" s="1022"/>
      <c r="F5" s="1022"/>
      <c r="G5" s="1022"/>
      <c r="H5" s="1023"/>
      <c r="I5" s="420" t="s">
        <v>379</v>
      </c>
    </row>
    <row r="6" spans="1:9" s="1" customFormat="1" ht="18" customHeight="1" x14ac:dyDescent="0.35">
      <c r="A6" s="460">
        <v>1</v>
      </c>
      <c r="B6" s="1005" t="s">
        <v>216</v>
      </c>
      <c r="C6" s="1006"/>
      <c r="D6" s="1013"/>
      <c r="E6" s="1024" t="s">
        <v>772</v>
      </c>
      <c r="F6" s="1024"/>
      <c r="G6" s="1024"/>
      <c r="H6" s="1024"/>
      <c r="I6" s="461" t="s">
        <v>412</v>
      </c>
    </row>
    <row r="7" spans="1:9" s="1" customFormat="1" ht="18" customHeight="1" x14ac:dyDescent="0.35">
      <c r="A7" s="460">
        <v>2</v>
      </c>
      <c r="B7" s="1005" t="s">
        <v>413</v>
      </c>
      <c r="C7" s="1006"/>
      <c r="D7" s="1013"/>
      <c r="E7" s="1019" t="s">
        <v>805</v>
      </c>
      <c r="F7" s="1015"/>
      <c r="G7" s="1015"/>
      <c r="H7" s="1016"/>
      <c r="I7" s="461" t="s">
        <v>414</v>
      </c>
    </row>
    <row r="8" spans="1:9" s="1" customFormat="1" ht="18" customHeight="1" x14ac:dyDescent="0.35">
      <c r="A8" s="460">
        <v>3</v>
      </c>
      <c r="B8" s="1005" t="s">
        <v>415</v>
      </c>
      <c r="C8" s="1006"/>
      <c r="D8" s="1013"/>
      <c r="E8" s="1014" t="s">
        <v>777</v>
      </c>
      <c r="F8" s="1015"/>
      <c r="G8" s="1015"/>
      <c r="H8" s="1016"/>
      <c r="I8" s="461" t="s">
        <v>416</v>
      </c>
    </row>
    <row r="9" spans="1:9" s="1" customFormat="1" ht="18" customHeight="1" x14ac:dyDescent="0.35">
      <c r="A9" s="460">
        <v>4</v>
      </c>
      <c r="B9" s="1005" t="s">
        <v>246</v>
      </c>
      <c r="C9" s="1006"/>
      <c r="D9" s="1013"/>
      <c r="E9" s="1014" t="s">
        <v>778</v>
      </c>
      <c r="F9" s="1015"/>
      <c r="G9" s="1015"/>
      <c r="H9" s="1016"/>
      <c r="I9" s="461" t="s">
        <v>416</v>
      </c>
    </row>
    <row r="10" spans="1:9" s="1" customFormat="1" ht="18" customHeight="1" x14ac:dyDescent="0.35">
      <c r="A10" s="460">
        <v>5</v>
      </c>
      <c r="B10" s="1005" t="s">
        <v>247</v>
      </c>
      <c r="C10" s="1006"/>
      <c r="D10" s="1013"/>
      <c r="E10" s="1014" t="s">
        <v>485</v>
      </c>
      <c r="F10" s="1015"/>
      <c r="G10" s="1015"/>
      <c r="H10" s="1016"/>
      <c r="I10" s="461" t="s">
        <v>416</v>
      </c>
    </row>
    <row r="11" spans="1:9" s="1" customFormat="1" ht="18" customHeight="1" x14ac:dyDescent="0.35">
      <c r="A11" s="460">
        <v>6</v>
      </c>
      <c r="B11" s="1005" t="s">
        <v>267</v>
      </c>
      <c r="C11" s="1006"/>
      <c r="D11" s="1013"/>
      <c r="E11" s="1014" t="s">
        <v>776</v>
      </c>
      <c r="F11" s="1015"/>
      <c r="G11" s="1015"/>
      <c r="H11" s="1016"/>
      <c r="I11" s="461" t="s">
        <v>416</v>
      </c>
    </row>
    <row r="12" spans="1:9" s="1" customFormat="1" ht="18" customHeight="1" x14ac:dyDescent="0.35">
      <c r="A12" s="460">
        <v>7</v>
      </c>
      <c r="B12" s="1005" t="s">
        <v>249</v>
      </c>
      <c r="C12" s="1006"/>
      <c r="D12" s="1013"/>
      <c r="E12" s="1017" t="s">
        <v>775</v>
      </c>
      <c r="F12" s="1017"/>
      <c r="G12" s="1017"/>
      <c r="H12" s="1018"/>
      <c r="I12" s="461" t="s">
        <v>417</v>
      </c>
    </row>
    <row r="13" spans="1:9" s="1" customFormat="1" ht="18" customHeight="1" x14ac:dyDescent="0.35">
      <c r="A13" s="460">
        <v>8</v>
      </c>
      <c r="B13" s="1005" t="s">
        <v>248</v>
      </c>
      <c r="C13" s="1006"/>
      <c r="D13" s="1013"/>
      <c r="E13" s="1014" t="s">
        <v>773</v>
      </c>
      <c r="F13" s="1015"/>
      <c r="G13" s="1015"/>
      <c r="H13" s="1016"/>
      <c r="I13" s="461" t="s">
        <v>418</v>
      </c>
    </row>
    <row r="14" spans="1:9" s="1" customFormat="1" ht="18" customHeight="1" x14ac:dyDescent="0.35">
      <c r="A14" s="1000">
        <v>9</v>
      </c>
      <c r="B14" s="1001" t="s">
        <v>419</v>
      </c>
      <c r="C14" s="1002"/>
      <c r="D14" s="421" t="s">
        <v>268</v>
      </c>
      <c r="E14" s="1005" t="s">
        <v>774</v>
      </c>
      <c r="F14" s="1006"/>
      <c r="G14" s="1006"/>
      <c r="H14" s="1007"/>
      <c r="I14" s="461" t="s">
        <v>420</v>
      </c>
    </row>
    <row r="15" spans="1:9" s="1" customFormat="1" ht="18" customHeight="1" x14ac:dyDescent="0.35">
      <c r="A15" s="1000"/>
      <c r="B15" s="1003"/>
      <c r="C15" s="1004"/>
      <c r="D15" s="421" t="s">
        <v>269</v>
      </c>
      <c r="E15" s="1005" t="s">
        <v>1226</v>
      </c>
      <c r="F15" s="1006"/>
      <c r="G15" s="1006"/>
      <c r="H15" s="1007"/>
      <c r="I15" s="461" t="s">
        <v>421</v>
      </c>
    </row>
    <row r="16" spans="1:9" s="1" customFormat="1" ht="18" customHeight="1" thickBot="1" x14ac:dyDescent="0.4">
      <c r="A16" s="462">
        <v>10</v>
      </c>
      <c r="B16" s="1008" t="s">
        <v>214</v>
      </c>
      <c r="C16" s="1009"/>
      <c r="D16" s="1010"/>
      <c r="E16" s="1011" t="s">
        <v>486</v>
      </c>
      <c r="F16" s="1011"/>
      <c r="G16" s="1011"/>
      <c r="H16" s="1012"/>
      <c r="I16" s="461"/>
    </row>
    <row r="17" spans="1:14" s="1" customFormat="1" ht="17.149999999999999" customHeight="1" thickBot="1" x14ac:dyDescent="0.4">
      <c r="A17" s="463"/>
      <c r="B17" s="464"/>
      <c r="C17" s="464"/>
      <c r="D17" s="464"/>
      <c r="E17" s="464"/>
      <c r="F17" s="464"/>
      <c r="G17" s="464"/>
      <c r="H17" s="465"/>
      <c r="I17" s="461"/>
    </row>
    <row r="18" spans="1:14" s="1" customFormat="1" ht="18" customHeight="1" x14ac:dyDescent="0.35">
      <c r="A18" s="466" t="s">
        <v>278</v>
      </c>
      <c r="B18" s="990" t="s">
        <v>244</v>
      </c>
      <c r="C18" s="990"/>
      <c r="D18" s="990"/>
      <c r="E18" s="991"/>
      <c r="F18" s="467" t="s">
        <v>56</v>
      </c>
      <c r="G18" s="467" t="s">
        <v>57</v>
      </c>
      <c r="H18" s="468" t="s">
        <v>58</v>
      </c>
      <c r="I18" s="461"/>
    </row>
    <row r="19" spans="1:14" s="1" customFormat="1" ht="18" customHeight="1" x14ac:dyDescent="0.35">
      <c r="A19" s="469">
        <v>1</v>
      </c>
      <c r="B19" s="981" t="s">
        <v>250</v>
      </c>
      <c r="C19" s="982"/>
      <c r="D19" s="982"/>
      <c r="E19" s="983"/>
      <c r="F19" s="470"/>
      <c r="G19" s="471"/>
      <c r="H19" s="472"/>
      <c r="I19" s="461"/>
      <c r="M19" s="473"/>
      <c r="N19" s="474"/>
    </row>
    <row r="20" spans="1:14" s="1" customFormat="1" ht="20.5" customHeight="1" x14ac:dyDescent="0.35">
      <c r="A20" s="475"/>
      <c r="B20" s="476" t="s">
        <v>251</v>
      </c>
      <c r="C20" s="992" t="s">
        <v>270</v>
      </c>
      <c r="D20" s="993"/>
      <c r="E20" s="994"/>
      <c r="F20" s="477"/>
      <c r="G20" s="53"/>
      <c r="H20" s="478"/>
      <c r="I20" s="461" t="s">
        <v>422</v>
      </c>
      <c r="N20" s="474"/>
    </row>
    <row r="21" spans="1:14" s="1" customFormat="1" ht="20.5" customHeight="1" x14ac:dyDescent="0.35">
      <c r="A21" s="475"/>
      <c r="B21" s="479"/>
      <c r="C21" s="995" t="s">
        <v>423</v>
      </c>
      <c r="D21" s="996"/>
      <c r="E21" s="997"/>
      <c r="F21" s="477"/>
      <c r="G21" s="53"/>
      <c r="H21" s="478"/>
      <c r="I21" s="978" t="s">
        <v>487</v>
      </c>
      <c r="N21" s="474"/>
    </row>
    <row r="22" spans="1:14" s="1" customFormat="1" ht="20.5" customHeight="1" x14ac:dyDescent="0.35">
      <c r="A22" s="475"/>
      <c r="B22" s="480" t="s">
        <v>252</v>
      </c>
      <c r="C22" s="998" t="s">
        <v>272</v>
      </c>
      <c r="D22" s="998"/>
      <c r="E22" s="998"/>
      <c r="F22" s="481">
        <v>66.42</v>
      </c>
      <c r="G22" s="54">
        <f>PENDIDIKAN!K27</f>
        <v>237.03</v>
      </c>
      <c r="H22" s="482">
        <f>F22+G22</f>
        <v>303.45</v>
      </c>
      <c r="I22" s="979"/>
      <c r="N22" s="474"/>
    </row>
    <row r="23" spans="1:14" s="1" customFormat="1" ht="20.5" customHeight="1" x14ac:dyDescent="0.35">
      <c r="A23" s="475"/>
      <c r="B23" s="480" t="s">
        <v>265</v>
      </c>
      <c r="C23" s="998" t="s">
        <v>273</v>
      </c>
      <c r="D23" s="998"/>
      <c r="E23" s="998"/>
      <c r="F23" s="481">
        <v>56.58</v>
      </c>
      <c r="G23" s="54">
        <f>DUPAK!I105</f>
        <v>124.05</v>
      </c>
      <c r="H23" s="482">
        <f>F23+G23</f>
        <v>180.63</v>
      </c>
      <c r="I23" s="979"/>
      <c r="M23" s="483"/>
      <c r="N23" s="474"/>
    </row>
    <row r="24" spans="1:14" s="1" customFormat="1" ht="20.5" customHeight="1" x14ac:dyDescent="0.35">
      <c r="A24" s="484"/>
      <c r="B24" s="480" t="s">
        <v>266</v>
      </c>
      <c r="C24" s="999" t="s">
        <v>274</v>
      </c>
      <c r="D24" s="998"/>
      <c r="E24" s="998"/>
      <c r="F24" s="477">
        <v>32</v>
      </c>
      <c r="G24" s="417">
        <f>PENGABDIAN!L22</f>
        <v>19</v>
      </c>
      <c r="H24" s="485">
        <f>F24+G24</f>
        <v>51</v>
      </c>
      <c r="I24" s="980"/>
    </row>
    <row r="25" spans="1:14" s="1" customFormat="1" ht="18" customHeight="1" x14ac:dyDescent="0.35">
      <c r="A25" s="975" t="s">
        <v>275</v>
      </c>
      <c r="B25" s="976"/>
      <c r="C25" s="976"/>
      <c r="D25" s="976"/>
      <c r="E25" s="977"/>
      <c r="F25" s="71">
        <f>F20+F22+F23+F24</f>
        <v>155</v>
      </c>
      <c r="G25" s="55">
        <f>SUM(G20:G24)</f>
        <v>380.08</v>
      </c>
      <c r="H25" s="56">
        <f>SUM(H20:H24)</f>
        <v>535.07999999999993</v>
      </c>
      <c r="I25" s="978" t="s">
        <v>424</v>
      </c>
      <c r="M25" s="473"/>
      <c r="N25" s="474"/>
    </row>
    <row r="26" spans="1:14" s="1" customFormat="1" ht="18" customHeight="1" x14ac:dyDescent="0.35">
      <c r="A26" s="469">
        <v>2</v>
      </c>
      <c r="B26" s="981" t="s">
        <v>253</v>
      </c>
      <c r="C26" s="982"/>
      <c r="D26" s="982"/>
      <c r="E26" s="983"/>
      <c r="F26" s="477"/>
      <c r="G26" s="57"/>
      <c r="H26" s="478"/>
      <c r="I26" s="979"/>
      <c r="N26" s="474"/>
    </row>
    <row r="27" spans="1:14" s="1" customFormat="1" ht="19.899999999999999" customHeight="1" x14ac:dyDescent="0.35">
      <c r="A27" s="484"/>
      <c r="B27" s="486"/>
      <c r="C27" s="487" t="s">
        <v>277</v>
      </c>
      <c r="D27" s="488"/>
      <c r="E27" s="489"/>
      <c r="F27" s="477">
        <v>45</v>
      </c>
      <c r="G27" s="417">
        <f>PENUNJANG!L22</f>
        <v>33</v>
      </c>
      <c r="H27" s="485">
        <f>F27+G27</f>
        <v>78</v>
      </c>
      <c r="I27" s="979"/>
      <c r="N27" s="474"/>
    </row>
    <row r="28" spans="1:14" s="1" customFormat="1" ht="18" customHeight="1" x14ac:dyDescent="0.35">
      <c r="A28" s="975" t="s">
        <v>276</v>
      </c>
      <c r="B28" s="976"/>
      <c r="C28" s="976"/>
      <c r="D28" s="976"/>
      <c r="E28" s="977"/>
      <c r="F28" s="72">
        <f>F27</f>
        <v>45</v>
      </c>
      <c r="G28" s="58">
        <f>G27</f>
        <v>33</v>
      </c>
      <c r="H28" s="59">
        <f>H27</f>
        <v>78</v>
      </c>
      <c r="I28" s="979"/>
      <c r="N28" s="474"/>
    </row>
    <row r="29" spans="1:14" s="1" customFormat="1" ht="18" customHeight="1" x14ac:dyDescent="0.35">
      <c r="A29" s="4" t="s">
        <v>254</v>
      </c>
      <c r="B29" s="488"/>
      <c r="C29" s="488"/>
      <c r="D29" s="488"/>
      <c r="E29" s="488"/>
      <c r="F29" s="71">
        <f>F25+F28</f>
        <v>200</v>
      </c>
      <c r="G29" s="60">
        <f>G25+G28</f>
        <v>413.08</v>
      </c>
      <c r="H29" s="61">
        <f>H25+H28</f>
        <v>613.07999999999993</v>
      </c>
      <c r="I29" s="980"/>
      <c r="M29" s="483"/>
      <c r="N29" s="474"/>
    </row>
    <row r="30" spans="1:14" s="1" customFormat="1" ht="17.149999999999999" customHeight="1" x14ac:dyDescent="0.35">
      <c r="A30" s="469" t="s">
        <v>8</v>
      </c>
      <c r="B30" s="490"/>
      <c r="C30" s="984" t="s">
        <v>1131</v>
      </c>
      <c r="D30" s="985"/>
      <c r="E30" s="985"/>
      <c r="F30" s="985"/>
      <c r="G30" s="985"/>
      <c r="H30" s="986"/>
      <c r="I30" s="978" t="s">
        <v>425</v>
      </c>
    </row>
    <row r="31" spans="1:14" s="1" customFormat="1" ht="40.5" customHeight="1" thickBot="1" x14ac:dyDescent="0.4">
      <c r="A31" s="491"/>
      <c r="B31" s="492"/>
      <c r="C31" s="987"/>
      <c r="D31" s="988"/>
      <c r="E31" s="988"/>
      <c r="F31" s="988"/>
      <c r="G31" s="988"/>
      <c r="H31" s="989"/>
      <c r="I31" s="980"/>
    </row>
    <row r="32" spans="1:14" s="1" customFormat="1" ht="17.149999999999999" customHeight="1" x14ac:dyDescent="0.35"/>
    <row r="33" spans="1:10" s="1" customFormat="1" ht="17.149999999999999" customHeight="1" x14ac:dyDescent="0.35">
      <c r="F33" s="493" t="s">
        <v>545</v>
      </c>
    </row>
    <row r="34" spans="1:10" s="1" customFormat="1" ht="17.149999999999999" customHeight="1" x14ac:dyDescent="0.35">
      <c r="F34" s="493" t="s">
        <v>426</v>
      </c>
    </row>
    <row r="35" spans="1:10" s="1" customFormat="1" ht="17.149999999999999" customHeight="1" x14ac:dyDescent="0.35">
      <c r="F35" s="50"/>
    </row>
    <row r="36" spans="1:10" s="1" customFormat="1" ht="17.149999999999999" customHeight="1" x14ac:dyDescent="0.35">
      <c r="F36" s="50"/>
    </row>
    <row r="37" spans="1:10" s="1" customFormat="1" ht="17.149999999999999" customHeight="1" x14ac:dyDescent="0.35">
      <c r="F37" s="50"/>
    </row>
    <row r="38" spans="1:10" s="1" customFormat="1" ht="17.149999999999999" customHeight="1" x14ac:dyDescent="0.35">
      <c r="F38" s="50"/>
    </row>
    <row r="39" spans="1:10" s="1" customFormat="1" ht="17.149999999999999" customHeight="1" x14ac:dyDescent="0.35">
      <c r="F39" s="418" t="s">
        <v>546</v>
      </c>
      <c r="G39" s="62"/>
      <c r="H39" s="62"/>
      <c r="I39" s="63"/>
      <c r="J39" s="63"/>
    </row>
    <row r="40" spans="1:10" s="1" customFormat="1" ht="17.149999999999999" customHeight="1" x14ac:dyDescent="0.35">
      <c r="F40" s="50" t="s">
        <v>66</v>
      </c>
      <c r="G40" s="62"/>
      <c r="H40" s="62"/>
      <c r="I40" s="63"/>
      <c r="J40" s="63"/>
    </row>
    <row r="41" spans="1:10" s="1" customFormat="1" ht="17.149999999999999" customHeight="1" x14ac:dyDescent="0.35"/>
    <row r="42" spans="1:10" s="1" customFormat="1" ht="17.149999999999999" customHeight="1" x14ac:dyDescent="0.35">
      <c r="A42" s="1" t="s">
        <v>256</v>
      </c>
      <c r="B42" s="1" t="s">
        <v>210</v>
      </c>
      <c r="C42" s="494" t="str">
        <f>E6</f>
        <v>Dr. Upita Septiani, S.Si., M.Si.</v>
      </c>
      <c r="D42" s="494" t="s">
        <v>66</v>
      </c>
      <c r="E42" s="495" t="s">
        <v>548</v>
      </c>
      <c r="F42" s="495"/>
      <c r="I42" s="1" t="s">
        <v>427</v>
      </c>
    </row>
    <row r="43" spans="1:10" s="1" customFormat="1" ht="17.149999999999999" customHeight="1" x14ac:dyDescent="0.35">
      <c r="A43" s="5" t="s">
        <v>257</v>
      </c>
      <c r="B43" s="5" t="s">
        <v>210</v>
      </c>
      <c r="C43" s="973" t="s">
        <v>488</v>
      </c>
      <c r="D43" s="973"/>
      <c r="E43" s="973"/>
      <c r="F43" s="973"/>
      <c r="G43" s="973"/>
      <c r="I43" s="1" t="s">
        <v>427</v>
      </c>
    </row>
    <row r="44" spans="1:10" s="1" customFormat="1" ht="17.149999999999999" customHeight="1" x14ac:dyDescent="0.35">
      <c r="A44" s="419"/>
      <c r="B44" s="419"/>
      <c r="C44" s="974" t="s">
        <v>258</v>
      </c>
      <c r="D44" s="974"/>
      <c r="E44" s="974"/>
      <c r="F44" s="974"/>
      <c r="G44" s="974"/>
    </row>
    <row r="45" spans="1:10" s="1" customFormat="1" ht="17.149999999999999" customHeight="1" x14ac:dyDescent="0.35"/>
    <row r="46" spans="1:10" s="1" customFormat="1" ht="17.149999999999999" customHeight="1" x14ac:dyDescent="0.35">
      <c r="A46" s="281" t="s">
        <v>259</v>
      </c>
      <c r="B46" s="281"/>
      <c r="C46" s="281"/>
      <c r="D46" s="281"/>
      <c r="E46" s="281"/>
      <c r="F46" s="281"/>
      <c r="G46" s="281"/>
    </row>
    <row r="47" spans="1:10" s="1" customFormat="1" ht="17.149999999999999" customHeight="1" x14ac:dyDescent="0.35">
      <c r="A47" s="281" t="s">
        <v>260</v>
      </c>
      <c r="B47" s="281"/>
      <c r="C47" s="281"/>
      <c r="D47" s="281"/>
      <c r="E47" s="281"/>
      <c r="F47" s="281"/>
      <c r="G47" s="281"/>
    </row>
    <row r="48" spans="1:10" s="1" customFormat="1" x14ac:dyDescent="0.35">
      <c r="A48" s="281" t="s">
        <v>261</v>
      </c>
      <c r="B48" s="281"/>
      <c r="C48" s="281"/>
      <c r="D48" s="281"/>
      <c r="E48" s="281"/>
      <c r="F48" s="281"/>
      <c r="G48" s="281"/>
    </row>
    <row r="49" spans="1:7" s="1" customFormat="1" x14ac:dyDescent="0.35">
      <c r="A49" s="281" t="s">
        <v>262</v>
      </c>
      <c r="B49" s="281"/>
      <c r="C49" s="281"/>
      <c r="D49" s="281"/>
      <c r="E49" s="281"/>
      <c r="F49" s="281"/>
      <c r="G49" s="281"/>
    </row>
    <row r="50" spans="1:7" s="1" customFormat="1" x14ac:dyDescent="0.35">
      <c r="A50" s="281" t="s">
        <v>263</v>
      </c>
      <c r="B50" s="281"/>
      <c r="C50" s="281"/>
      <c r="D50" s="281"/>
      <c r="E50" s="281"/>
      <c r="F50" s="281"/>
      <c r="G50" s="281"/>
    </row>
  </sheetData>
  <mergeCells count="41">
    <mergeCell ref="B7:D7"/>
    <mergeCell ref="E7:H7"/>
    <mergeCell ref="A1:H1"/>
    <mergeCell ref="A2:H2"/>
    <mergeCell ref="B5:H5"/>
    <mergeCell ref="B6:D6"/>
    <mergeCell ref="E6:H6"/>
    <mergeCell ref="B8:D8"/>
    <mergeCell ref="E8:H8"/>
    <mergeCell ref="B9:D9"/>
    <mergeCell ref="E9:H9"/>
    <mergeCell ref="B10:D10"/>
    <mergeCell ref="E10:H10"/>
    <mergeCell ref="B11:D11"/>
    <mergeCell ref="E11:H11"/>
    <mergeCell ref="B12:D12"/>
    <mergeCell ref="E12:H12"/>
    <mergeCell ref="B13:D13"/>
    <mergeCell ref="E13:H13"/>
    <mergeCell ref="A14:A15"/>
    <mergeCell ref="B14:C15"/>
    <mergeCell ref="E14:H14"/>
    <mergeCell ref="E15:H15"/>
    <mergeCell ref="B16:D16"/>
    <mergeCell ref="E16:H16"/>
    <mergeCell ref="B18:E18"/>
    <mergeCell ref="B19:E19"/>
    <mergeCell ref="C20:E20"/>
    <mergeCell ref="C21:E21"/>
    <mergeCell ref="I21:I24"/>
    <mergeCell ref="C22:E22"/>
    <mergeCell ref="C23:E23"/>
    <mergeCell ref="C24:E24"/>
    <mergeCell ref="C43:G43"/>
    <mergeCell ref="C44:G44"/>
    <mergeCell ref="A25:E25"/>
    <mergeCell ref="I25:I29"/>
    <mergeCell ref="B26:E26"/>
    <mergeCell ref="A28:E28"/>
    <mergeCell ref="C30:H31"/>
    <mergeCell ref="I30:I31"/>
  </mergeCells>
  <pageMargins left="0.7" right="0.5" top="0.5" bottom="0.5" header="0" footer="0"/>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1979"/>
  <sheetViews>
    <sheetView view="pageBreakPreview" topLeftCell="A13" zoomScaleNormal="100" zoomScaleSheetLayoutView="100" workbookViewId="0">
      <selection activeCell="M16" sqref="M16"/>
    </sheetView>
  </sheetViews>
  <sheetFormatPr defaultColWidth="9.1796875" defaultRowHeight="25" customHeight="1" x14ac:dyDescent="0.3"/>
  <cols>
    <col min="1" max="1" width="4.7265625" style="73" customWidth="1"/>
    <col min="2" max="2" width="4.7265625" style="74" customWidth="1"/>
    <col min="3" max="3" width="4.7265625" style="75" customWidth="1"/>
    <col min="4" max="5" width="4.7265625" style="3" customWidth="1"/>
    <col min="6" max="6" width="3.1796875" style="3" customWidth="1"/>
    <col min="7" max="7" width="45.1796875" style="76" customWidth="1"/>
    <col min="8" max="8" width="9.7265625" style="278" customWidth="1"/>
    <col min="9" max="9" width="9.453125" style="279" customWidth="1"/>
    <col min="10" max="10" width="10.54296875" style="278" customWidth="1"/>
    <col min="11" max="12" width="7.7265625" style="2" customWidth="1"/>
    <col min="13" max="13" width="13" style="2" customWidth="1"/>
    <col min="14" max="16384" width="9.1796875" style="2"/>
  </cols>
  <sheetData>
    <row r="1" spans="1:14" ht="18" hidden="1" customHeight="1" x14ac:dyDescent="0.3">
      <c r="H1" s="1055" t="s">
        <v>203</v>
      </c>
      <c r="I1" s="1055"/>
      <c r="J1" s="1055"/>
      <c r="K1" s="1055"/>
      <c r="L1" s="1055"/>
      <c r="M1" s="1055"/>
    </row>
    <row r="2" spans="1:14" s="79" customFormat="1" ht="15" hidden="1" customHeight="1" x14ac:dyDescent="0.3">
      <c r="A2" s="77"/>
      <c r="B2" s="78"/>
      <c r="C2" s="78"/>
      <c r="D2" s="78"/>
      <c r="E2" s="78"/>
      <c r="F2" s="78"/>
      <c r="G2" s="78"/>
      <c r="H2" s="1055" t="s">
        <v>77</v>
      </c>
      <c r="I2" s="1055"/>
      <c r="J2" s="1055"/>
      <c r="K2" s="1055"/>
      <c r="L2" s="1055"/>
      <c r="M2" s="1055"/>
    </row>
    <row r="3" spans="1:14" s="79" customFormat="1" ht="15" hidden="1" customHeight="1" x14ac:dyDescent="0.3">
      <c r="A3" s="77"/>
      <c r="B3" s="78"/>
      <c r="C3" s="78"/>
      <c r="D3" s="78"/>
      <c r="E3" s="78"/>
      <c r="F3" s="78"/>
      <c r="G3" s="78"/>
      <c r="H3" s="80" t="s">
        <v>29</v>
      </c>
      <c r="I3" s="80"/>
      <c r="J3" s="80"/>
      <c r="K3" s="80"/>
      <c r="L3" s="80"/>
      <c r="M3" s="80"/>
    </row>
    <row r="4" spans="1:14" s="79" customFormat="1" ht="15" hidden="1" customHeight="1" x14ac:dyDescent="0.3">
      <c r="A4" s="77"/>
      <c r="B4" s="78"/>
      <c r="C4" s="78"/>
      <c r="D4" s="78"/>
      <c r="E4" s="78"/>
      <c r="F4" s="78"/>
      <c r="G4" s="78"/>
      <c r="H4" s="80" t="s">
        <v>78</v>
      </c>
      <c r="I4" s="80"/>
      <c r="J4" s="80"/>
      <c r="K4" s="80"/>
      <c r="L4" s="80"/>
      <c r="M4" s="80"/>
    </row>
    <row r="5" spans="1:14" s="79" customFormat="1" ht="15" hidden="1" customHeight="1" x14ac:dyDescent="0.3">
      <c r="A5" s="77"/>
      <c r="B5" s="78"/>
      <c r="C5" s="78"/>
      <c r="D5" s="78"/>
      <c r="E5" s="78"/>
      <c r="F5" s="78"/>
      <c r="G5" s="78"/>
      <c r="H5" s="80" t="s">
        <v>30</v>
      </c>
      <c r="I5" s="80"/>
      <c r="J5" s="80"/>
      <c r="K5" s="80"/>
      <c r="L5" s="80"/>
      <c r="M5" s="80"/>
    </row>
    <row r="6" spans="1:14" s="79" customFormat="1" ht="15" hidden="1" customHeight="1" x14ac:dyDescent="0.3">
      <c r="A6" s="77"/>
      <c r="B6" s="78"/>
      <c r="C6" s="78"/>
      <c r="D6" s="78"/>
      <c r="E6" s="78"/>
      <c r="F6" s="78"/>
      <c r="G6" s="78"/>
      <c r="H6" s="81" t="s">
        <v>204</v>
      </c>
      <c r="I6" s="80"/>
      <c r="J6" s="80"/>
      <c r="K6" s="80"/>
      <c r="L6" s="80"/>
      <c r="M6" s="80"/>
    </row>
    <row r="7" spans="1:14" s="79" customFormat="1" ht="15" hidden="1" customHeight="1" x14ac:dyDescent="0.3">
      <c r="A7" s="77"/>
      <c r="B7" s="78"/>
      <c r="C7" s="78"/>
      <c r="D7" s="78"/>
      <c r="E7" s="78"/>
      <c r="F7" s="78"/>
      <c r="G7" s="78"/>
      <c r="H7" s="81" t="s">
        <v>205</v>
      </c>
      <c r="I7" s="80"/>
      <c r="J7" s="80"/>
      <c r="K7" s="80"/>
      <c r="L7" s="80"/>
      <c r="M7" s="80"/>
    </row>
    <row r="8" spans="1:14" s="79" customFormat="1" ht="15" hidden="1" customHeight="1" x14ac:dyDescent="0.3">
      <c r="A8" s="77"/>
      <c r="B8" s="78"/>
      <c r="C8" s="78"/>
      <c r="D8" s="78"/>
      <c r="E8" s="78"/>
      <c r="F8" s="78"/>
      <c r="G8" s="78"/>
      <c r="H8" s="80" t="s">
        <v>31</v>
      </c>
      <c r="I8" s="80"/>
      <c r="J8" s="80"/>
      <c r="K8" s="80"/>
      <c r="L8" s="80"/>
      <c r="M8" s="80"/>
    </row>
    <row r="9" spans="1:14" s="79" customFormat="1" ht="153" hidden="1" customHeight="1" x14ac:dyDescent="0.3">
      <c r="A9" s="77"/>
      <c r="B9" s="78"/>
      <c r="C9" s="78"/>
      <c r="D9" s="78"/>
      <c r="E9" s="78"/>
      <c r="F9" s="78"/>
      <c r="G9" s="78"/>
      <c r="H9" s="1081" t="s">
        <v>199</v>
      </c>
      <c r="I9" s="1081"/>
      <c r="J9" s="1081"/>
      <c r="K9" s="1081"/>
      <c r="L9" s="1081"/>
      <c r="M9" s="1081"/>
    </row>
    <row r="10" spans="1:14" s="79" customFormat="1" ht="16" hidden="1" customHeight="1" x14ac:dyDescent="0.3">
      <c r="A10" s="82" t="s">
        <v>32</v>
      </c>
      <c r="B10" s="78"/>
      <c r="C10" s="78"/>
      <c r="D10" s="78"/>
      <c r="E10" s="78"/>
      <c r="F10" s="78"/>
      <c r="G10" s="78"/>
      <c r="H10" s="78"/>
      <c r="I10" s="78"/>
      <c r="J10" s="78"/>
    </row>
    <row r="11" spans="1:14" s="79" customFormat="1" ht="16" hidden="1" customHeight="1" x14ac:dyDescent="0.3">
      <c r="A11" s="83" t="s">
        <v>33</v>
      </c>
      <c r="B11" s="78"/>
      <c r="C11" s="78"/>
      <c r="D11" s="78"/>
      <c r="E11" s="78"/>
      <c r="F11" s="78"/>
      <c r="G11" s="78"/>
      <c r="H11" s="78"/>
      <c r="I11" s="78"/>
      <c r="J11" s="78"/>
    </row>
    <row r="12" spans="1:14" s="79" customFormat="1" ht="16" hidden="1" customHeight="1" x14ac:dyDescent="0.3">
      <c r="A12" s="83" t="s">
        <v>79</v>
      </c>
      <c r="B12" s="78"/>
      <c r="C12" s="78"/>
      <c r="D12" s="78"/>
      <c r="E12" s="78"/>
      <c r="F12" s="78"/>
      <c r="G12" s="78"/>
      <c r="H12" s="78"/>
      <c r="I12" s="78"/>
      <c r="J12" s="78"/>
    </row>
    <row r="13" spans="1:14" s="79" customFormat="1" ht="20.149999999999999" customHeight="1" x14ac:dyDescent="0.3">
      <c r="A13" s="1082" t="s">
        <v>33</v>
      </c>
      <c r="B13" s="1082"/>
      <c r="C13" s="1082"/>
      <c r="D13" s="1082"/>
      <c r="E13" s="1082"/>
      <c r="F13" s="1082"/>
      <c r="G13" s="1082"/>
      <c r="H13" s="1082"/>
      <c r="I13" s="1082"/>
      <c r="J13" s="1082"/>
      <c r="K13" s="1082"/>
      <c r="L13" s="1082"/>
      <c r="M13" s="1082"/>
      <c r="N13" s="84"/>
    </row>
    <row r="14" spans="1:14" s="79" customFormat="1" ht="20.149999999999999" customHeight="1" x14ac:dyDescent="0.3">
      <c r="A14" s="1082" t="s">
        <v>79</v>
      </c>
      <c r="B14" s="1082"/>
      <c r="C14" s="1082"/>
      <c r="D14" s="1082"/>
      <c r="E14" s="1082"/>
      <c r="F14" s="1082"/>
      <c r="G14" s="1082"/>
      <c r="H14" s="1082"/>
      <c r="I14" s="1082"/>
      <c r="J14" s="1082"/>
      <c r="K14" s="1082"/>
      <c r="L14" s="1082"/>
      <c r="M14" s="1082"/>
      <c r="N14" s="84"/>
    </row>
    <row r="15" spans="1:14" s="79" customFormat="1" ht="18.75" customHeight="1" x14ac:dyDescent="0.3">
      <c r="A15" s="1082" t="s">
        <v>1005</v>
      </c>
      <c r="B15" s="1082"/>
      <c r="C15" s="1082"/>
      <c r="D15" s="1082"/>
      <c r="E15" s="1082"/>
      <c r="F15" s="1082"/>
      <c r="G15" s="1082"/>
      <c r="H15" s="1082"/>
      <c r="I15" s="1082"/>
      <c r="J15" s="1082"/>
      <c r="K15" s="1082"/>
      <c r="L15" s="1082"/>
      <c r="M15" s="1082"/>
      <c r="N15" s="84"/>
    </row>
    <row r="16" spans="1:14" s="79" customFormat="1" ht="18.75" customHeight="1" x14ac:dyDescent="0.3">
      <c r="A16" s="85"/>
      <c r="B16" s="86"/>
      <c r="C16" s="86"/>
      <c r="D16" s="86"/>
      <c r="E16" s="86"/>
      <c r="F16" s="86"/>
      <c r="G16" s="86"/>
      <c r="H16" s="86"/>
      <c r="I16" s="86"/>
      <c r="J16" s="86"/>
      <c r="K16" s="86" t="s">
        <v>243</v>
      </c>
      <c r="L16" s="86"/>
      <c r="M16" s="86"/>
      <c r="N16" s="86"/>
    </row>
    <row r="17" spans="1:15" s="79" customFormat="1" ht="18" customHeight="1" x14ac:dyDescent="0.3">
      <c r="A17" s="87" t="s">
        <v>206</v>
      </c>
      <c r="B17" s="78"/>
      <c r="C17" s="78"/>
      <c r="D17" s="78"/>
      <c r="E17" s="78"/>
      <c r="F17" s="78"/>
      <c r="G17" s="78"/>
      <c r="H17" s="1055" t="s">
        <v>34</v>
      </c>
      <c r="I17" s="1055"/>
      <c r="J17" s="1055"/>
      <c r="M17" s="78"/>
      <c r="N17" s="78"/>
    </row>
    <row r="18" spans="1:15" s="79" customFormat="1" ht="20.149999999999999" customHeight="1" x14ac:dyDescent="0.3">
      <c r="A18" s="82"/>
      <c r="B18" s="88"/>
      <c r="C18" s="88"/>
      <c r="D18" s="88"/>
      <c r="E18" s="88"/>
      <c r="F18" s="88"/>
      <c r="G18" s="88"/>
      <c r="H18" s="88" t="str">
        <f>PAK!D3</f>
        <v>2 Agustus 2009 s/d 31 Maret 2022</v>
      </c>
      <c r="I18" s="88"/>
      <c r="K18" s="88"/>
      <c r="L18" s="88"/>
      <c r="M18" s="88"/>
      <c r="N18" s="88"/>
    </row>
    <row r="19" spans="1:15" s="79" customFormat="1" ht="24" customHeight="1" x14ac:dyDescent="0.3">
      <c r="A19" s="89" t="s">
        <v>1</v>
      </c>
      <c r="B19" s="1057" t="s">
        <v>35</v>
      </c>
      <c r="C19" s="1058"/>
      <c r="D19" s="1058"/>
      <c r="E19" s="1058"/>
      <c r="F19" s="1058"/>
      <c r="G19" s="1058"/>
      <c r="H19" s="1058"/>
      <c r="I19" s="1058"/>
      <c r="J19" s="1058"/>
      <c r="K19" s="1058"/>
      <c r="L19" s="1058"/>
      <c r="M19" s="1059"/>
      <c r="N19" s="87"/>
      <c r="O19" s="87"/>
    </row>
    <row r="20" spans="1:15" s="79" customFormat="1" ht="21" customHeight="1" x14ac:dyDescent="0.3">
      <c r="A20" s="90" t="s">
        <v>20</v>
      </c>
      <c r="B20" s="1086" t="s">
        <v>36</v>
      </c>
      <c r="C20" s="1087"/>
      <c r="D20" s="1087"/>
      <c r="E20" s="1087"/>
      <c r="F20" s="1087"/>
      <c r="G20" s="1087"/>
      <c r="H20" s="1085" t="str">
        <f>PAK!E6</f>
        <v>Dr. Upita Septiani, S.Si., M.Si.</v>
      </c>
      <c r="I20" s="1085"/>
      <c r="J20" s="1085"/>
      <c r="K20" s="1085"/>
      <c r="L20" s="1085"/>
      <c r="M20" s="1085"/>
      <c r="N20" s="87"/>
      <c r="O20" s="87"/>
    </row>
    <row r="21" spans="1:15" s="88" customFormat="1" ht="21" customHeight="1" x14ac:dyDescent="0.35">
      <c r="A21" s="91" t="s">
        <v>22</v>
      </c>
      <c r="B21" s="1086" t="s">
        <v>469</v>
      </c>
      <c r="C21" s="1087"/>
      <c r="D21" s="1087"/>
      <c r="E21" s="1087"/>
      <c r="F21" s="1087"/>
      <c r="G21" s="1087"/>
      <c r="H21" s="1088" t="str">
        <f>PAK!E7</f>
        <v>197009171999032001/ 0017097005</v>
      </c>
      <c r="I21" s="1085"/>
      <c r="J21" s="1085"/>
      <c r="K21" s="1085"/>
      <c r="L21" s="1085"/>
      <c r="M21" s="1085"/>
      <c r="N21" s="87"/>
      <c r="O21" s="87"/>
    </row>
    <row r="22" spans="1:15" s="88" customFormat="1" ht="21" customHeight="1" x14ac:dyDescent="0.35">
      <c r="A22" s="91" t="s">
        <v>28</v>
      </c>
      <c r="B22" s="1086" t="s">
        <v>37</v>
      </c>
      <c r="C22" s="1087"/>
      <c r="D22" s="1087"/>
      <c r="E22" s="1087"/>
      <c r="F22" s="1087"/>
      <c r="G22" s="1087"/>
      <c r="H22" s="1085" t="str">
        <f>PAK!E8</f>
        <v>J. 106207</v>
      </c>
      <c r="I22" s="1085"/>
      <c r="J22" s="1085"/>
      <c r="K22" s="1085"/>
      <c r="L22" s="1085"/>
      <c r="M22" s="1085"/>
      <c r="N22" s="87"/>
      <c r="O22" s="87"/>
    </row>
    <row r="23" spans="1:15" s="88" customFormat="1" ht="21" customHeight="1" x14ac:dyDescent="0.35">
      <c r="A23" s="91" t="s">
        <v>38</v>
      </c>
      <c r="B23" s="1086" t="s">
        <v>39</v>
      </c>
      <c r="C23" s="1087"/>
      <c r="D23" s="1087"/>
      <c r="E23" s="1087"/>
      <c r="F23" s="1087"/>
      <c r="G23" s="1087"/>
      <c r="H23" s="1085" t="str">
        <f>PAK!E9</f>
        <v>Padang Panjang, 17 September 1970</v>
      </c>
      <c r="I23" s="1085"/>
      <c r="J23" s="1085"/>
      <c r="K23" s="1085"/>
      <c r="L23" s="1085"/>
      <c r="M23" s="1085"/>
      <c r="N23" s="87"/>
      <c r="O23" s="87"/>
    </row>
    <row r="24" spans="1:15" s="88" customFormat="1" ht="21" customHeight="1" x14ac:dyDescent="0.35">
      <c r="A24" s="91" t="s">
        <v>40</v>
      </c>
      <c r="B24" s="1086" t="s">
        <v>41</v>
      </c>
      <c r="C24" s="1087"/>
      <c r="D24" s="1087"/>
      <c r="E24" s="1087"/>
      <c r="F24" s="1087"/>
      <c r="G24" s="1087"/>
      <c r="H24" s="1085" t="str">
        <f>PAK!E10</f>
        <v>Perempuan</v>
      </c>
      <c r="I24" s="1085"/>
      <c r="J24" s="1085"/>
      <c r="K24" s="1085"/>
      <c r="L24" s="1085"/>
      <c r="M24" s="1085"/>
      <c r="N24" s="87"/>
      <c r="O24" s="87"/>
    </row>
    <row r="25" spans="1:15" s="88" customFormat="1" ht="21" customHeight="1" x14ac:dyDescent="0.35">
      <c r="A25" s="91" t="s">
        <v>42</v>
      </c>
      <c r="B25" s="1086" t="s">
        <v>43</v>
      </c>
      <c r="C25" s="1087"/>
      <c r="D25" s="1087"/>
      <c r="E25" s="1087"/>
      <c r="F25" s="1087"/>
      <c r="G25" s="1087"/>
      <c r="H25" s="1085" t="str">
        <f>PAK!E11</f>
        <v>Doktor (S3) tahun 2007</v>
      </c>
      <c r="I25" s="1085"/>
      <c r="J25" s="1085"/>
      <c r="K25" s="1085"/>
      <c r="L25" s="1085"/>
      <c r="M25" s="1085"/>
      <c r="N25" s="87"/>
      <c r="O25" s="87"/>
    </row>
    <row r="26" spans="1:15" s="88" customFormat="1" ht="21" customHeight="1" x14ac:dyDescent="0.35">
      <c r="A26" s="91" t="s">
        <v>44</v>
      </c>
      <c r="B26" s="1086" t="s">
        <v>200</v>
      </c>
      <c r="C26" s="1087"/>
      <c r="D26" s="1087"/>
      <c r="E26" s="1087"/>
      <c r="F26" s="1087"/>
      <c r="G26" s="1087"/>
      <c r="H26" s="1085" t="str">
        <f>PAK!E12</f>
        <v>Lektor /1 Agustus 2009</v>
      </c>
      <c r="I26" s="1085"/>
      <c r="J26" s="1085"/>
      <c r="K26" s="1085"/>
      <c r="L26" s="1085"/>
      <c r="M26" s="1085"/>
      <c r="N26" s="87"/>
      <c r="O26" s="87"/>
    </row>
    <row r="27" spans="1:15" s="88" customFormat="1" ht="21" customHeight="1" x14ac:dyDescent="0.35">
      <c r="A27" s="92" t="s">
        <v>45</v>
      </c>
      <c r="B27" s="1086" t="s">
        <v>46</v>
      </c>
      <c r="C27" s="1087"/>
      <c r="D27" s="1087"/>
      <c r="E27" s="1087"/>
      <c r="F27" s="1087"/>
      <c r="G27" s="1087"/>
      <c r="H27" s="1085" t="str">
        <f>PAK!E14</f>
        <v>10 tahun 7 bulan</v>
      </c>
      <c r="I27" s="1085"/>
      <c r="J27" s="1085"/>
      <c r="K27" s="1085"/>
      <c r="L27" s="1085"/>
      <c r="M27" s="1085"/>
      <c r="N27" s="87"/>
      <c r="O27" s="87"/>
    </row>
    <row r="28" spans="1:15" s="88" customFormat="1" ht="21" customHeight="1" x14ac:dyDescent="0.35">
      <c r="A28" s="92" t="s">
        <v>47</v>
      </c>
      <c r="B28" s="1086" t="s">
        <v>48</v>
      </c>
      <c r="C28" s="1087"/>
      <c r="D28" s="1087"/>
      <c r="E28" s="1087"/>
      <c r="F28" s="1087"/>
      <c r="G28" s="1087"/>
      <c r="H28" s="1085" t="str">
        <f>PAK!E15</f>
        <v>22 Tahun 11 Bulan</v>
      </c>
      <c r="I28" s="1085"/>
      <c r="J28" s="1085"/>
      <c r="K28" s="1085"/>
      <c r="L28" s="1085"/>
      <c r="M28" s="1085"/>
      <c r="N28" s="87"/>
      <c r="O28" s="87"/>
    </row>
    <row r="29" spans="1:15" s="88" customFormat="1" ht="21" customHeight="1" x14ac:dyDescent="0.35">
      <c r="A29" s="92" t="s">
        <v>49</v>
      </c>
      <c r="B29" s="1096" t="s">
        <v>50</v>
      </c>
      <c r="C29" s="1097"/>
      <c r="D29" s="1097"/>
      <c r="E29" s="1097"/>
      <c r="F29" s="1097"/>
      <c r="G29" s="1097"/>
      <c r="H29" s="1086" t="str">
        <f>PAK!E16</f>
        <v>Fakultas MIPA Universitas Andalas</v>
      </c>
      <c r="I29" s="1087"/>
      <c r="J29" s="1087"/>
      <c r="K29" s="1087"/>
      <c r="L29" s="1087"/>
      <c r="M29" s="1089"/>
      <c r="N29" s="87"/>
      <c r="O29" s="87"/>
    </row>
    <row r="30" spans="1:15" s="88" customFormat="1" ht="20.149999999999999" customHeight="1" x14ac:dyDescent="0.35">
      <c r="A30" s="93"/>
      <c r="B30" s="94"/>
      <c r="C30" s="95"/>
      <c r="D30" s="95"/>
      <c r="E30" s="95"/>
      <c r="F30" s="95"/>
      <c r="G30" s="95"/>
      <c r="H30" s="95"/>
      <c r="I30" s="95"/>
      <c r="J30" s="95"/>
      <c r="K30" s="96"/>
      <c r="L30" s="96"/>
      <c r="M30" s="97"/>
      <c r="N30" s="87"/>
      <c r="O30" s="87"/>
    </row>
    <row r="31" spans="1:15" s="88" customFormat="1" ht="13" x14ac:dyDescent="0.35">
      <c r="A31" s="1060" t="s">
        <v>1</v>
      </c>
      <c r="B31" s="1056" t="s">
        <v>51</v>
      </c>
      <c r="C31" s="1056"/>
      <c r="D31" s="1056"/>
      <c r="E31" s="1056"/>
      <c r="F31" s="1056"/>
      <c r="G31" s="1056"/>
      <c r="H31" s="1056"/>
      <c r="I31" s="1056"/>
      <c r="J31" s="1056"/>
      <c r="K31" s="1056"/>
      <c r="L31" s="1056"/>
      <c r="M31" s="1056"/>
      <c r="N31" s="87"/>
      <c r="O31" s="87"/>
    </row>
    <row r="32" spans="1:15" s="88" customFormat="1" ht="13" x14ac:dyDescent="0.35">
      <c r="A32" s="1061"/>
      <c r="B32" s="1061" t="s">
        <v>52</v>
      </c>
      <c r="C32" s="1061"/>
      <c r="D32" s="1061"/>
      <c r="E32" s="1061"/>
      <c r="F32" s="1061"/>
      <c r="G32" s="1061"/>
      <c r="H32" s="1056" t="s">
        <v>53</v>
      </c>
      <c r="I32" s="1056"/>
      <c r="J32" s="1056"/>
      <c r="K32" s="1056"/>
      <c r="L32" s="1056"/>
      <c r="M32" s="1056"/>
    </row>
    <row r="33" spans="1:13" s="88" customFormat="1" ht="13" x14ac:dyDescent="0.35">
      <c r="A33" s="1061"/>
      <c r="B33" s="1061"/>
      <c r="C33" s="1061"/>
      <c r="D33" s="1061"/>
      <c r="E33" s="1061"/>
      <c r="F33" s="1061"/>
      <c r="G33" s="1061"/>
      <c r="H33" s="1056" t="s">
        <v>54</v>
      </c>
      <c r="I33" s="1056"/>
      <c r="J33" s="1056"/>
      <c r="K33" s="1056" t="s">
        <v>55</v>
      </c>
      <c r="L33" s="1056"/>
      <c r="M33" s="1056"/>
    </row>
    <row r="34" spans="1:13" s="88" customFormat="1" ht="13" x14ac:dyDescent="0.35">
      <c r="A34" s="1062"/>
      <c r="B34" s="1062"/>
      <c r="C34" s="1062"/>
      <c r="D34" s="1062"/>
      <c r="E34" s="1062"/>
      <c r="F34" s="1062"/>
      <c r="G34" s="1062"/>
      <c r="H34" s="89" t="s">
        <v>56</v>
      </c>
      <c r="I34" s="89" t="s">
        <v>57</v>
      </c>
      <c r="J34" s="89" t="s">
        <v>58</v>
      </c>
      <c r="K34" s="89" t="s">
        <v>56</v>
      </c>
      <c r="L34" s="89" t="s">
        <v>57</v>
      </c>
      <c r="M34" s="89" t="s">
        <v>58</v>
      </c>
    </row>
    <row r="35" spans="1:13" s="88" customFormat="1" ht="13" x14ac:dyDescent="0.35">
      <c r="A35" s="98">
        <v>1</v>
      </c>
      <c r="B35" s="1057">
        <v>2</v>
      </c>
      <c r="C35" s="1058"/>
      <c r="D35" s="1058"/>
      <c r="E35" s="1058"/>
      <c r="F35" s="1058"/>
      <c r="G35" s="1059"/>
      <c r="H35" s="89">
        <v>3</v>
      </c>
      <c r="I35" s="89">
        <v>4</v>
      </c>
      <c r="J35" s="89">
        <v>5</v>
      </c>
      <c r="K35" s="89">
        <v>6</v>
      </c>
      <c r="L35" s="89">
        <v>7</v>
      </c>
      <c r="M35" s="89">
        <v>8</v>
      </c>
    </row>
    <row r="36" spans="1:13" s="103" customFormat="1" ht="25.15" customHeight="1" x14ac:dyDescent="0.3">
      <c r="A36" s="99" t="s">
        <v>5</v>
      </c>
      <c r="B36" s="1098" t="s">
        <v>7</v>
      </c>
      <c r="C36" s="1099"/>
      <c r="D36" s="1099"/>
      <c r="E36" s="1099"/>
      <c r="F36" s="1099"/>
      <c r="G36" s="1099"/>
      <c r="H36" s="100">
        <f>PAK!F20</f>
        <v>0</v>
      </c>
      <c r="I36" s="101">
        <f>PENDIDIKAN!K23</f>
        <v>0</v>
      </c>
      <c r="J36" s="100">
        <f>I36+H36</f>
        <v>0</v>
      </c>
      <c r="K36" s="102"/>
      <c r="L36" s="102"/>
      <c r="M36" s="102"/>
    </row>
    <row r="37" spans="1:13" s="103" customFormat="1" ht="21" customHeight="1" x14ac:dyDescent="0.3">
      <c r="A37" s="104"/>
      <c r="B37" s="105" t="s">
        <v>10</v>
      </c>
      <c r="C37" s="1090" t="s">
        <v>80</v>
      </c>
      <c r="D37" s="1091"/>
      <c r="E37" s="1091"/>
      <c r="F37" s="1091"/>
      <c r="G37" s="1092"/>
      <c r="H37" s="106"/>
      <c r="I37" s="107">
        <v>0</v>
      </c>
      <c r="J37" s="89"/>
      <c r="K37" s="108"/>
      <c r="L37" s="108"/>
      <c r="M37" s="108"/>
    </row>
    <row r="38" spans="1:13" ht="21" customHeight="1" x14ac:dyDescent="0.3">
      <c r="A38" s="109"/>
      <c r="B38" s="110"/>
      <c r="C38" s="111">
        <v>1</v>
      </c>
      <c r="D38" s="1090" t="s">
        <v>17</v>
      </c>
      <c r="E38" s="1091"/>
      <c r="F38" s="1091"/>
      <c r="G38" s="1092"/>
      <c r="H38" s="112"/>
      <c r="I38" s="111"/>
      <c r="J38" s="112"/>
      <c r="K38" s="113"/>
      <c r="L38" s="113"/>
      <c r="M38" s="113"/>
    </row>
    <row r="39" spans="1:13" ht="21" customHeight="1" x14ac:dyDescent="0.3">
      <c r="A39" s="114"/>
      <c r="B39" s="115"/>
      <c r="C39" s="111">
        <v>2</v>
      </c>
      <c r="D39" s="116" t="s">
        <v>18</v>
      </c>
      <c r="E39" s="117"/>
      <c r="F39" s="117"/>
      <c r="G39" s="118"/>
      <c r="H39" s="112"/>
      <c r="I39" s="111"/>
      <c r="J39" s="112"/>
      <c r="K39" s="113"/>
      <c r="L39" s="113"/>
      <c r="M39" s="113"/>
    </row>
    <row r="40" spans="1:13" ht="21" customHeight="1" x14ac:dyDescent="0.3">
      <c r="A40" s="114"/>
      <c r="B40" s="119" t="s">
        <v>9</v>
      </c>
      <c r="C40" s="1033" t="s">
        <v>19</v>
      </c>
      <c r="D40" s="1083"/>
      <c r="E40" s="1083"/>
      <c r="F40" s="1083"/>
      <c r="G40" s="1084"/>
      <c r="H40" s="112"/>
      <c r="I40" s="111"/>
      <c r="J40" s="112"/>
      <c r="K40" s="113"/>
      <c r="L40" s="113"/>
      <c r="M40" s="113"/>
    </row>
    <row r="41" spans="1:13" ht="21" customHeight="1" x14ac:dyDescent="0.3">
      <c r="A41" s="120"/>
      <c r="B41" s="110"/>
      <c r="C41" s="111"/>
      <c r="D41" s="116" t="s">
        <v>191</v>
      </c>
      <c r="E41" s="117"/>
      <c r="F41" s="117"/>
      <c r="G41" s="118"/>
      <c r="H41" s="112"/>
      <c r="I41" s="121">
        <v>0</v>
      </c>
      <c r="J41" s="112"/>
      <c r="K41" s="113"/>
      <c r="L41" s="113"/>
      <c r="M41" s="113"/>
    </row>
    <row r="42" spans="1:13" ht="24.65" customHeight="1" x14ac:dyDescent="0.3">
      <c r="A42" s="122" t="s">
        <v>6</v>
      </c>
      <c r="B42" s="1093" t="s">
        <v>184</v>
      </c>
      <c r="C42" s="1094"/>
      <c r="D42" s="1094"/>
      <c r="E42" s="1094"/>
      <c r="F42" s="1094"/>
      <c r="G42" s="1095"/>
      <c r="H42" s="123">
        <f>PAK!F22</f>
        <v>66.42</v>
      </c>
      <c r="I42" s="124">
        <f>I43+I45+I47+I49+I65+I68+I70+I72+I75+I77+I86+I89+I92</f>
        <v>237.03</v>
      </c>
      <c r="J42" s="123">
        <f>I42+H42</f>
        <v>303.45</v>
      </c>
      <c r="K42" s="125"/>
      <c r="L42" s="125"/>
      <c r="M42" s="125"/>
    </row>
    <row r="43" spans="1:13" ht="62.25" customHeight="1" x14ac:dyDescent="0.3">
      <c r="A43" s="126"/>
      <c r="B43" s="127" t="s">
        <v>10</v>
      </c>
      <c r="C43" s="1028" t="s">
        <v>81</v>
      </c>
      <c r="D43" s="1029"/>
      <c r="E43" s="1029"/>
      <c r="F43" s="1029"/>
      <c r="G43" s="1030"/>
      <c r="H43" s="112"/>
      <c r="I43" s="128">
        <f>PENDIDIKAN!K28</f>
        <v>129.03</v>
      </c>
      <c r="J43" s="112"/>
      <c r="K43" s="113"/>
      <c r="L43" s="113"/>
      <c r="M43" s="113"/>
    </row>
    <row r="44" spans="1:13" ht="108" customHeight="1" x14ac:dyDescent="0.3">
      <c r="A44" s="126"/>
      <c r="B44" s="129"/>
      <c r="C44" s="130"/>
      <c r="D44" s="1100" t="s">
        <v>198</v>
      </c>
      <c r="E44" s="1101"/>
      <c r="F44" s="1101"/>
      <c r="G44" s="1102"/>
      <c r="H44" s="131"/>
      <c r="I44" s="131"/>
      <c r="J44" s="131"/>
      <c r="K44" s="131"/>
      <c r="L44" s="131"/>
      <c r="M44" s="131"/>
    </row>
    <row r="45" spans="1:13" ht="24" customHeight="1" x14ac:dyDescent="0.3">
      <c r="A45" s="132"/>
      <c r="B45" s="133" t="s">
        <v>9</v>
      </c>
      <c r="C45" s="1031" t="s">
        <v>82</v>
      </c>
      <c r="D45" s="1036"/>
      <c r="E45" s="1036"/>
      <c r="F45" s="1036"/>
      <c r="G45" s="1032"/>
      <c r="H45" s="112"/>
      <c r="I45" s="128">
        <f>PENDIDIKAN!K181</f>
        <v>0</v>
      </c>
      <c r="J45" s="112"/>
      <c r="K45" s="113"/>
      <c r="L45" s="113"/>
      <c r="M45" s="113"/>
    </row>
    <row r="46" spans="1:13" ht="21" customHeight="1" x14ac:dyDescent="0.3">
      <c r="A46" s="132"/>
      <c r="B46" s="134"/>
      <c r="C46" s="135"/>
      <c r="D46" s="1031" t="s">
        <v>83</v>
      </c>
      <c r="E46" s="1036"/>
      <c r="F46" s="1036"/>
      <c r="G46" s="1032"/>
      <c r="H46" s="112"/>
      <c r="I46" s="128"/>
      <c r="J46" s="112"/>
      <c r="K46" s="113"/>
      <c r="L46" s="113"/>
      <c r="M46" s="113"/>
    </row>
    <row r="47" spans="1:13" ht="28.9" customHeight="1" x14ac:dyDescent="0.3">
      <c r="A47" s="136"/>
      <c r="B47" s="137" t="s">
        <v>11</v>
      </c>
      <c r="C47" s="1028" t="s">
        <v>84</v>
      </c>
      <c r="D47" s="1029"/>
      <c r="E47" s="1029"/>
      <c r="F47" s="1029"/>
      <c r="G47" s="1030"/>
      <c r="H47" s="138"/>
      <c r="I47" s="128">
        <f>PENDIDIKAN!K182</f>
        <v>0</v>
      </c>
      <c r="J47" s="112"/>
      <c r="K47" s="113"/>
      <c r="L47" s="113"/>
      <c r="M47" s="113"/>
    </row>
    <row r="48" spans="1:13" ht="29.5" customHeight="1" x14ac:dyDescent="0.3">
      <c r="A48" s="136"/>
      <c r="B48" s="134"/>
      <c r="C48" s="135"/>
      <c r="D48" s="1031" t="s">
        <v>85</v>
      </c>
      <c r="E48" s="1036"/>
      <c r="F48" s="1036"/>
      <c r="G48" s="1032"/>
      <c r="H48" s="138"/>
      <c r="I48" s="128"/>
      <c r="J48" s="112"/>
      <c r="K48" s="113"/>
      <c r="L48" s="113"/>
      <c r="M48" s="113"/>
    </row>
    <row r="49" spans="1:13" ht="29.5" customHeight="1" x14ac:dyDescent="0.3">
      <c r="A49" s="139"/>
      <c r="B49" s="127" t="s">
        <v>13</v>
      </c>
      <c r="C49" s="1028" t="s">
        <v>86</v>
      </c>
      <c r="D49" s="1029"/>
      <c r="E49" s="1029"/>
      <c r="F49" s="1029"/>
      <c r="G49" s="1030"/>
      <c r="H49" s="138"/>
      <c r="I49" s="408">
        <f>PENDIDIKAN!K183</f>
        <v>30.5</v>
      </c>
      <c r="J49" s="112"/>
      <c r="K49" s="113"/>
      <c r="L49" s="113"/>
      <c r="M49" s="113"/>
    </row>
    <row r="50" spans="1:13" ht="21" customHeight="1" x14ac:dyDescent="0.3">
      <c r="A50" s="139"/>
      <c r="B50" s="140"/>
      <c r="C50" s="133">
        <v>1</v>
      </c>
      <c r="D50" s="1031" t="s">
        <v>87</v>
      </c>
      <c r="E50" s="1036"/>
      <c r="F50" s="1036"/>
      <c r="G50" s="1032"/>
      <c r="H50" s="138"/>
      <c r="I50" s="408">
        <f>PENDIDIKAN!K186</f>
        <v>23</v>
      </c>
      <c r="J50" s="112"/>
      <c r="K50" s="113"/>
      <c r="L50" s="113"/>
      <c r="M50" s="113"/>
    </row>
    <row r="51" spans="1:13" ht="21" customHeight="1" x14ac:dyDescent="0.3">
      <c r="A51" s="139"/>
      <c r="B51" s="140"/>
      <c r="C51" s="141"/>
      <c r="D51" s="142" t="s">
        <v>0</v>
      </c>
      <c r="E51" s="1041" t="s">
        <v>88</v>
      </c>
      <c r="F51" s="1041"/>
      <c r="G51" s="1041"/>
      <c r="H51" s="138"/>
      <c r="I51" s="128"/>
      <c r="J51" s="112"/>
      <c r="K51" s="113"/>
      <c r="L51" s="113"/>
      <c r="M51" s="113"/>
    </row>
    <row r="52" spans="1:13" ht="21" customHeight="1" x14ac:dyDescent="0.3">
      <c r="A52" s="139"/>
      <c r="B52" s="140"/>
      <c r="C52" s="141"/>
      <c r="D52" s="142" t="s">
        <v>21</v>
      </c>
      <c r="E52" s="1041" t="s">
        <v>89</v>
      </c>
      <c r="F52" s="1041"/>
      <c r="G52" s="1041"/>
      <c r="H52" s="138"/>
      <c r="I52" s="128"/>
      <c r="J52" s="112"/>
      <c r="K52" s="113"/>
      <c r="L52" s="113"/>
      <c r="M52" s="113"/>
    </row>
    <row r="53" spans="1:13" ht="21" customHeight="1" x14ac:dyDescent="0.3">
      <c r="A53" s="139"/>
      <c r="B53" s="140"/>
      <c r="C53" s="141"/>
      <c r="D53" s="142" t="s">
        <v>25</v>
      </c>
      <c r="E53" s="1041" t="s">
        <v>90</v>
      </c>
      <c r="F53" s="1041"/>
      <c r="G53" s="1041"/>
      <c r="H53" s="138"/>
      <c r="I53" s="128"/>
      <c r="J53" s="112"/>
      <c r="K53" s="113"/>
      <c r="L53" s="113"/>
      <c r="M53" s="113"/>
    </row>
    <row r="54" spans="1:13" ht="21" customHeight="1" x14ac:dyDescent="0.3">
      <c r="A54" s="143"/>
      <c r="B54" s="140"/>
      <c r="C54" s="144"/>
      <c r="D54" s="142" t="s">
        <v>91</v>
      </c>
      <c r="E54" s="1041" t="s">
        <v>92</v>
      </c>
      <c r="F54" s="1041"/>
      <c r="G54" s="1041"/>
      <c r="H54" s="145"/>
      <c r="I54" s="146"/>
      <c r="J54" s="146"/>
      <c r="K54" s="146"/>
      <c r="L54" s="146"/>
      <c r="M54" s="146"/>
    </row>
    <row r="55" spans="1:13" ht="21" customHeight="1" x14ac:dyDescent="0.3">
      <c r="A55" s="143"/>
      <c r="B55" s="140"/>
      <c r="C55" s="133">
        <v>2</v>
      </c>
      <c r="D55" s="1041" t="s">
        <v>93</v>
      </c>
      <c r="E55" s="1041"/>
      <c r="F55" s="1041"/>
      <c r="G55" s="1041"/>
      <c r="H55" s="147"/>
      <c r="I55" s="409">
        <f>PENDIDIKAN!K243</f>
        <v>5.5</v>
      </c>
      <c r="J55" s="148"/>
      <c r="K55" s="148"/>
      <c r="L55" s="148"/>
      <c r="M55" s="148"/>
    </row>
    <row r="56" spans="1:13" ht="21" customHeight="1" x14ac:dyDescent="0.3">
      <c r="A56" s="143"/>
      <c r="B56" s="140"/>
      <c r="C56" s="140"/>
      <c r="D56" s="142" t="s">
        <v>0</v>
      </c>
      <c r="E56" s="1041" t="s">
        <v>88</v>
      </c>
      <c r="F56" s="1041"/>
      <c r="G56" s="1041"/>
      <c r="H56" s="147"/>
      <c r="I56" s="148"/>
      <c r="J56" s="148"/>
      <c r="K56" s="148"/>
      <c r="L56" s="148"/>
      <c r="M56" s="148"/>
    </row>
    <row r="57" spans="1:13" ht="21" customHeight="1" x14ac:dyDescent="0.3">
      <c r="A57" s="143"/>
      <c r="B57" s="140"/>
      <c r="C57" s="140"/>
      <c r="D57" s="142" t="s">
        <v>21</v>
      </c>
      <c r="E57" s="1041" t="s">
        <v>89</v>
      </c>
      <c r="F57" s="1041"/>
      <c r="G57" s="1041"/>
      <c r="H57" s="91"/>
      <c r="I57" s="89"/>
      <c r="J57" s="89"/>
      <c r="K57" s="89"/>
      <c r="L57" s="89"/>
      <c r="M57" s="89"/>
    </row>
    <row r="58" spans="1:13" s="88" customFormat="1" ht="21" customHeight="1" x14ac:dyDescent="0.35">
      <c r="A58" s="104"/>
      <c r="B58" s="140"/>
      <c r="C58" s="140"/>
      <c r="D58" s="142" t="s">
        <v>25</v>
      </c>
      <c r="E58" s="1041" t="s">
        <v>90</v>
      </c>
      <c r="F58" s="1041"/>
      <c r="G58" s="1041"/>
      <c r="H58" s="91"/>
      <c r="I58" s="89"/>
      <c r="J58" s="89"/>
      <c r="K58" s="89"/>
      <c r="L58" s="89"/>
      <c r="M58" s="89"/>
    </row>
    <row r="59" spans="1:13" ht="21" customHeight="1" x14ac:dyDescent="0.3">
      <c r="A59" s="149"/>
      <c r="B59" s="134"/>
      <c r="C59" s="134"/>
      <c r="D59" s="134" t="s">
        <v>91</v>
      </c>
      <c r="E59" s="1025" t="s">
        <v>92</v>
      </c>
      <c r="F59" s="1026"/>
      <c r="G59" s="1027"/>
      <c r="H59" s="150"/>
      <c r="I59" s="121"/>
      <c r="J59" s="112"/>
      <c r="K59" s="113"/>
      <c r="L59" s="113"/>
      <c r="M59" s="113"/>
    </row>
    <row r="60" spans="1:13" ht="13" x14ac:dyDescent="0.3">
      <c r="A60" s="1051" t="s">
        <v>1</v>
      </c>
      <c r="B60" s="1037" t="s">
        <v>51</v>
      </c>
      <c r="C60" s="1037"/>
      <c r="D60" s="1037"/>
      <c r="E60" s="1037"/>
      <c r="F60" s="1037"/>
      <c r="G60" s="1037"/>
      <c r="H60" s="1037"/>
      <c r="I60" s="1037"/>
      <c r="J60" s="1037"/>
      <c r="K60" s="1037"/>
      <c r="L60" s="1037"/>
      <c r="M60" s="1037"/>
    </row>
    <row r="61" spans="1:13" ht="13" x14ac:dyDescent="0.3">
      <c r="A61" s="1051"/>
      <c r="B61" s="1051" t="s">
        <v>52</v>
      </c>
      <c r="C61" s="1051"/>
      <c r="D61" s="1051"/>
      <c r="E61" s="1051"/>
      <c r="F61" s="1051"/>
      <c r="G61" s="1051"/>
      <c r="H61" s="1037" t="s">
        <v>53</v>
      </c>
      <c r="I61" s="1037"/>
      <c r="J61" s="1037"/>
      <c r="K61" s="1037"/>
      <c r="L61" s="1037"/>
      <c r="M61" s="1037"/>
    </row>
    <row r="62" spans="1:13" ht="13" x14ac:dyDescent="0.3">
      <c r="A62" s="1051"/>
      <c r="B62" s="1051"/>
      <c r="C62" s="1051"/>
      <c r="D62" s="1051"/>
      <c r="E62" s="1051"/>
      <c r="F62" s="1051"/>
      <c r="G62" s="1051"/>
      <c r="H62" s="1037" t="s">
        <v>54</v>
      </c>
      <c r="I62" s="1037"/>
      <c r="J62" s="1037"/>
      <c r="K62" s="1037" t="s">
        <v>55</v>
      </c>
      <c r="L62" s="1037"/>
      <c r="M62" s="1037"/>
    </row>
    <row r="63" spans="1:13" ht="13" x14ac:dyDescent="0.3">
      <c r="A63" s="1051"/>
      <c r="B63" s="1051"/>
      <c r="C63" s="1051"/>
      <c r="D63" s="1051"/>
      <c r="E63" s="1051"/>
      <c r="F63" s="1051"/>
      <c r="G63" s="1051"/>
      <c r="H63" s="89" t="s">
        <v>56</v>
      </c>
      <c r="I63" s="89" t="s">
        <v>57</v>
      </c>
      <c r="J63" s="89" t="s">
        <v>58</v>
      </c>
      <c r="K63" s="89" t="s">
        <v>56</v>
      </c>
      <c r="L63" s="89" t="s">
        <v>57</v>
      </c>
      <c r="M63" s="89" t="s">
        <v>58</v>
      </c>
    </row>
    <row r="64" spans="1:13" ht="13" x14ac:dyDescent="0.3">
      <c r="A64" s="89">
        <v>1</v>
      </c>
      <c r="B64" s="1037">
        <v>2</v>
      </c>
      <c r="C64" s="1037"/>
      <c r="D64" s="1037"/>
      <c r="E64" s="1037"/>
      <c r="F64" s="1037"/>
      <c r="G64" s="1037"/>
      <c r="H64" s="89">
        <v>3</v>
      </c>
      <c r="I64" s="89">
        <v>4</v>
      </c>
      <c r="J64" s="89">
        <v>5</v>
      </c>
      <c r="K64" s="89">
        <v>6</v>
      </c>
      <c r="L64" s="89">
        <v>7</v>
      </c>
      <c r="M64" s="89">
        <v>8</v>
      </c>
    </row>
    <row r="65" spans="1:13" ht="21" customHeight="1" x14ac:dyDescent="0.3">
      <c r="A65" s="139"/>
      <c r="B65" s="133" t="s">
        <v>94</v>
      </c>
      <c r="C65" s="1031" t="s">
        <v>95</v>
      </c>
      <c r="D65" s="1036"/>
      <c r="E65" s="1036"/>
      <c r="F65" s="1036"/>
      <c r="G65" s="1032"/>
      <c r="H65" s="150"/>
      <c r="I65" s="121">
        <f>PENDIDIKAN!K271</f>
        <v>39.5</v>
      </c>
      <c r="J65" s="112"/>
      <c r="K65" s="113"/>
      <c r="L65" s="113"/>
      <c r="M65" s="113"/>
    </row>
    <row r="66" spans="1:13" ht="21" customHeight="1" x14ac:dyDescent="0.3">
      <c r="A66" s="139"/>
      <c r="B66" s="140"/>
      <c r="C66" s="142">
        <v>1</v>
      </c>
      <c r="D66" s="1031" t="s">
        <v>96</v>
      </c>
      <c r="E66" s="1036"/>
      <c r="F66" s="1036"/>
      <c r="G66" s="1032"/>
      <c r="H66" s="150"/>
      <c r="I66" s="410">
        <f>PENDIDIKAN!K272</f>
        <v>17</v>
      </c>
      <c r="J66" s="112"/>
      <c r="K66" s="113"/>
      <c r="L66" s="113"/>
      <c r="M66" s="113"/>
    </row>
    <row r="67" spans="1:13" ht="21" customHeight="1" x14ac:dyDescent="0.3">
      <c r="A67" s="139"/>
      <c r="B67" s="134"/>
      <c r="C67" s="142">
        <v>2</v>
      </c>
      <c r="D67" s="1031" t="s">
        <v>97</v>
      </c>
      <c r="E67" s="1036"/>
      <c r="F67" s="1036"/>
      <c r="G67" s="1032"/>
      <c r="H67" s="150"/>
      <c r="I67" s="121">
        <f>PENDIDIKAN!K312</f>
        <v>22.5</v>
      </c>
      <c r="J67" s="112"/>
      <c r="K67" s="113"/>
      <c r="L67" s="113"/>
      <c r="M67" s="113"/>
    </row>
    <row r="68" spans="1:13" ht="21" customHeight="1" x14ac:dyDescent="0.3">
      <c r="A68" s="139"/>
      <c r="B68" s="133" t="s">
        <v>98</v>
      </c>
      <c r="C68" s="1031" t="s">
        <v>99</v>
      </c>
      <c r="D68" s="1036"/>
      <c r="E68" s="1036"/>
      <c r="F68" s="1036"/>
      <c r="G68" s="1032"/>
      <c r="H68" s="150"/>
      <c r="I68" s="121">
        <f>PENDIDIKAN!K398</f>
        <v>38</v>
      </c>
      <c r="J68" s="112"/>
      <c r="K68" s="113"/>
      <c r="L68" s="113"/>
      <c r="M68" s="113"/>
    </row>
    <row r="69" spans="1:13" ht="34.5" customHeight="1" x14ac:dyDescent="0.3">
      <c r="A69" s="139"/>
      <c r="B69" s="134"/>
      <c r="C69" s="152"/>
      <c r="D69" s="1031" t="s">
        <v>100</v>
      </c>
      <c r="E69" s="1036"/>
      <c r="F69" s="1036"/>
      <c r="G69" s="1032"/>
      <c r="H69" s="150"/>
      <c r="I69" s="121"/>
      <c r="J69" s="112"/>
      <c r="K69" s="113"/>
      <c r="L69" s="113"/>
      <c r="M69" s="113"/>
    </row>
    <row r="70" spans="1:13" ht="21" customHeight="1" x14ac:dyDescent="0.3">
      <c r="A70" s="139"/>
      <c r="B70" s="133" t="s">
        <v>16</v>
      </c>
      <c r="C70" s="1031" t="s">
        <v>101</v>
      </c>
      <c r="D70" s="1036"/>
      <c r="E70" s="1036"/>
      <c r="F70" s="1036"/>
      <c r="G70" s="1032"/>
      <c r="H70" s="150"/>
      <c r="I70" s="121">
        <f>PENDIDIKAN!K438</f>
        <v>0</v>
      </c>
      <c r="J70" s="112"/>
      <c r="K70" s="113"/>
      <c r="L70" s="113"/>
      <c r="M70" s="113"/>
    </row>
    <row r="71" spans="1:13" ht="21" customHeight="1" x14ac:dyDescent="0.3">
      <c r="A71" s="139"/>
      <c r="B71" s="134"/>
      <c r="C71" s="152"/>
      <c r="D71" s="1031" t="s">
        <v>102</v>
      </c>
      <c r="E71" s="1036"/>
      <c r="F71" s="1036"/>
      <c r="G71" s="1032"/>
      <c r="H71" s="150"/>
      <c r="I71" s="121"/>
      <c r="J71" s="112"/>
      <c r="K71" s="113"/>
      <c r="L71" s="113"/>
      <c r="M71" s="113"/>
    </row>
    <row r="72" spans="1:13" ht="21" customHeight="1" x14ac:dyDescent="0.3">
      <c r="A72" s="139"/>
      <c r="B72" s="133" t="s">
        <v>103</v>
      </c>
      <c r="C72" s="1031" t="s">
        <v>104</v>
      </c>
      <c r="D72" s="1036"/>
      <c r="E72" s="1036"/>
      <c r="F72" s="1036"/>
      <c r="G72" s="1032"/>
      <c r="H72" s="150"/>
      <c r="I72" s="121">
        <f>PENDIDIKAN!K440</f>
        <v>0</v>
      </c>
      <c r="J72" s="112"/>
      <c r="K72" s="113"/>
      <c r="L72" s="113"/>
      <c r="M72" s="113"/>
    </row>
    <row r="73" spans="1:13" ht="21" customHeight="1" x14ac:dyDescent="0.3">
      <c r="A73" s="139"/>
      <c r="B73" s="140"/>
      <c r="C73" s="142">
        <v>1</v>
      </c>
      <c r="D73" s="1031" t="s">
        <v>105</v>
      </c>
      <c r="E73" s="1036"/>
      <c r="F73" s="1036"/>
      <c r="G73" s="1032"/>
      <c r="H73" s="150"/>
      <c r="I73" s="121"/>
      <c r="J73" s="112"/>
      <c r="K73" s="113"/>
      <c r="L73" s="113"/>
      <c r="M73" s="113"/>
    </row>
    <row r="74" spans="1:13" ht="31.15" customHeight="1" x14ac:dyDescent="0.3">
      <c r="A74" s="139"/>
      <c r="B74" s="134"/>
      <c r="C74" s="153">
        <v>2</v>
      </c>
      <c r="D74" s="1028" t="s">
        <v>192</v>
      </c>
      <c r="E74" s="1029"/>
      <c r="F74" s="1029"/>
      <c r="G74" s="1030"/>
      <c r="H74" s="150"/>
      <c r="I74" s="121"/>
      <c r="J74" s="112"/>
      <c r="K74" s="113"/>
      <c r="L74" s="113"/>
      <c r="M74" s="113"/>
    </row>
    <row r="75" spans="1:13" ht="20.149999999999999" customHeight="1" x14ac:dyDescent="0.3">
      <c r="A75" s="139"/>
      <c r="B75" s="133" t="s">
        <v>5</v>
      </c>
      <c r="C75" s="1031" t="s">
        <v>106</v>
      </c>
      <c r="D75" s="1036"/>
      <c r="E75" s="1036"/>
      <c r="F75" s="1036"/>
      <c r="G75" s="1032"/>
      <c r="H75" s="150"/>
      <c r="I75" s="121">
        <f>PENDIDIKAN!K443</f>
        <v>0</v>
      </c>
      <c r="J75" s="112"/>
      <c r="K75" s="113"/>
      <c r="L75" s="113"/>
      <c r="M75" s="113"/>
    </row>
    <row r="76" spans="1:13" ht="31.9" customHeight="1" x14ac:dyDescent="0.3">
      <c r="A76" s="139"/>
      <c r="B76" s="134"/>
      <c r="C76" s="152"/>
      <c r="D76" s="1031" t="s">
        <v>107</v>
      </c>
      <c r="E76" s="1036"/>
      <c r="F76" s="1036"/>
      <c r="G76" s="1032"/>
      <c r="H76" s="150"/>
      <c r="I76" s="121"/>
      <c r="J76" s="112"/>
      <c r="K76" s="113"/>
      <c r="L76" s="113"/>
      <c r="M76" s="113"/>
    </row>
    <row r="77" spans="1:13" ht="20.149999999999999" customHeight="1" x14ac:dyDescent="0.3">
      <c r="A77" s="139"/>
      <c r="B77" s="133" t="s">
        <v>108</v>
      </c>
      <c r="C77" s="1031" t="s">
        <v>109</v>
      </c>
      <c r="D77" s="1036"/>
      <c r="E77" s="1036"/>
      <c r="F77" s="1036"/>
      <c r="G77" s="1032"/>
      <c r="H77" s="150"/>
      <c r="I77" s="121">
        <f>PENDIDIKAN!K445</f>
        <v>0</v>
      </c>
      <c r="J77" s="112"/>
      <c r="K77" s="113"/>
      <c r="L77" s="113"/>
      <c r="M77" s="113"/>
    </row>
    <row r="78" spans="1:13" ht="20.149999999999999" customHeight="1" x14ac:dyDescent="0.3">
      <c r="A78" s="139"/>
      <c r="B78" s="140"/>
      <c r="C78" s="142">
        <v>1</v>
      </c>
      <c r="D78" s="1031" t="s">
        <v>110</v>
      </c>
      <c r="E78" s="1036"/>
      <c r="F78" s="1036"/>
      <c r="G78" s="1032"/>
      <c r="H78" s="150"/>
      <c r="I78" s="121"/>
      <c r="J78" s="112"/>
      <c r="K78" s="113"/>
      <c r="L78" s="113"/>
      <c r="M78" s="113"/>
    </row>
    <row r="79" spans="1:13" ht="20.149999999999999" customHeight="1" x14ac:dyDescent="0.3">
      <c r="A79" s="139"/>
      <c r="B79" s="140"/>
      <c r="C79" s="153">
        <v>2</v>
      </c>
      <c r="D79" s="1066" t="s">
        <v>111</v>
      </c>
      <c r="E79" s="1067"/>
      <c r="F79" s="1067"/>
      <c r="G79" s="1068"/>
      <c r="H79" s="150"/>
      <c r="I79" s="121"/>
      <c r="J79" s="112"/>
      <c r="K79" s="113"/>
      <c r="L79" s="113"/>
      <c r="M79" s="113"/>
    </row>
    <row r="80" spans="1:13" ht="33.75" customHeight="1" x14ac:dyDescent="0.3">
      <c r="A80" s="139"/>
      <c r="B80" s="140"/>
      <c r="C80" s="153">
        <v>3</v>
      </c>
      <c r="D80" s="1028" t="s">
        <v>112</v>
      </c>
      <c r="E80" s="1029"/>
      <c r="F80" s="1029"/>
      <c r="G80" s="1030"/>
      <c r="H80" s="150"/>
      <c r="I80" s="121"/>
      <c r="J80" s="112"/>
      <c r="K80" s="113"/>
      <c r="L80" s="113"/>
      <c r="M80" s="113"/>
    </row>
    <row r="81" spans="1:13" ht="33.75" customHeight="1" x14ac:dyDescent="0.3">
      <c r="A81" s="139"/>
      <c r="B81" s="140"/>
      <c r="C81" s="153">
        <v>4</v>
      </c>
      <c r="D81" s="1028" t="s">
        <v>113</v>
      </c>
      <c r="E81" s="1029"/>
      <c r="F81" s="1029"/>
      <c r="G81" s="1030"/>
      <c r="H81" s="150"/>
      <c r="I81" s="121"/>
      <c r="J81" s="112"/>
      <c r="K81" s="113"/>
      <c r="L81" s="113"/>
      <c r="M81" s="113"/>
    </row>
    <row r="82" spans="1:13" s="76" customFormat="1" ht="20.149999999999999" customHeight="1" x14ac:dyDescent="0.35">
      <c r="A82" s="139"/>
      <c r="B82" s="140"/>
      <c r="C82" s="142">
        <v>5</v>
      </c>
      <c r="D82" s="1031" t="s">
        <v>114</v>
      </c>
      <c r="E82" s="1036"/>
      <c r="F82" s="1036"/>
      <c r="G82" s="1032"/>
      <c r="H82" s="150"/>
      <c r="I82" s="154"/>
      <c r="J82" s="155"/>
      <c r="K82" s="156"/>
      <c r="L82" s="156"/>
      <c r="M82" s="156"/>
    </row>
    <row r="83" spans="1:13" ht="32.25" customHeight="1" x14ac:dyDescent="0.3">
      <c r="A83" s="139"/>
      <c r="B83" s="140"/>
      <c r="C83" s="153">
        <v>6</v>
      </c>
      <c r="D83" s="1028" t="s">
        <v>187</v>
      </c>
      <c r="E83" s="1029"/>
      <c r="F83" s="1029"/>
      <c r="G83" s="1030"/>
      <c r="H83" s="150"/>
      <c r="I83" s="121"/>
      <c r="J83" s="112"/>
      <c r="K83" s="113"/>
      <c r="L83" s="113"/>
      <c r="M83" s="113"/>
    </row>
    <row r="84" spans="1:13" ht="31.9" customHeight="1" x14ac:dyDescent="0.3">
      <c r="A84" s="139"/>
      <c r="B84" s="140"/>
      <c r="C84" s="153">
        <v>7</v>
      </c>
      <c r="D84" s="1028" t="s">
        <v>115</v>
      </c>
      <c r="E84" s="1029"/>
      <c r="F84" s="1029"/>
      <c r="G84" s="1030"/>
      <c r="H84" s="150"/>
      <c r="I84" s="121"/>
      <c r="J84" s="112"/>
      <c r="K84" s="113"/>
      <c r="L84" s="113"/>
      <c r="M84" s="113"/>
    </row>
    <row r="85" spans="1:13" ht="44.5" customHeight="1" x14ac:dyDescent="0.3">
      <c r="A85" s="139"/>
      <c r="B85" s="134"/>
      <c r="C85" s="153">
        <v>8</v>
      </c>
      <c r="D85" s="1045" t="s">
        <v>116</v>
      </c>
      <c r="E85" s="1046"/>
      <c r="F85" s="1046"/>
      <c r="G85" s="1047"/>
      <c r="H85" s="150"/>
      <c r="I85" s="121"/>
      <c r="J85" s="112"/>
      <c r="K85" s="113"/>
      <c r="L85" s="113"/>
      <c r="M85" s="113"/>
    </row>
    <row r="86" spans="1:13" ht="20.149999999999999" customHeight="1" x14ac:dyDescent="0.3">
      <c r="A86" s="139"/>
      <c r="B86" s="127" t="s">
        <v>117</v>
      </c>
      <c r="C86" s="1028" t="s">
        <v>118</v>
      </c>
      <c r="D86" s="1029"/>
      <c r="E86" s="1029"/>
      <c r="F86" s="1029"/>
      <c r="G86" s="1030"/>
      <c r="H86" s="150"/>
      <c r="I86" s="121">
        <f>PENDIDIKAN!K454</f>
        <v>0</v>
      </c>
      <c r="J86" s="112"/>
      <c r="K86" s="113"/>
      <c r="L86" s="113"/>
      <c r="M86" s="113"/>
    </row>
    <row r="87" spans="1:13" ht="20.149999999999999" customHeight="1" x14ac:dyDescent="0.3">
      <c r="A87" s="139"/>
      <c r="B87" s="140"/>
      <c r="C87" s="142">
        <v>1</v>
      </c>
      <c r="D87" s="1031" t="s">
        <v>119</v>
      </c>
      <c r="E87" s="1036"/>
      <c r="F87" s="1036"/>
      <c r="G87" s="1032"/>
      <c r="H87" s="150"/>
      <c r="I87" s="121"/>
      <c r="J87" s="112"/>
      <c r="K87" s="113"/>
      <c r="L87" s="113"/>
      <c r="M87" s="113"/>
    </row>
    <row r="88" spans="1:13" ht="20.149999999999999" customHeight="1" x14ac:dyDescent="0.3">
      <c r="A88" s="157"/>
      <c r="B88" s="134"/>
      <c r="C88" s="142">
        <v>2</v>
      </c>
      <c r="D88" s="1031" t="s">
        <v>120</v>
      </c>
      <c r="E88" s="1036"/>
      <c r="F88" s="1036"/>
      <c r="G88" s="1032"/>
      <c r="H88" s="150"/>
      <c r="I88" s="121"/>
      <c r="J88" s="112"/>
      <c r="K88" s="113"/>
      <c r="L88" s="113"/>
      <c r="M88" s="113"/>
    </row>
    <row r="89" spans="1:13" ht="31.5" customHeight="1" x14ac:dyDescent="0.3">
      <c r="A89" s="157"/>
      <c r="B89" s="127" t="s">
        <v>121</v>
      </c>
      <c r="C89" s="1066" t="s">
        <v>122</v>
      </c>
      <c r="D89" s="1067"/>
      <c r="E89" s="1067"/>
      <c r="F89" s="1067"/>
      <c r="G89" s="1068"/>
      <c r="H89" s="158"/>
      <c r="I89" s="159">
        <f>PENDIDIKAN!K457</f>
        <v>0</v>
      </c>
      <c r="J89" s="105"/>
      <c r="K89" s="160"/>
      <c r="L89" s="160"/>
      <c r="M89" s="160"/>
    </row>
    <row r="90" spans="1:13" ht="21" customHeight="1" x14ac:dyDescent="0.3">
      <c r="A90" s="157"/>
      <c r="B90" s="134"/>
      <c r="C90" s="142">
        <v>1</v>
      </c>
      <c r="D90" s="1031" t="s">
        <v>123</v>
      </c>
      <c r="E90" s="1036"/>
      <c r="F90" s="1036"/>
      <c r="G90" s="1032"/>
      <c r="H90" s="161"/>
      <c r="I90" s="121"/>
      <c r="J90" s="112"/>
      <c r="K90" s="113"/>
      <c r="L90" s="113"/>
      <c r="M90" s="113"/>
    </row>
    <row r="91" spans="1:13" ht="21" customHeight="1" x14ac:dyDescent="0.3">
      <c r="A91" s="162"/>
      <c r="B91" s="134"/>
      <c r="C91" s="142">
        <v>2</v>
      </c>
      <c r="D91" s="1031" t="s">
        <v>124</v>
      </c>
      <c r="E91" s="1036"/>
      <c r="F91" s="1036"/>
      <c r="G91" s="1032"/>
      <c r="H91" s="161"/>
      <c r="I91" s="121"/>
      <c r="J91" s="112"/>
      <c r="K91" s="113"/>
      <c r="L91" s="113"/>
      <c r="M91" s="113"/>
    </row>
    <row r="92" spans="1:13" ht="31.5" customHeight="1" x14ac:dyDescent="0.3">
      <c r="A92" s="157"/>
      <c r="B92" s="163" t="s">
        <v>132</v>
      </c>
      <c r="C92" s="1028" t="s">
        <v>193</v>
      </c>
      <c r="D92" s="1029"/>
      <c r="E92" s="1029"/>
      <c r="F92" s="1029"/>
      <c r="G92" s="1030"/>
      <c r="H92" s="164"/>
      <c r="I92" s="165">
        <f>PENDIDIKAN!K460</f>
        <v>0</v>
      </c>
      <c r="J92" s="166"/>
      <c r="K92" s="167"/>
      <c r="L92" s="167"/>
      <c r="M92" s="167"/>
    </row>
    <row r="93" spans="1:13" ht="25.15" customHeight="1" x14ac:dyDescent="0.3">
      <c r="A93" s="157"/>
      <c r="B93" s="168"/>
      <c r="C93" s="142">
        <v>1</v>
      </c>
      <c r="D93" s="1052" t="s">
        <v>125</v>
      </c>
      <c r="E93" s="1053"/>
      <c r="F93" s="1053"/>
      <c r="G93" s="1054"/>
      <c r="H93" s="164"/>
      <c r="I93" s="165"/>
      <c r="J93" s="166"/>
      <c r="K93" s="167"/>
      <c r="L93" s="167"/>
      <c r="M93" s="167"/>
    </row>
    <row r="94" spans="1:13" ht="25.15" customHeight="1" x14ac:dyDescent="0.3">
      <c r="A94" s="157"/>
      <c r="B94" s="170"/>
      <c r="C94" s="142">
        <v>2</v>
      </c>
      <c r="D94" s="1052" t="s">
        <v>126</v>
      </c>
      <c r="E94" s="1053"/>
      <c r="F94" s="1053"/>
      <c r="G94" s="1054"/>
      <c r="H94" s="164"/>
      <c r="I94" s="165"/>
      <c r="J94" s="166"/>
      <c r="K94" s="167"/>
      <c r="L94" s="167"/>
      <c r="M94" s="167"/>
    </row>
    <row r="95" spans="1:13" ht="25.15" customHeight="1" x14ac:dyDescent="0.3">
      <c r="A95" s="139"/>
      <c r="B95" s="109"/>
      <c r="C95" s="142">
        <v>3</v>
      </c>
      <c r="D95" s="1052" t="s">
        <v>127</v>
      </c>
      <c r="E95" s="1053"/>
      <c r="F95" s="1053"/>
      <c r="G95" s="1054"/>
      <c r="H95" s="150"/>
      <c r="I95" s="121"/>
      <c r="J95" s="112"/>
      <c r="K95" s="113"/>
      <c r="L95" s="113"/>
      <c r="M95" s="113"/>
    </row>
    <row r="96" spans="1:13" ht="25.15" customHeight="1" x14ac:dyDescent="0.3">
      <c r="A96" s="139"/>
      <c r="B96" s="168"/>
      <c r="C96" s="142">
        <v>4</v>
      </c>
      <c r="D96" s="1052" t="s">
        <v>128</v>
      </c>
      <c r="E96" s="1053"/>
      <c r="F96" s="1053"/>
      <c r="G96" s="1054"/>
      <c r="H96" s="150"/>
      <c r="I96" s="121"/>
      <c r="J96" s="112"/>
      <c r="K96" s="113"/>
      <c r="L96" s="113"/>
      <c r="M96" s="113"/>
    </row>
    <row r="97" spans="1:13" ht="25.15" customHeight="1" x14ac:dyDescent="0.3">
      <c r="A97" s="139"/>
      <c r="B97" s="168"/>
      <c r="C97" s="142">
        <v>5</v>
      </c>
      <c r="D97" s="1052" t="s">
        <v>129</v>
      </c>
      <c r="E97" s="1053"/>
      <c r="F97" s="1053"/>
      <c r="G97" s="1054"/>
      <c r="H97" s="150"/>
      <c r="I97" s="121"/>
      <c r="J97" s="112"/>
      <c r="K97" s="113"/>
      <c r="L97" s="113"/>
      <c r="M97" s="113"/>
    </row>
    <row r="98" spans="1:13" ht="25.15" customHeight="1" x14ac:dyDescent="0.3">
      <c r="A98" s="157"/>
      <c r="B98" s="109"/>
      <c r="C98" s="142">
        <v>6</v>
      </c>
      <c r="D98" s="1052" t="s">
        <v>130</v>
      </c>
      <c r="E98" s="1053"/>
      <c r="F98" s="1053"/>
      <c r="G98" s="1054"/>
      <c r="H98" s="150"/>
      <c r="I98" s="121"/>
      <c r="J98" s="112"/>
      <c r="K98" s="113"/>
      <c r="L98" s="113"/>
      <c r="M98" s="113"/>
    </row>
    <row r="99" spans="1:13" ht="25.15" customHeight="1" x14ac:dyDescent="0.3">
      <c r="A99" s="139"/>
      <c r="B99" s="171"/>
      <c r="C99" s="142">
        <v>7</v>
      </c>
      <c r="D99" s="1052" t="s">
        <v>131</v>
      </c>
      <c r="E99" s="1053"/>
      <c r="F99" s="1053"/>
      <c r="G99" s="1054"/>
      <c r="H99" s="150"/>
      <c r="I99" s="121"/>
      <c r="J99" s="112"/>
      <c r="K99" s="113"/>
      <c r="L99" s="113"/>
      <c r="M99" s="113"/>
    </row>
    <row r="100" spans="1:13" ht="13" x14ac:dyDescent="0.3">
      <c r="A100" s="1060" t="s">
        <v>1</v>
      </c>
      <c r="B100" s="1037" t="s">
        <v>51</v>
      </c>
      <c r="C100" s="1037"/>
      <c r="D100" s="1037"/>
      <c r="E100" s="1037"/>
      <c r="F100" s="1037"/>
      <c r="G100" s="1037"/>
      <c r="H100" s="1037"/>
      <c r="I100" s="1037"/>
      <c r="J100" s="1037"/>
      <c r="K100" s="1037"/>
      <c r="L100" s="1037"/>
      <c r="M100" s="1037"/>
    </row>
    <row r="101" spans="1:13" ht="13" x14ac:dyDescent="0.3">
      <c r="A101" s="1061"/>
      <c r="B101" s="1061" t="s">
        <v>52</v>
      </c>
      <c r="C101" s="1061"/>
      <c r="D101" s="1061"/>
      <c r="E101" s="1061"/>
      <c r="F101" s="1061"/>
      <c r="G101" s="1061"/>
      <c r="H101" s="1056" t="s">
        <v>53</v>
      </c>
      <c r="I101" s="1056"/>
      <c r="J101" s="1056"/>
      <c r="K101" s="1056"/>
      <c r="L101" s="1056"/>
      <c r="M101" s="1056"/>
    </row>
    <row r="102" spans="1:13" ht="13" x14ac:dyDescent="0.3">
      <c r="A102" s="1061"/>
      <c r="B102" s="1061"/>
      <c r="C102" s="1061"/>
      <c r="D102" s="1061"/>
      <c r="E102" s="1061"/>
      <c r="F102" s="1061"/>
      <c r="G102" s="1061"/>
      <c r="H102" s="1056" t="s">
        <v>54</v>
      </c>
      <c r="I102" s="1056"/>
      <c r="J102" s="1056"/>
      <c r="K102" s="1056" t="s">
        <v>55</v>
      </c>
      <c r="L102" s="1056"/>
      <c r="M102" s="1056"/>
    </row>
    <row r="103" spans="1:13" ht="13" x14ac:dyDescent="0.3">
      <c r="A103" s="1062"/>
      <c r="B103" s="1062"/>
      <c r="C103" s="1062"/>
      <c r="D103" s="1062"/>
      <c r="E103" s="1062"/>
      <c r="F103" s="1062"/>
      <c r="G103" s="1062"/>
      <c r="H103" s="89" t="s">
        <v>56</v>
      </c>
      <c r="I103" s="89" t="s">
        <v>57</v>
      </c>
      <c r="J103" s="89" t="s">
        <v>58</v>
      </c>
      <c r="K103" s="89" t="s">
        <v>56</v>
      </c>
      <c r="L103" s="89" t="s">
        <v>57</v>
      </c>
      <c r="M103" s="89" t="s">
        <v>58</v>
      </c>
    </row>
    <row r="104" spans="1:13" ht="13" x14ac:dyDescent="0.3">
      <c r="A104" s="89">
        <v>1</v>
      </c>
      <c r="B104" s="1057">
        <v>2</v>
      </c>
      <c r="C104" s="1058"/>
      <c r="D104" s="1058"/>
      <c r="E104" s="1058"/>
      <c r="F104" s="1058"/>
      <c r="G104" s="1059"/>
      <c r="H104" s="89">
        <v>3</v>
      </c>
      <c r="I104" s="89">
        <v>4</v>
      </c>
      <c r="J104" s="89">
        <v>5</v>
      </c>
      <c r="K104" s="89">
        <v>6</v>
      </c>
      <c r="L104" s="89">
        <v>7</v>
      </c>
      <c r="M104" s="89">
        <v>8</v>
      </c>
    </row>
    <row r="105" spans="1:13" s="64" customFormat="1" ht="21.75" customHeight="1" x14ac:dyDescent="0.3">
      <c r="A105" s="172" t="s">
        <v>8</v>
      </c>
      <c r="B105" s="1063" t="s">
        <v>183</v>
      </c>
      <c r="C105" s="1064"/>
      <c r="D105" s="1064"/>
      <c r="E105" s="1064"/>
      <c r="F105" s="1064"/>
      <c r="G105" s="1065"/>
      <c r="H105" s="173">
        <f>PAK!F23</f>
        <v>56.58</v>
      </c>
      <c r="I105" s="174">
        <f>I106+I138+I140+I147+I150</f>
        <v>124.05</v>
      </c>
      <c r="J105" s="123">
        <f>I105+H105</f>
        <v>180.63</v>
      </c>
      <c r="K105" s="125"/>
      <c r="L105" s="125"/>
      <c r="M105" s="125"/>
    </row>
    <row r="106" spans="1:13" ht="33.75" customHeight="1" x14ac:dyDescent="0.3">
      <c r="A106" s="139"/>
      <c r="B106" s="175" t="s">
        <v>10</v>
      </c>
      <c r="C106" s="1031" t="s">
        <v>289</v>
      </c>
      <c r="D106" s="1036"/>
      <c r="E106" s="1036"/>
      <c r="F106" s="1036"/>
      <c r="G106" s="1032"/>
      <c r="H106" s="176"/>
      <c r="I106" s="121">
        <f>PENELITIAN!N23</f>
        <v>124.05</v>
      </c>
      <c r="J106" s="112"/>
      <c r="K106" s="113"/>
      <c r="L106" s="113"/>
      <c r="M106" s="113"/>
    </row>
    <row r="107" spans="1:13" ht="17.5" customHeight="1" x14ac:dyDescent="0.3">
      <c r="A107" s="139"/>
      <c r="B107" s="177"/>
      <c r="C107" s="178">
        <v>1</v>
      </c>
      <c r="D107" s="1028" t="s">
        <v>201</v>
      </c>
      <c r="E107" s="1029"/>
      <c r="F107" s="1029"/>
      <c r="G107" s="1030"/>
      <c r="H107" s="176"/>
      <c r="I107" s="121"/>
      <c r="J107" s="112"/>
      <c r="K107" s="179"/>
      <c r="L107" s="179"/>
      <c r="M107" s="113"/>
    </row>
    <row r="108" spans="1:13" ht="31.5" customHeight="1" x14ac:dyDescent="0.3">
      <c r="A108" s="139"/>
      <c r="B108" s="177"/>
      <c r="C108" s="141"/>
      <c r="D108" s="180" t="s">
        <v>283</v>
      </c>
      <c r="E108" s="1028" t="s">
        <v>280</v>
      </c>
      <c r="F108" s="1029"/>
      <c r="G108" s="1030"/>
      <c r="H108" s="181"/>
      <c r="I108" s="121"/>
      <c r="J108" s="112"/>
      <c r="K108" s="179"/>
      <c r="L108" s="179"/>
      <c r="M108" s="113"/>
    </row>
    <row r="109" spans="1:13" ht="21" customHeight="1" x14ac:dyDescent="0.3">
      <c r="A109" s="139"/>
      <c r="B109" s="140"/>
      <c r="C109" s="141"/>
      <c r="D109" s="177"/>
      <c r="E109" s="184" t="s">
        <v>133</v>
      </c>
      <c r="F109" s="1031" t="s">
        <v>281</v>
      </c>
      <c r="G109" s="1032"/>
      <c r="H109" s="181"/>
      <c r="I109" s="121"/>
      <c r="J109" s="112"/>
      <c r="K109" s="179"/>
      <c r="L109" s="179"/>
      <c r="M109" s="113"/>
    </row>
    <row r="110" spans="1:13" ht="21" customHeight="1" x14ac:dyDescent="0.3">
      <c r="A110" s="139"/>
      <c r="B110" s="140"/>
      <c r="C110" s="141"/>
      <c r="D110" s="182"/>
      <c r="E110" s="184" t="s">
        <v>135</v>
      </c>
      <c r="F110" s="1031" t="s">
        <v>134</v>
      </c>
      <c r="G110" s="1032"/>
      <c r="H110" s="181"/>
      <c r="I110" s="121"/>
      <c r="J110" s="112"/>
      <c r="K110" s="179"/>
      <c r="L110" s="179"/>
      <c r="M110" s="113"/>
    </row>
    <row r="111" spans="1:13" ht="46.15" customHeight="1" x14ac:dyDescent="0.3">
      <c r="A111" s="139"/>
      <c r="B111" s="177"/>
      <c r="C111" s="141"/>
      <c r="D111" s="180" t="s">
        <v>284</v>
      </c>
      <c r="E111" s="1031" t="s">
        <v>282</v>
      </c>
      <c r="F111" s="1036"/>
      <c r="G111" s="1032"/>
      <c r="H111" s="181"/>
      <c r="I111" s="121"/>
      <c r="J111" s="112"/>
      <c r="K111" s="179"/>
      <c r="L111" s="179"/>
      <c r="M111" s="113"/>
    </row>
    <row r="112" spans="1:13" ht="21" customHeight="1" x14ac:dyDescent="0.3">
      <c r="A112" s="139"/>
      <c r="B112" s="140"/>
      <c r="C112" s="141"/>
      <c r="D112" s="177"/>
      <c r="E112" s="184" t="s">
        <v>133</v>
      </c>
      <c r="F112" s="1031" t="s">
        <v>136</v>
      </c>
      <c r="G112" s="1032"/>
      <c r="H112" s="181"/>
      <c r="I112" s="121"/>
      <c r="J112" s="112"/>
      <c r="K112" s="179"/>
      <c r="L112" s="179"/>
      <c r="M112" s="113"/>
    </row>
    <row r="113" spans="1:13" ht="21" customHeight="1" x14ac:dyDescent="0.3">
      <c r="A113" s="139"/>
      <c r="B113" s="140"/>
      <c r="C113" s="141"/>
      <c r="D113" s="182"/>
      <c r="E113" s="184" t="s">
        <v>135</v>
      </c>
      <c r="F113" s="1031" t="s">
        <v>139</v>
      </c>
      <c r="G113" s="1032"/>
      <c r="H113" s="181"/>
      <c r="I113" s="121"/>
      <c r="J113" s="112"/>
      <c r="K113" s="179"/>
      <c r="L113" s="179"/>
      <c r="M113" s="113"/>
    </row>
    <row r="114" spans="1:13" ht="29.25" customHeight="1" x14ac:dyDescent="0.3">
      <c r="A114" s="139"/>
      <c r="B114" s="140"/>
      <c r="C114" s="141"/>
      <c r="D114" s="180" t="s">
        <v>285</v>
      </c>
      <c r="E114" s="1041" t="s">
        <v>434</v>
      </c>
      <c r="F114" s="1041"/>
      <c r="G114" s="1041"/>
      <c r="H114" s="181"/>
      <c r="I114" s="395">
        <f>PENELITIAN!N31</f>
        <v>121.74</v>
      </c>
      <c r="J114" s="112"/>
      <c r="K114" s="179"/>
      <c r="L114" s="179"/>
      <c r="M114" s="113"/>
    </row>
    <row r="115" spans="1:13" ht="28.15" customHeight="1" x14ac:dyDescent="0.3">
      <c r="A115" s="139"/>
      <c r="B115" s="140"/>
      <c r="C115" s="183"/>
      <c r="D115" s="140"/>
      <c r="E115" s="184" t="s">
        <v>133</v>
      </c>
      <c r="F115" s="1031" t="s">
        <v>357</v>
      </c>
      <c r="G115" s="1032"/>
      <c r="H115" s="181"/>
      <c r="I115" s="121"/>
      <c r="J115" s="112"/>
      <c r="K115" s="179"/>
      <c r="L115" s="179"/>
      <c r="M115" s="113"/>
    </row>
    <row r="116" spans="1:13" ht="28.15" customHeight="1" x14ac:dyDescent="0.3">
      <c r="A116" s="139"/>
      <c r="B116" s="140"/>
      <c r="C116" s="183"/>
      <c r="D116" s="140"/>
      <c r="E116" s="184" t="s">
        <v>135</v>
      </c>
      <c r="F116" s="1031" t="s">
        <v>358</v>
      </c>
      <c r="G116" s="1032"/>
      <c r="H116" s="181"/>
      <c r="I116" s="121"/>
      <c r="J116" s="112"/>
      <c r="K116" s="179"/>
      <c r="L116" s="179"/>
      <c r="M116" s="113"/>
    </row>
    <row r="117" spans="1:13" ht="28.15" customHeight="1" x14ac:dyDescent="0.3">
      <c r="A117" s="139"/>
      <c r="B117" s="140"/>
      <c r="C117" s="183"/>
      <c r="D117" s="134"/>
      <c r="E117" s="184" t="s">
        <v>137</v>
      </c>
      <c r="F117" s="1031" t="s">
        <v>450</v>
      </c>
      <c r="G117" s="1032"/>
      <c r="H117" s="181"/>
      <c r="I117" s="121"/>
      <c r="J117" s="112"/>
      <c r="K117" s="179"/>
      <c r="L117" s="179"/>
      <c r="M117" s="113"/>
    </row>
    <row r="118" spans="1:13" ht="28.15" customHeight="1" x14ac:dyDescent="0.3">
      <c r="A118" s="139"/>
      <c r="B118" s="140"/>
      <c r="C118" s="183"/>
      <c r="D118" s="134"/>
      <c r="E118" s="184" t="s">
        <v>286</v>
      </c>
      <c r="F118" s="1031" t="s">
        <v>491</v>
      </c>
      <c r="G118" s="1032"/>
      <c r="H118" s="181"/>
      <c r="I118" s="121"/>
      <c r="J118" s="112"/>
      <c r="K118" s="179"/>
      <c r="L118" s="179"/>
      <c r="M118" s="113"/>
    </row>
    <row r="119" spans="1:13" ht="28.15" customHeight="1" x14ac:dyDescent="0.3">
      <c r="A119" s="139"/>
      <c r="B119" s="140"/>
      <c r="C119" s="183"/>
      <c r="D119" s="134"/>
      <c r="E119" s="184" t="s">
        <v>287</v>
      </c>
      <c r="F119" s="1031" t="s">
        <v>452</v>
      </c>
      <c r="G119" s="1032"/>
      <c r="H119" s="181"/>
      <c r="I119" s="121"/>
      <c r="J119" s="112"/>
      <c r="K119" s="179"/>
      <c r="L119" s="179"/>
      <c r="M119" s="113"/>
    </row>
    <row r="120" spans="1:13" ht="28.15" customHeight="1" x14ac:dyDescent="0.3">
      <c r="A120" s="139"/>
      <c r="B120" s="140"/>
      <c r="C120" s="183"/>
      <c r="D120" s="134"/>
      <c r="E120" s="184" t="s">
        <v>288</v>
      </c>
      <c r="F120" s="1031" t="s">
        <v>492</v>
      </c>
      <c r="G120" s="1032"/>
      <c r="H120" s="181"/>
      <c r="I120" s="121"/>
      <c r="J120" s="112"/>
      <c r="K120" s="179"/>
      <c r="L120" s="179"/>
      <c r="M120" s="113"/>
    </row>
    <row r="121" spans="1:13" ht="29.25" customHeight="1" x14ac:dyDescent="0.3">
      <c r="A121" s="139"/>
      <c r="B121" s="177"/>
      <c r="C121" s="178">
        <v>2</v>
      </c>
      <c r="D121" s="1028" t="s">
        <v>290</v>
      </c>
      <c r="E121" s="1029"/>
      <c r="F121" s="1029"/>
      <c r="G121" s="1030"/>
      <c r="H121" s="176"/>
      <c r="I121" s="121"/>
      <c r="J121" s="112"/>
      <c r="K121" s="179"/>
      <c r="L121" s="179"/>
      <c r="M121" s="113"/>
    </row>
    <row r="122" spans="1:13" ht="31.15" customHeight="1" x14ac:dyDescent="0.3">
      <c r="A122" s="143"/>
      <c r="B122" s="140"/>
      <c r="C122" s="183"/>
      <c r="D122" s="180" t="s">
        <v>0</v>
      </c>
      <c r="E122" s="1028" t="s">
        <v>291</v>
      </c>
      <c r="F122" s="1029"/>
      <c r="G122" s="1030"/>
      <c r="H122" s="181"/>
      <c r="I122" s="146"/>
      <c r="J122" s="146"/>
      <c r="K122" s="146"/>
      <c r="L122" s="146"/>
      <c r="M122" s="146"/>
    </row>
    <row r="123" spans="1:13" ht="27" customHeight="1" x14ac:dyDescent="0.3">
      <c r="A123" s="139"/>
      <c r="B123" s="140"/>
      <c r="C123" s="141"/>
      <c r="D123" s="177"/>
      <c r="E123" s="184" t="s">
        <v>133</v>
      </c>
      <c r="F123" s="1031" t="s">
        <v>454</v>
      </c>
      <c r="G123" s="1032"/>
      <c r="H123" s="181"/>
      <c r="I123" s="121"/>
      <c r="J123" s="112"/>
      <c r="K123" s="179"/>
      <c r="L123" s="179"/>
      <c r="M123" s="113"/>
    </row>
    <row r="124" spans="1:13" ht="27" customHeight="1" x14ac:dyDescent="0.3">
      <c r="A124" s="139"/>
      <c r="B124" s="371"/>
      <c r="C124" s="141"/>
      <c r="D124" s="177"/>
      <c r="E124" s="184" t="s">
        <v>135</v>
      </c>
      <c r="F124" s="1031" t="s">
        <v>455</v>
      </c>
      <c r="G124" s="1032"/>
      <c r="H124" s="372"/>
      <c r="I124" s="121"/>
      <c r="J124" s="112"/>
      <c r="K124" s="179"/>
      <c r="L124" s="179"/>
      <c r="M124" s="113"/>
    </row>
    <row r="125" spans="1:13" ht="27" customHeight="1" x14ac:dyDescent="0.3">
      <c r="A125" s="139"/>
      <c r="B125" s="371"/>
      <c r="C125" s="141"/>
      <c r="D125" s="177"/>
      <c r="E125" s="184" t="s">
        <v>137</v>
      </c>
      <c r="F125" s="1031" t="s">
        <v>494</v>
      </c>
      <c r="G125" s="1032"/>
      <c r="H125" s="372"/>
      <c r="I125" s="121"/>
      <c r="J125" s="112"/>
      <c r="K125" s="179"/>
      <c r="L125" s="179"/>
      <c r="M125" s="113"/>
    </row>
    <row r="126" spans="1:13" ht="21" customHeight="1" x14ac:dyDescent="0.3">
      <c r="A126" s="139"/>
      <c r="B126" s="140"/>
      <c r="C126" s="141"/>
      <c r="D126" s="182"/>
      <c r="E126" s="184" t="s">
        <v>286</v>
      </c>
      <c r="F126" s="1031" t="s">
        <v>139</v>
      </c>
      <c r="G126" s="1032"/>
      <c r="H126" s="181"/>
      <c r="I126" s="121"/>
      <c r="J126" s="112"/>
      <c r="K126" s="179"/>
      <c r="L126" s="179"/>
      <c r="M126" s="113"/>
    </row>
    <row r="127" spans="1:13" ht="31.5" customHeight="1" x14ac:dyDescent="0.3">
      <c r="A127" s="143"/>
      <c r="B127" s="140"/>
      <c r="C127" s="183"/>
      <c r="D127" s="180" t="s">
        <v>21</v>
      </c>
      <c r="E127" s="1028" t="s">
        <v>292</v>
      </c>
      <c r="F127" s="1029"/>
      <c r="G127" s="1030"/>
      <c r="H127" s="181"/>
      <c r="I127" s="146"/>
      <c r="J127" s="146"/>
      <c r="K127" s="146"/>
      <c r="L127" s="146"/>
      <c r="M127" s="146"/>
    </row>
    <row r="128" spans="1:13" ht="21" customHeight="1" x14ac:dyDescent="0.3">
      <c r="A128" s="139"/>
      <c r="B128" s="140"/>
      <c r="C128" s="141"/>
      <c r="D128" s="177"/>
      <c r="E128" s="184" t="s">
        <v>133</v>
      </c>
      <c r="F128" s="1031" t="s">
        <v>136</v>
      </c>
      <c r="G128" s="1032"/>
      <c r="H128" s="181"/>
      <c r="I128" s="121"/>
      <c r="J128" s="112"/>
      <c r="K128" s="179"/>
      <c r="L128" s="179"/>
      <c r="M128" s="113"/>
    </row>
    <row r="129" spans="1:13" ht="21" customHeight="1" x14ac:dyDescent="0.3">
      <c r="A129" s="139"/>
      <c r="B129" s="140"/>
      <c r="C129" s="141"/>
      <c r="D129" s="182"/>
      <c r="E129" s="184" t="s">
        <v>135</v>
      </c>
      <c r="F129" s="1031" t="s">
        <v>139</v>
      </c>
      <c r="G129" s="1032"/>
      <c r="H129" s="181"/>
      <c r="I129" s="121"/>
      <c r="J129" s="112"/>
      <c r="K129" s="179"/>
      <c r="L129" s="179"/>
      <c r="M129" s="113"/>
    </row>
    <row r="130" spans="1:13" ht="34.9" customHeight="1" x14ac:dyDescent="0.3">
      <c r="A130" s="143"/>
      <c r="B130" s="140"/>
      <c r="C130" s="183"/>
      <c r="D130" s="180" t="s">
        <v>25</v>
      </c>
      <c r="E130" s="1028" t="s">
        <v>293</v>
      </c>
      <c r="F130" s="1029"/>
      <c r="G130" s="1030"/>
      <c r="H130" s="181"/>
      <c r="I130" s="146"/>
      <c r="J130" s="146"/>
      <c r="K130" s="146"/>
      <c r="L130" s="146"/>
      <c r="M130" s="146"/>
    </row>
    <row r="131" spans="1:13" ht="21" customHeight="1" x14ac:dyDescent="0.3">
      <c r="A131" s="139"/>
      <c r="B131" s="140"/>
      <c r="C131" s="141"/>
      <c r="D131" s="177"/>
      <c r="E131" s="184" t="s">
        <v>133</v>
      </c>
      <c r="F131" s="1031" t="s">
        <v>136</v>
      </c>
      <c r="G131" s="1032"/>
      <c r="H131" s="181"/>
      <c r="I131" s="121"/>
      <c r="J131" s="112"/>
      <c r="K131" s="179"/>
      <c r="L131" s="179"/>
      <c r="M131" s="113"/>
    </row>
    <row r="132" spans="1:13" ht="21" customHeight="1" x14ac:dyDescent="0.3">
      <c r="A132" s="139"/>
      <c r="B132" s="140"/>
      <c r="C132" s="141"/>
      <c r="D132" s="182"/>
      <c r="E132" s="184" t="s">
        <v>135</v>
      </c>
      <c r="F132" s="1031" t="s">
        <v>139</v>
      </c>
      <c r="G132" s="1032"/>
      <c r="H132" s="181"/>
      <c r="I132" s="121"/>
      <c r="J132" s="112"/>
      <c r="K132" s="179"/>
      <c r="L132" s="179"/>
      <c r="M132" s="113"/>
    </row>
    <row r="133" spans="1:13" ht="44.25" customHeight="1" x14ac:dyDescent="0.3">
      <c r="A133" s="143"/>
      <c r="B133" s="140"/>
      <c r="C133" s="183"/>
      <c r="D133" s="180" t="s">
        <v>91</v>
      </c>
      <c r="E133" s="1028" t="s">
        <v>294</v>
      </c>
      <c r="F133" s="1029"/>
      <c r="G133" s="1030"/>
      <c r="H133" s="181"/>
      <c r="I133" s="146"/>
      <c r="J133" s="146"/>
      <c r="K133" s="146"/>
      <c r="L133" s="146"/>
      <c r="M133" s="146"/>
    </row>
    <row r="134" spans="1:13" ht="21" customHeight="1" x14ac:dyDescent="0.3">
      <c r="A134" s="139"/>
      <c r="B134" s="140"/>
      <c r="C134" s="141"/>
      <c r="D134" s="177"/>
      <c r="E134" s="184" t="s">
        <v>133</v>
      </c>
      <c r="F134" s="1031" t="s">
        <v>136</v>
      </c>
      <c r="G134" s="1032"/>
      <c r="H134" s="181"/>
      <c r="I134" s="121"/>
      <c r="J134" s="112"/>
      <c r="K134" s="179"/>
      <c r="L134" s="179"/>
      <c r="M134" s="113"/>
    </row>
    <row r="135" spans="1:13" ht="21" customHeight="1" x14ac:dyDescent="0.3">
      <c r="A135" s="139"/>
      <c r="B135" s="140"/>
      <c r="C135" s="141"/>
      <c r="D135" s="182"/>
      <c r="E135" s="184" t="s">
        <v>135</v>
      </c>
      <c r="F135" s="1031" t="s">
        <v>139</v>
      </c>
      <c r="G135" s="1032"/>
      <c r="H135" s="181"/>
      <c r="I135" s="121"/>
      <c r="J135" s="112"/>
      <c r="K135" s="179"/>
      <c r="L135" s="179"/>
      <c r="M135" s="113"/>
    </row>
    <row r="136" spans="1:13" ht="32.25" customHeight="1" x14ac:dyDescent="0.3">
      <c r="A136" s="143"/>
      <c r="B136" s="140"/>
      <c r="C136" s="183"/>
      <c r="D136" s="180" t="s">
        <v>407</v>
      </c>
      <c r="E136" s="1028" t="s">
        <v>295</v>
      </c>
      <c r="F136" s="1029"/>
      <c r="G136" s="1030"/>
      <c r="H136" s="181"/>
      <c r="I136" s="146"/>
      <c r="J136" s="146"/>
      <c r="K136" s="146"/>
      <c r="L136" s="146"/>
      <c r="M136" s="146"/>
    </row>
    <row r="137" spans="1:13" ht="34.15" customHeight="1" x14ac:dyDescent="0.3">
      <c r="A137" s="139"/>
      <c r="B137" s="177"/>
      <c r="C137" s="178">
        <v>3</v>
      </c>
      <c r="D137" s="1028" t="s">
        <v>296</v>
      </c>
      <c r="E137" s="1029"/>
      <c r="F137" s="1029"/>
      <c r="G137" s="1030"/>
      <c r="H137" s="176"/>
      <c r="I137" s="121"/>
      <c r="J137" s="112"/>
      <c r="K137" s="179"/>
      <c r="L137" s="179"/>
      <c r="M137" s="113"/>
    </row>
    <row r="138" spans="1:13" ht="32.25" customHeight="1" x14ac:dyDescent="0.3">
      <c r="A138" s="139"/>
      <c r="B138" s="133" t="s">
        <v>9</v>
      </c>
      <c r="C138" s="1033" t="s">
        <v>297</v>
      </c>
      <c r="D138" s="1034"/>
      <c r="E138" s="1034"/>
      <c r="F138" s="1034"/>
      <c r="G138" s="1035"/>
      <c r="H138" s="176"/>
      <c r="I138" s="121"/>
      <c r="J138" s="112"/>
      <c r="K138" s="179"/>
      <c r="L138" s="179"/>
      <c r="M138" s="113"/>
    </row>
    <row r="139" spans="1:13" ht="23.25" customHeight="1" x14ac:dyDescent="0.3">
      <c r="A139" s="139"/>
      <c r="B139" s="134"/>
      <c r="C139" s="135"/>
      <c r="D139" s="1031" t="s">
        <v>138</v>
      </c>
      <c r="E139" s="1036"/>
      <c r="F139" s="1036"/>
      <c r="G139" s="1032"/>
      <c r="H139" s="176"/>
      <c r="I139" s="121"/>
      <c r="J139" s="112"/>
      <c r="K139" s="179"/>
      <c r="L139" s="179"/>
      <c r="M139" s="113"/>
    </row>
    <row r="140" spans="1:13" ht="36.75" customHeight="1" x14ac:dyDescent="0.3">
      <c r="A140" s="139"/>
      <c r="B140" s="133" t="s">
        <v>11</v>
      </c>
      <c r="C140" s="1031" t="s">
        <v>298</v>
      </c>
      <c r="D140" s="1036"/>
      <c r="E140" s="1036"/>
      <c r="F140" s="1036"/>
      <c r="G140" s="1032"/>
      <c r="H140" s="176"/>
      <c r="I140" s="121"/>
      <c r="J140" s="112"/>
      <c r="K140" s="179"/>
      <c r="L140" s="179"/>
      <c r="M140" s="113"/>
    </row>
    <row r="141" spans="1:13" ht="24" customHeight="1" x14ac:dyDescent="0.3">
      <c r="A141" s="139"/>
      <c r="B141" s="134"/>
      <c r="C141" s="135"/>
      <c r="D141" s="1031" t="s">
        <v>138</v>
      </c>
      <c r="E141" s="1036"/>
      <c r="F141" s="1036"/>
      <c r="G141" s="1032"/>
      <c r="H141" s="176"/>
      <c r="I141" s="121"/>
      <c r="J141" s="112"/>
      <c r="K141" s="179"/>
      <c r="L141" s="179"/>
      <c r="M141" s="113"/>
    </row>
    <row r="142" spans="1:13" ht="13" x14ac:dyDescent="0.3">
      <c r="A142" s="1051" t="s">
        <v>1</v>
      </c>
      <c r="B142" s="1037" t="s">
        <v>51</v>
      </c>
      <c r="C142" s="1037"/>
      <c r="D142" s="1037"/>
      <c r="E142" s="1037"/>
      <c r="F142" s="1037"/>
      <c r="G142" s="1037"/>
      <c r="H142" s="1037"/>
      <c r="I142" s="1037"/>
      <c r="J142" s="1037"/>
      <c r="K142" s="1037"/>
      <c r="L142" s="1037"/>
      <c r="M142" s="1037"/>
    </row>
    <row r="143" spans="1:13" ht="13" x14ac:dyDescent="0.3">
      <c r="A143" s="1051"/>
      <c r="B143" s="1051" t="s">
        <v>52</v>
      </c>
      <c r="C143" s="1051"/>
      <c r="D143" s="1051"/>
      <c r="E143" s="1051"/>
      <c r="F143" s="1051"/>
      <c r="G143" s="1051"/>
      <c r="H143" s="1037" t="s">
        <v>53</v>
      </c>
      <c r="I143" s="1037"/>
      <c r="J143" s="1037"/>
      <c r="K143" s="1037"/>
      <c r="L143" s="1037"/>
      <c r="M143" s="1037"/>
    </row>
    <row r="144" spans="1:13" ht="13" x14ac:dyDescent="0.3">
      <c r="A144" s="1051"/>
      <c r="B144" s="1051"/>
      <c r="C144" s="1051"/>
      <c r="D144" s="1051"/>
      <c r="E144" s="1051"/>
      <c r="F144" s="1051"/>
      <c r="G144" s="1051"/>
      <c r="H144" s="1037" t="s">
        <v>54</v>
      </c>
      <c r="I144" s="1037"/>
      <c r="J144" s="1037"/>
      <c r="K144" s="1037" t="s">
        <v>55</v>
      </c>
      <c r="L144" s="1037"/>
      <c r="M144" s="1037"/>
    </row>
    <row r="145" spans="1:13" ht="13" x14ac:dyDescent="0.3">
      <c r="A145" s="1051"/>
      <c r="B145" s="1051"/>
      <c r="C145" s="1051"/>
      <c r="D145" s="1051"/>
      <c r="E145" s="1051"/>
      <c r="F145" s="1051"/>
      <c r="G145" s="1051"/>
      <c r="H145" s="370" t="s">
        <v>56</v>
      </c>
      <c r="I145" s="370" t="s">
        <v>57</v>
      </c>
      <c r="J145" s="370" t="s">
        <v>58</v>
      </c>
      <c r="K145" s="370" t="s">
        <v>56</v>
      </c>
      <c r="L145" s="370" t="s">
        <v>57</v>
      </c>
      <c r="M145" s="370" t="s">
        <v>58</v>
      </c>
    </row>
    <row r="146" spans="1:13" ht="13" x14ac:dyDescent="0.3">
      <c r="A146" s="370">
        <v>1</v>
      </c>
      <c r="B146" s="1037">
        <v>2</v>
      </c>
      <c r="C146" s="1037"/>
      <c r="D146" s="1037"/>
      <c r="E146" s="1037"/>
      <c r="F146" s="1037"/>
      <c r="G146" s="1037"/>
      <c r="H146" s="370">
        <v>3</v>
      </c>
      <c r="I146" s="370">
        <v>4</v>
      </c>
      <c r="J146" s="370">
        <v>5</v>
      </c>
      <c r="K146" s="370">
        <v>6</v>
      </c>
      <c r="L146" s="370">
        <v>7</v>
      </c>
      <c r="M146" s="370">
        <v>8</v>
      </c>
    </row>
    <row r="147" spans="1:13" ht="31.15" customHeight="1" x14ac:dyDescent="0.3">
      <c r="A147" s="139"/>
      <c r="B147" s="127" t="s">
        <v>13</v>
      </c>
      <c r="C147" s="1028" t="s">
        <v>299</v>
      </c>
      <c r="D147" s="1029"/>
      <c r="E147" s="1029"/>
      <c r="F147" s="1029"/>
      <c r="G147" s="1030"/>
      <c r="H147" s="181"/>
      <c r="I147" s="121"/>
      <c r="J147" s="112"/>
      <c r="K147" s="179"/>
      <c r="L147" s="179"/>
      <c r="M147" s="113"/>
    </row>
    <row r="148" spans="1:13" s="3" customFormat="1" ht="21.65" customHeight="1" x14ac:dyDescent="0.35">
      <c r="A148" s="168"/>
      <c r="B148" s="371"/>
      <c r="C148" s="169">
        <v>1</v>
      </c>
      <c r="D148" s="1031" t="s">
        <v>300</v>
      </c>
      <c r="E148" s="1036"/>
      <c r="F148" s="1036"/>
      <c r="G148" s="1032"/>
      <c r="H148" s="372"/>
      <c r="I148" s="121"/>
      <c r="J148" s="112"/>
      <c r="K148" s="179"/>
      <c r="L148" s="179"/>
      <c r="M148" s="179"/>
    </row>
    <row r="149" spans="1:13" s="3" customFormat="1" ht="21" customHeight="1" x14ac:dyDescent="0.35">
      <c r="A149" s="168"/>
      <c r="B149" s="373"/>
      <c r="C149" s="169">
        <v>2</v>
      </c>
      <c r="D149" s="1031" t="s">
        <v>139</v>
      </c>
      <c r="E149" s="1036"/>
      <c r="F149" s="1036"/>
      <c r="G149" s="1032"/>
      <c r="H149" s="176"/>
      <c r="I149" s="121"/>
      <c r="J149" s="112"/>
      <c r="K149" s="179"/>
      <c r="L149" s="179"/>
      <c r="M149" s="179"/>
    </row>
    <row r="150" spans="1:13" ht="46.5" customHeight="1" x14ac:dyDescent="0.3">
      <c r="A150" s="139"/>
      <c r="B150" s="127" t="s">
        <v>94</v>
      </c>
      <c r="C150" s="1028" t="s">
        <v>301</v>
      </c>
      <c r="D150" s="1029"/>
      <c r="E150" s="1029"/>
      <c r="F150" s="1029"/>
      <c r="G150" s="1030"/>
      <c r="H150" s="181"/>
      <c r="I150" s="121"/>
      <c r="J150" s="112"/>
      <c r="K150" s="179"/>
      <c r="L150" s="179"/>
      <c r="M150" s="113"/>
    </row>
    <row r="151" spans="1:13" ht="21" customHeight="1" x14ac:dyDescent="0.3">
      <c r="A151" s="139"/>
      <c r="B151" s="140"/>
      <c r="C151" s="169">
        <v>1</v>
      </c>
      <c r="D151" s="1031" t="s">
        <v>140</v>
      </c>
      <c r="E151" s="1036"/>
      <c r="F151" s="1036"/>
      <c r="G151" s="1032"/>
      <c r="H151" s="181"/>
      <c r="I151" s="121"/>
      <c r="J151" s="112"/>
      <c r="K151" s="179"/>
      <c r="L151" s="179"/>
      <c r="M151" s="113"/>
    </row>
    <row r="152" spans="1:13" ht="21" customHeight="1" x14ac:dyDescent="0.3">
      <c r="A152" s="139"/>
      <c r="B152" s="140"/>
      <c r="C152" s="169">
        <v>2</v>
      </c>
      <c r="D152" s="1031" t="s">
        <v>141</v>
      </c>
      <c r="E152" s="1036"/>
      <c r="F152" s="1036"/>
      <c r="G152" s="1032"/>
      <c r="H152" s="181"/>
      <c r="I152" s="121"/>
      <c r="J152" s="112"/>
      <c r="K152" s="179"/>
      <c r="L152" s="179"/>
      <c r="M152" s="113"/>
    </row>
    <row r="153" spans="1:13" ht="21" customHeight="1" x14ac:dyDescent="0.3">
      <c r="A153" s="139"/>
      <c r="B153" s="134"/>
      <c r="C153" s="169">
        <v>3</v>
      </c>
      <c r="D153" s="1025" t="s">
        <v>142</v>
      </c>
      <c r="E153" s="1026"/>
      <c r="F153" s="1026"/>
      <c r="G153" s="1027"/>
      <c r="H153" s="176"/>
      <c r="I153" s="121"/>
      <c r="J153" s="112"/>
      <c r="K153" s="179"/>
      <c r="L153" s="179"/>
      <c r="M153" s="113"/>
    </row>
    <row r="154" spans="1:13" s="3" customFormat="1" ht="22.5" customHeight="1" x14ac:dyDescent="0.35">
      <c r="A154" s="172" t="s">
        <v>12</v>
      </c>
      <c r="B154" s="1063" t="s">
        <v>185</v>
      </c>
      <c r="C154" s="1064"/>
      <c r="D154" s="1064"/>
      <c r="E154" s="1064"/>
      <c r="F154" s="1064"/>
      <c r="G154" s="1065"/>
      <c r="H154" s="186">
        <f>PAK!F24</f>
        <v>32</v>
      </c>
      <c r="I154" s="124">
        <f>I155+I157+I159+I170+I174</f>
        <v>19</v>
      </c>
      <c r="J154" s="187">
        <f>I154+H154</f>
        <v>51</v>
      </c>
      <c r="K154" s="188"/>
      <c r="L154" s="188"/>
      <c r="M154" s="188"/>
    </row>
    <row r="155" spans="1:13" ht="20.149999999999999" customHeight="1" x14ac:dyDescent="0.3">
      <c r="A155" s="139"/>
      <c r="B155" s="133" t="s">
        <v>10</v>
      </c>
      <c r="C155" s="1031" t="s">
        <v>143</v>
      </c>
      <c r="D155" s="1036"/>
      <c r="E155" s="1036"/>
      <c r="F155" s="1036"/>
      <c r="G155" s="1032"/>
      <c r="H155" s="150"/>
      <c r="I155" s="121">
        <f>PENGABDIAN!L23</f>
        <v>0</v>
      </c>
      <c r="J155" s="112"/>
      <c r="K155" s="113"/>
      <c r="L155" s="113"/>
      <c r="M155" s="113"/>
    </row>
    <row r="156" spans="1:13" ht="51" customHeight="1" x14ac:dyDescent="0.3">
      <c r="A156" s="139"/>
      <c r="B156" s="134"/>
      <c r="C156" s="152"/>
      <c r="D156" s="1048" t="s">
        <v>144</v>
      </c>
      <c r="E156" s="1049"/>
      <c r="F156" s="1049"/>
      <c r="G156" s="1050"/>
      <c r="H156" s="150"/>
      <c r="I156" s="121"/>
      <c r="J156" s="112"/>
      <c r="K156" s="113"/>
      <c r="L156" s="113"/>
      <c r="M156" s="113"/>
    </row>
    <row r="157" spans="1:13" ht="18" customHeight="1" x14ac:dyDescent="0.3">
      <c r="A157" s="139"/>
      <c r="B157" s="127" t="s">
        <v>9</v>
      </c>
      <c r="C157" s="1066" t="s">
        <v>145</v>
      </c>
      <c r="D157" s="1067"/>
      <c r="E157" s="1067"/>
      <c r="F157" s="1067"/>
      <c r="G157" s="1068"/>
      <c r="H157" s="189"/>
      <c r="I157" s="159">
        <f>PENGABDIAN!L25</f>
        <v>0</v>
      </c>
      <c r="J157" s="105"/>
      <c r="K157" s="160"/>
      <c r="L157" s="160"/>
      <c r="M157" s="160"/>
    </row>
    <row r="158" spans="1:13" ht="33" customHeight="1" x14ac:dyDescent="0.3">
      <c r="A158" s="190"/>
      <c r="B158" s="134"/>
      <c r="C158" s="152"/>
      <c r="D158" s="1028" t="s">
        <v>146</v>
      </c>
      <c r="E158" s="1029"/>
      <c r="F158" s="1029"/>
      <c r="G158" s="1030"/>
      <c r="H158" s="150"/>
      <c r="I158" s="121"/>
      <c r="J158" s="112"/>
      <c r="K158" s="156"/>
      <c r="L158" s="113"/>
      <c r="M158" s="113"/>
    </row>
    <row r="159" spans="1:13" ht="31.15" customHeight="1" x14ac:dyDescent="0.3">
      <c r="A159" s="139"/>
      <c r="B159" s="127" t="s">
        <v>11</v>
      </c>
      <c r="C159" s="1028" t="s">
        <v>194</v>
      </c>
      <c r="D159" s="1029"/>
      <c r="E159" s="1029"/>
      <c r="F159" s="1029"/>
      <c r="G159" s="1030"/>
      <c r="H159" s="150"/>
      <c r="I159" s="121">
        <f>PENGABDIAN!L27</f>
        <v>19</v>
      </c>
      <c r="J159" s="112"/>
      <c r="K159" s="113"/>
      <c r="L159" s="113"/>
      <c r="M159" s="113"/>
    </row>
    <row r="160" spans="1:13" ht="20.149999999999999" customHeight="1" x14ac:dyDescent="0.3">
      <c r="A160" s="139"/>
      <c r="B160" s="134"/>
      <c r="C160" s="185">
        <v>1</v>
      </c>
      <c r="D160" s="1031" t="s">
        <v>147</v>
      </c>
      <c r="E160" s="1036"/>
      <c r="F160" s="1036"/>
      <c r="G160" s="1032"/>
      <c r="H160" s="150"/>
      <c r="I160" s="121"/>
      <c r="J160" s="112"/>
      <c r="K160" s="113"/>
      <c r="L160" s="113"/>
      <c r="M160" s="113"/>
    </row>
    <row r="161" spans="1:13" ht="20.149999999999999" customHeight="1" x14ac:dyDescent="0.3">
      <c r="A161" s="139"/>
      <c r="B161" s="140"/>
      <c r="C161" s="191"/>
      <c r="D161" s="133" t="s">
        <v>0</v>
      </c>
      <c r="E161" s="1042" t="s">
        <v>148</v>
      </c>
      <c r="F161" s="1042"/>
      <c r="G161" s="1042"/>
      <c r="H161" s="150"/>
      <c r="I161" s="121"/>
      <c r="J161" s="112"/>
      <c r="K161" s="113"/>
      <c r="L161" s="113"/>
      <c r="M161" s="113"/>
    </row>
    <row r="162" spans="1:13" ht="20.149999999999999" customHeight="1" x14ac:dyDescent="0.3">
      <c r="A162" s="139"/>
      <c r="B162" s="140"/>
      <c r="C162" s="191"/>
      <c r="D162" s="140"/>
      <c r="E162" s="184" t="s">
        <v>133</v>
      </c>
      <c r="F162" s="192" t="s">
        <v>140</v>
      </c>
      <c r="G162" s="113"/>
      <c r="H162" s="150"/>
      <c r="I162" s="121"/>
      <c r="J162" s="112"/>
      <c r="K162" s="113"/>
      <c r="L162" s="113"/>
      <c r="M162" s="113"/>
    </row>
    <row r="163" spans="1:13" ht="20.149999999999999" customHeight="1" x14ac:dyDescent="0.3">
      <c r="A163" s="139"/>
      <c r="B163" s="140"/>
      <c r="C163" s="191"/>
      <c r="D163" s="140"/>
      <c r="E163" s="184" t="s">
        <v>135</v>
      </c>
      <c r="F163" s="192" t="s">
        <v>141</v>
      </c>
      <c r="G163" s="113"/>
      <c r="H163" s="150"/>
      <c r="I163" s="121"/>
      <c r="J163" s="112"/>
      <c r="K163" s="113"/>
      <c r="L163" s="113"/>
      <c r="M163" s="113"/>
    </row>
    <row r="164" spans="1:13" ht="20.149999999999999" customHeight="1" x14ac:dyDescent="0.3">
      <c r="A164" s="139"/>
      <c r="B164" s="140"/>
      <c r="C164" s="193"/>
      <c r="D164" s="134"/>
      <c r="E164" s="184" t="s">
        <v>137</v>
      </c>
      <c r="F164" s="192" t="s">
        <v>142</v>
      </c>
      <c r="G164" s="113"/>
      <c r="H164" s="150"/>
      <c r="I164" s="121"/>
      <c r="J164" s="112"/>
      <c r="K164" s="113"/>
      <c r="L164" s="113"/>
      <c r="M164" s="113"/>
    </row>
    <row r="165" spans="1:13" ht="18.649999999999999" customHeight="1" x14ac:dyDescent="0.3">
      <c r="A165" s="139"/>
      <c r="B165" s="140"/>
      <c r="C165" s="193"/>
      <c r="D165" s="127" t="s">
        <v>3</v>
      </c>
      <c r="E165" s="1043" t="s">
        <v>149</v>
      </c>
      <c r="F165" s="1043"/>
      <c r="G165" s="1043"/>
      <c r="H165" s="150"/>
      <c r="I165" s="121"/>
      <c r="J165" s="112"/>
      <c r="K165" s="113"/>
      <c r="L165" s="113"/>
      <c r="M165" s="113"/>
    </row>
    <row r="166" spans="1:13" ht="20.149999999999999" customHeight="1" x14ac:dyDescent="0.3">
      <c r="A166" s="139"/>
      <c r="B166" s="140"/>
      <c r="C166" s="193"/>
      <c r="D166" s="140"/>
      <c r="E166" s="184" t="s">
        <v>133</v>
      </c>
      <c r="F166" s="192" t="s">
        <v>140</v>
      </c>
      <c r="G166" s="113"/>
      <c r="H166" s="150"/>
      <c r="I166" s="121"/>
      <c r="J166" s="112"/>
      <c r="K166" s="113"/>
      <c r="L166" s="113"/>
      <c r="M166" s="113"/>
    </row>
    <row r="167" spans="1:13" ht="20.149999999999999" customHeight="1" x14ac:dyDescent="0.3">
      <c r="A167" s="139"/>
      <c r="B167" s="140"/>
      <c r="C167" s="193"/>
      <c r="D167" s="140"/>
      <c r="E167" s="184" t="s">
        <v>135</v>
      </c>
      <c r="F167" s="192" t="s">
        <v>141</v>
      </c>
      <c r="G167" s="113"/>
      <c r="H167" s="150"/>
      <c r="I167" s="121"/>
      <c r="J167" s="112"/>
      <c r="K167" s="113"/>
      <c r="L167" s="113"/>
      <c r="M167" s="113"/>
    </row>
    <row r="168" spans="1:13" ht="20.149999999999999" customHeight="1" x14ac:dyDescent="0.3">
      <c r="A168" s="139"/>
      <c r="B168" s="140"/>
      <c r="C168" s="194"/>
      <c r="D168" s="134"/>
      <c r="E168" s="184" t="s">
        <v>137</v>
      </c>
      <c r="F168" s="192" t="s">
        <v>142</v>
      </c>
      <c r="G168" s="113"/>
      <c r="H168" s="150"/>
      <c r="I168" s="121"/>
      <c r="J168" s="112"/>
      <c r="K168" s="113"/>
      <c r="L168" s="113"/>
      <c r="M168" s="113"/>
    </row>
    <row r="169" spans="1:13" ht="20.149999999999999" customHeight="1" x14ac:dyDescent="0.3">
      <c r="A169" s="139"/>
      <c r="B169" s="134"/>
      <c r="C169" s="185">
        <v>2</v>
      </c>
      <c r="D169" s="1031" t="s">
        <v>150</v>
      </c>
      <c r="E169" s="1036"/>
      <c r="F169" s="1036"/>
      <c r="G169" s="1032"/>
      <c r="H169" s="150"/>
      <c r="I169" s="121"/>
      <c r="J169" s="112"/>
      <c r="K169" s="113"/>
      <c r="L169" s="113"/>
      <c r="M169" s="113"/>
    </row>
    <row r="170" spans="1:13" ht="45.75" customHeight="1" x14ac:dyDescent="0.3">
      <c r="A170" s="139"/>
      <c r="B170" s="127" t="s">
        <v>13</v>
      </c>
      <c r="C170" s="1045" t="s">
        <v>151</v>
      </c>
      <c r="D170" s="1046"/>
      <c r="E170" s="1046"/>
      <c r="F170" s="1046"/>
      <c r="G170" s="1047"/>
      <c r="H170" s="150"/>
      <c r="I170" s="121">
        <f>PENGABDIAN!L484</f>
        <v>0</v>
      </c>
      <c r="J170" s="112"/>
      <c r="K170" s="113"/>
      <c r="L170" s="113"/>
      <c r="M170" s="113"/>
    </row>
    <row r="171" spans="1:13" ht="20.149999999999999" customHeight="1" x14ac:dyDescent="0.3">
      <c r="A171" s="139"/>
      <c r="B171" s="140"/>
      <c r="C171" s="185">
        <v>1</v>
      </c>
      <c r="D171" s="1031" t="s">
        <v>152</v>
      </c>
      <c r="E171" s="1036"/>
      <c r="F171" s="1036"/>
      <c r="G171" s="1032"/>
      <c r="H171" s="150"/>
      <c r="I171" s="121"/>
      <c r="J171" s="112"/>
      <c r="K171" s="113"/>
      <c r="L171" s="113"/>
      <c r="M171" s="113"/>
    </row>
    <row r="172" spans="1:13" ht="20.149999999999999" customHeight="1" x14ac:dyDescent="0.3">
      <c r="A172" s="139"/>
      <c r="B172" s="140"/>
      <c r="C172" s="184">
        <v>2</v>
      </c>
      <c r="D172" s="1031" t="s">
        <v>153</v>
      </c>
      <c r="E172" s="1036"/>
      <c r="F172" s="1036"/>
      <c r="G172" s="1032"/>
      <c r="H172" s="150"/>
      <c r="I172" s="121"/>
      <c r="J172" s="112"/>
      <c r="K172" s="113"/>
      <c r="L172" s="113"/>
      <c r="M172" s="113"/>
    </row>
    <row r="173" spans="1:13" ht="20.149999999999999" customHeight="1" x14ac:dyDescent="0.3">
      <c r="A173" s="139"/>
      <c r="B173" s="182"/>
      <c r="C173" s="184">
        <v>3</v>
      </c>
      <c r="D173" s="1104" t="s">
        <v>154</v>
      </c>
      <c r="E173" s="1105"/>
      <c r="F173" s="1105"/>
      <c r="G173" s="1106"/>
      <c r="H173" s="150"/>
      <c r="I173" s="121"/>
      <c r="J173" s="112"/>
      <c r="K173" s="113"/>
      <c r="L173" s="113"/>
      <c r="M173" s="113"/>
    </row>
    <row r="174" spans="1:13" ht="20.149999999999999" customHeight="1" x14ac:dyDescent="0.3">
      <c r="A174" s="139"/>
      <c r="B174" s="175" t="s">
        <v>94</v>
      </c>
      <c r="C174" s="1031" t="s">
        <v>155</v>
      </c>
      <c r="D174" s="1036"/>
      <c r="E174" s="1036"/>
      <c r="F174" s="1036"/>
      <c r="G174" s="1032"/>
      <c r="H174" s="161"/>
      <c r="I174" s="121">
        <f>PENGABDIAN!L60</f>
        <v>0</v>
      </c>
      <c r="J174" s="112"/>
      <c r="K174" s="113"/>
      <c r="L174" s="113"/>
      <c r="M174" s="113"/>
    </row>
    <row r="175" spans="1:13" ht="31.9" customHeight="1" x14ac:dyDescent="0.3">
      <c r="A175" s="139"/>
      <c r="B175" s="177"/>
      <c r="C175" s="195"/>
      <c r="D175" s="1031" t="s">
        <v>156</v>
      </c>
      <c r="E175" s="1036"/>
      <c r="F175" s="1036"/>
      <c r="G175" s="1032"/>
      <c r="H175" s="161"/>
      <c r="I175" s="121"/>
      <c r="J175" s="112"/>
      <c r="K175" s="113"/>
      <c r="L175" s="113"/>
      <c r="M175" s="113"/>
    </row>
    <row r="176" spans="1:13" ht="32.5" customHeight="1" x14ac:dyDescent="0.3">
      <c r="A176" s="351"/>
      <c r="B176" s="175" t="s">
        <v>98</v>
      </c>
      <c r="C176" s="1036" t="s">
        <v>474</v>
      </c>
      <c r="D176" s="1036"/>
      <c r="E176" s="1036"/>
      <c r="F176" s="1036"/>
      <c r="G176" s="1032"/>
      <c r="H176" s="161"/>
      <c r="I176" s="384">
        <f>PENGABDIAN!L62</f>
        <v>0</v>
      </c>
      <c r="J176" s="198"/>
      <c r="K176" s="113"/>
      <c r="L176" s="113"/>
      <c r="M176" s="113"/>
    </row>
    <row r="177" spans="1:13" ht="75" customHeight="1" x14ac:dyDescent="0.3">
      <c r="A177" s="351"/>
      <c r="B177" s="177"/>
      <c r="C177" s="369"/>
      <c r="D177" s="1036" t="s">
        <v>473</v>
      </c>
      <c r="E177" s="1036"/>
      <c r="F177" s="1036"/>
      <c r="G177" s="1032"/>
      <c r="H177" s="161"/>
      <c r="I177" s="384"/>
      <c r="J177" s="198"/>
      <c r="K177" s="113"/>
      <c r="L177" s="113"/>
      <c r="M177" s="113"/>
    </row>
    <row r="178" spans="1:13" ht="32.5" customHeight="1" x14ac:dyDescent="0.3">
      <c r="A178" s="351"/>
      <c r="B178" s="175" t="s">
        <v>16</v>
      </c>
      <c r="C178" s="1036" t="s">
        <v>475</v>
      </c>
      <c r="D178" s="1036"/>
      <c r="E178" s="1036"/>
      <c r="F178" s="1036"/>
      <c r="G178" s="1032"/>
      <c r="H178" s="161"/>
      <c r="I178" s="384">
        <f>PENGABDIAN!L64</f>
        <v>0</v>
      </c>
      <c r="J178" s="198"/>
      <c r="K178" s="113"/>
      <c r="L178" s="113"/>
      <c r="M178" s="113"/>
    </row>
    <row r="179" spans="1:13" ht="30.65" customHeight="1" x14ac:dyDescent="0.3">
      <c r="A179" s="351"/>
      <c r="B179" s="177"/>
      <c r="C179" s="385" t="s">
        <v>2</v>
      </c>
      <c r="D179" s="1086" t="s">
        <v>476</v>
      </c>
      <c r="E179" s="1087"/>
      <c r="F179" s="1087"/>
      <c r="G179" s="1089"/>
      <c r="H179" s="161"/>
      <c r="I179" s="384"/>
      <c r="J179" s="198"/>
      <c r="K179" s="113"/>
      <c r="L179" s="113"/>
      <c r="M179" s="113"/>
    </row>
    <row r="180" spans="1:13" ht="30.65" customHeight="1" x14ac:dyDescent="0.3">
      <c r="A180" s="351"/>
      <c r="B180" s="182"/>
      <c r="C180" s="385" t="s">
        <v>3</v>
      </c>
      <c r="D180" s="1086" t="s">
        <v>477</v>
      </c>
      <c r="E180" s="1087"/>
      <c r="F180" s="1087"/>
      <c r="G180" s="1089"/>
      <c r="H180" s="161"/>
      <c r="I180" s="384"/>
      <c r="J180" s="198"/>
      <c r="K180" s="113"/>
      <c r="L180" s="113"/>
      <c r="M180" s="113"/>
    </row>
    <row r="181" spans="1:13" s="64" customFormat="1" ht="25" customHeight="1" x14ac:dyDescent="0.3">
      <c r="A181" s="196"/>
      <c r="B181" s="1103" t="s">
        <v>186</v>
      </c>
      <c r="C181" s="1075"/>
      <c r="D181" s="1075"/>
      <c r="E181" s="1075"/>
      <c r="F181" s="1075"/>
      <c r="G181" s="1076"/>
      <c r="H181" s="197">
        <f>H154+H105+H42+H36</f>
        <v>155</v>
      </c>
      <c r="I181" s="197">
        <f>I154+I105+I42+I36</f>
        <v>380.08000000000004</v>
      </c>
      <c r="J181" s="197">
        <f>J154+J105+J42+J36</f>
        <v>535.07999999999993</v>
      </c>
      <c r="K181" s="125"/>
      <c r="L181" s="125"/>
      <c r="M181" s="125"/>
    </row>
    <row r="182" spans="1:13" ht="13" x14ac:dyDescent="0.3">
      <c r="A182" s="1051" t="s">
        <v>1</v>
      </c>
      <c r="B182" s="1037" t="s">
        <v>51</v>
      </c>
      <c r="C182" s="1037"/>
      <c r="D182" s="1037"/>
      <c r="E182" s="1037"/>
      <c r="F182" s="1037"/>
      <c r="G182" s="1037"/>
      <c r="H182" s="1037"/>
      <c r="I182" s="1037"/>
      <c r="J182" s="1037"/>
      <c r="K182" s="1037"/>
      <c r="L182" s="1037"/>
      <c r="M182" s="1037"/>
    </row>
    <row r="183" spans="1:13" ht="13" x14ac:dyDescent="0.3">
      <c r="A183" s="1051"/>
      <c r="B183" s="1051" t="s">
        <v>52</v>
      </c>
      <c r="C183" s="1051"/>
      <c r="D183" s="1051"/>
      <c r="E183" s="1051"/>
      <c r="F183" s="1051"/>
      <c r="G183" s="1051"/>
      <c r="H183" s="1037" t="s">
        <v>53</v>
      </c>
      <c r="I183" s="1037"/>
      <c r="J183" s="1037"/>
      <c r="K183" s="1037"/>
      <c r="L183" s="1037"/>
      <c r="M183" s="1037"/>
    </row>
    <row r="184" spans="1:13" ht="13" x14ac:dyDescent="0.3">
      <c r="A184" s="1051"/>
      <c r="B184" s="1051"/>
      <c r="C184" s="1051"/>
      <c r="D184" s="1051"/>
      <c r="E184" s="1051"/>
      <c r="F184" s="1051"/>
      <c r="G184" s="1051"/>
      <c r="H184" s="1037" t="s">
        <v>54</v>
      </c>
      <c r="I184" s="1037"/>
      <c r="J184" s="1037"/>
      <c r="K184" s="1037" t="s">
        <v>55</v>
      </c>
      <c r="L184" s="1037"/>
      <c r="M184" s="1037"/>
    </row>
    <row r="185" spans="1:13" ht="13" x14ac:dyDescent="0.3">
      <c r="A185" s="1051"/>
      <c r="B185" s="1051"/>
      <c r="C185" s="1051"/>
      <c r="D185" s="1051"/>
      <c r="E185" s="1051"/>
      <c r="F185" s="1051"/>
      <c r="G185" s="1051"/>
      <c r="H185" s="89" t="s">
        <v>56</v>
      </c>
      <c r="I185" s="89" t="s">
        <v>57</v>
      </c>
      <c r="J185" s="89" t="s">
        <v>58</v>
      </c>
      <c r="K185" s="89" t="s">
        <v>56</v>
      </c>
      <c r="L185" s="89" t="s">
        <v>57</v>
      </c>
      <c r="M185" s="89" t="s">
        <v>58</v>
      </c>
    </row>
    <row r="186" spans="1:13" ht="13" x14ac:dyDescent="0.3">
      <c r="A186" s="89">
        <v>1</v>
      </c>
      <c r="B186" s="1037">
        <v>2</v>
      </c>
      <c r="C186" s="1037"/>
      <c r="D186" s="1037"/>
      <c r="E186" s="1037"/>
      <c r="F186" s="1037"/>
      <c r="G186" s="1037"/>
      <c r="H186" s="89">
        <v>3</v>
      </c>
      <c r="I186" s="89">
        <v>4</v>
      </c>
      <c r="J186" s="89">
        <v>5</v>
      </c>
      <c r="K186" s="89">
        <v>6</v>
      </c>
      <c r="L186" s="89">
        <v>7</v>
      </c>
      <c r="M186" s="89">
        <v>8</v>
      </c>
    </row>
    <row r="187" spans="1:13" s="3" customFormat="1" ht="25.5" customHeight="1" x14ac:dyDescent="0.35">
      <c r="A187" s="122" t="s">
        <v>71</v>
      </c>
      <c r="B187" s="1063" t="s">
        <v>202</v>
      </c>
      <c r="C187" s="1064"/>
      <c r="D187" s="1064"/>
      <c r="E187" s="1064"/>
      <c r="F187" s="1064"/>
      <c r="G187" s="1065"/>
      <c r="H187" s="186">
        <f>PAK!F27</f>
        <v>45</v>
      </c>
      <c r="I187" s="124">
        <f>(I188+I191+I198+I207+I209+I212+I219+I228+I237+I241+I243)</f>
        <v>33</v>
      </c>
      <c r="J187" s="187">
        <f>I187+H187</f>
        <v>78</v>
      </c>
      <c r="K187" s="188"/>
      <c r="L187" s="188"/>
      <c r="M187" s="188"/>
    </row>
    <row r="188" spans="1:13" ht="33.75" customHeight="1" x14ac:dyDescent="0.3">
      <c r="A188" s="139"/>
      <c r="B188" s="180" t="s">
        <v>10</v>
      </c>
      <c r="C188" s="1028" t="s">
        <v>157</v>
      </c>
      <c r="D188" s="1029"/>
      <c r="E188" s="1029"/>
      <c r="F188" s="1029"/>
      <c r="G188" s="1030"/>
      <c r="H188" s="150"/>
      <c r="I188" s="121">
        <f>PENUNJANG!L23</f>
        <v>17</v>
      </c>
      <c r="J188" s="112"/>
      <c r="K188" s="113"/>
      <c r="L188" s="113"/>
      <c r="M188" s="113"/>
    </row>
    <row r="189" spans="1:13" ht="20.149999999999999" customHeight="1" x14ac:dyDescent="0.3">
      <c r="A189" s="139"/>
      <c r="B189" s="177"/>
      <c r="C189" s="184">
        <v>1</v>
      </c>
      <c r="D189" s="1042" t="s">
        <v>158</v>
      </c>
      <c r="E189" s="1042"/>
      <c r="F189" s="1042"/>
      <c r="G189" s="1042"/>
      <c r="H189" s="150"/>
      <c r="I189" s="121"/>
      <c r="J189" s="112"/>
      <c r="K189" s="113"/>
      <c r="L189" s="113"/>
      <c r="M189" s="113"/>
    </row>
    <row r="190" spans="1:13" ht="20.149999999999999" customHeight="1" x14ac:dyDescent="0.3">
      <c r="A190" s="139"/>
      <c r="B190" s="182"/>
      <c r="C190" s="184">
        <v>2</v>
      </c>
      <c r="D190" s="1041" t="s">
        <v>159</v>
      </c>
      <c r="E190" s="1041"/>
      <c r="F190" s="1041"/>
      <c r="G190" s="1041"/>
      <c r="H190" s="150"/>
      <c r="I190" s="121"/>
      <c r="J190" s="112"/>
      <c r="K190" s="113"/>
      <c r="L190" s="113"/>
      <c r="M190" s="113"/>
    </row>
    <row r="191" spans="1:13" ht="18" customHeight="1" x14ac:dyDescent="0.3">
      <c r="A191" s="139"/>
      <c r="B191" s="180" t="s">
        <v>9</v>
      </c>
      <c r="C191" s="1043" t="s">
        <v>160</v>
      </c>
      <c r="D191" s="1043"/>
      <c r="E191" s="1043"/>
      <c r="F191" s="1043"/>
      <c r="G191" s="1043"/>
      <c r="H191" s="150"/>
      <c r="I191" s="121">
        <f>PENUNJANG!L37</f>
        <v>12</v>
      </c>
      <c r="J191" s="112"/>
      <c r="K191" s="113"/>
      <c r="L191" s="113"/>
      <c r="M191" s="113"/>
    </row>
    <row r="192" spans="1:13" ht="20.149999999999999" customHeight="1" x14ac:dyDescent="0.3">
      <c r="A192" s="139"/>
      <c r="B192" s="177"/>
      <c r="C192" s="175">
        <v>1</v>
      </c>
      <c r="D192" s="1041" t="s">
        <v>161</v>
      </c>
      <c r="E192" s="1041"/>
      <c r="F192" s="1041"/>
      <c r="G192" s="1041"/>
      <c r="H192" s="150"/>
      <c r="I192" s="121"/>
      <c r="J192" s="112"/>
      <c r="K192" s="113"/>
      <c r="L192" s="113"/>
      <c r="M192" s="113"/>
    </row>
    <row r="193" spans="1:13" ht="20.149999999999999" customHeight="1" x14ac:dyDescent="0.3">
      <c r="A193" s="143"/>
      <c r="B193" s="177"/>
      <c r="C193" s="140"/>
      <c r="D193" s="142" t="s">
        <v>0</v>
      </c>
      <c r="E193" s="1041" t="s">
        <v>27</v>
      </c>
      <c r="F193" s="1041"/>
      <c r="G193" s="1041"/>
      <c r="H193" s="145"/>
      <c r="I193" s="146"/>
      <c r="J193" s="146"/>
      <c r="K193" s="146"/>
      <c r="L193" s="146"/>
      <c r="M193" s="146"/>
    </row>
    <row r="194" spans="1:13" ht="20.149999999999999" customHeight="1" x14ac:dyDescent="0.3">
      <c r="A194" s="143"/>
      <c r="B194" s="177"/>
      <c r="C194" s="182"/>
      <c r="D194" s="142" t="s">
        <v>21</v>
      </c>
      <c r="E194" s="1042" t="s">
        <v>24</v>
      </c>
      <c r="F194" s="1042"/>
      <c r="G194" s="1042"/>
      <c r="H194" s="147"/>
      <c r="I194" s="148"/>
      <c r="J194" s="148"/>
      <c r="K194" s="148"/>
      <c r="L194" s="148"/>
      <c r="M194" s="148"/>
    </row>
    <row r="195" spans="1:13" ht="20.149999999999999" customHeight="1" x14ac:dyDescent="0.3">
      <c r="A195" s="143"/>
      <c r="B195" s="177"/>
      <c r="C195" s="175">
        <v>2</v>
      </c>
      <c r="D195" s="1041" t="s">
        <v>162</v>
      </c>
      <c r="E195" s="1041"/>
      <c r="F195" s="1041"/>
      <c r="G195" s="1041"/>
      <c r="H195" s="147"/>
      <c r="I195" s="148"/>
      <c r="J195" s="148"/>
      <c r="K195" s="148"/>
      <c r="L195" s="148"/>
      <c r="M195" s="148"/>
    </row>
    <row r="196" spans="1:13" ht="20.149999999999999" customHeight="1" x14ac:dyDescent="0.3">
      <c r="A196" s="143"/>
      <c r="B196" s="140"/>
      <c r="C196" s="177"/>
      <c r="D196" s="142" t="s">
        <v>0</v>
      </c>
      <c r="E196" s="1041" t="s">
        <v>27</v>
      </c>
      <c r="F196" s="1041"/>
      <c r="G196" s="1041"/>
      <c r="H196" s="91"/>
      <c r="I196" s="89"/>
      <c r="J196" s="89"/>
      <c r="K196" s="89"/>
      <c r="L196" s="89"/>
      <c r="M196" s="89"/>
    </row>
    <row r="197" spans="1:13" s="88" customFormat="1" ht="20.149999999999999" customHeight="1" x14ac:dyDescent="0.35">
      <c r="A197" s="104"/>
      <c r="B197" s="134"/>
      <c r="C197" s="182"/>
      <c r="D197" s="142" t="s">
        <v>21</v>
      </c>
      <c r="E197" s="1042" t="s">
        <v>24</v>
      </c>
      <c r="F197" s="1042"/>
      <c r="G197" s="1042"/>
      <c r="H197" s="91"/>
      <c r="I197" s="89"/>
      <c r="J197" s="89"/>
      <c r="K197" s="89"/>
      <c r="L197" s="89"/>
      <c r="M197" s="89"/>
    </row>
    <row r="198" spans="1:13" ht="20.149999999999999" customHeight="1" x14ac:dyDescent="0.3">
      <c r="A198" s="139"/>
      <c r="B198" s="133" t="s">
        <v>11</v>
      </c>
      <c r="C198" s="1041" t="s">
        <v>163</v>
      </c>
      <c r="D198" s="1041"/>
      <c r="E198" s="1041"/>
      <c r="F198" s="1041"/>
      <c r="G198" s="1041"/>
      <c r="H198" s="150"/>
      <c r="I198" s="121">
        <f>PENUNJANG!L56</f>
        <v>4</v>
      </c>
      <c r="J198" s="112"/>
      <c r="K198" s="113"/>
      <c r="L198" s="113"/>
      <c r="M198" s="113"/>
    </row>
    <row r="199" spans="1:13" ht="20.149999999999999" customHeight="1" x14ac:dyDescent="0.3">
      <c r="A199" s="139"/>
      <c r="B199" s="140"/>
      <c r="C199" s="175">
        <v>1</v>
      </c>
      <c r="D199" s="1041" t="s">
        <v>140</v>
      </c>
      <c r="E199" s="1041"/>
      <c r="F199" s="1041"/>
      <c r="G199" s="1041"/>
      <c r="H199" s="150"/>
      <c r="I199" s="121"/>
      <c r="J199" s="112"/>
      <c r="K199" s="113"/>
      <c r="L199" s="113"/>
      <c r="M199" s="113"/>
    </row>
    <row r="200" spans="1:13" ht="20.149999999999999" customHeight="1" x14ac:dyDescent="0.3">
      <c r="A200" s="139"/>
      <c r="B200" s="140"/>
      <c r="C200" s="177"/>
      <c r="D200" s="142" t="s">
        <v>0</v>
      </c>
      <c r="E200" s="1042" t="s">
        <v>164</v>
      </c>
      <c r="F200" s="1042"/>
      <c r="G200" s="1042"/>
      <c r="H200" s="150"/>
      <c r="I200" s="121"/>
      <c r="J200" s="112"/>
      <c r="K200" s="113"/>
      <c r="L200" s="113"/>
      <c r="M200" s="113"/>
    </row>
    <row r="201" spans="1:13" ht="20.149999999999999" customHeight="1" x14ac:dyDescent="0.3">
      <c r="A201" s="139"/>
      <c r="B201" s="140"/>
      <c r="C201" s="177"/>
      <c r="D201" s="142" t="s">
        <v>21</v>
      </c>
      <c r="E201" s="1042" t="s">
        <v>165</v>
      </c>
      <c r="F201" s="1042"/>
      <c r="G201" s="1042"/>
      <c r="H201" s="150"/>
      <c r="I201" s="121"/>
      <c r="J201" s="112"/>
      <c r="K201" s="113"/>
      <c r="L201" s="113"/>
      <c r="M201" s="113"/>
    </row>
    <row r="202" spans="1:13" ht="20.149999999999999" customHeight="1" x14ac:dyDescent="0.3">
      <c r="A202" s="139"/>
      <c r="B202" s="140"/>
      <c r="C202" s="182"/>
      <c r="D202" s="142" t="s">
        <v>25</v>
      </c>
      <c r="E202" s="1042" t="s">
        <v>24</v>
      </c>
      <c r="F202" s="1042"/>
      <c r="G202" s="1042"/>
      <c r="H202" s="150"/>
      <c r="I202" s="121"/>
      <c r="J202" s="112"/>
      <c r="K202" s="113"/>
      <c r="L202" s="113"/>
      <c r="M202" s="113"/>
    </row>
    <row r="203" spans="1:13" ht="20.149999999999999" customHeight="1" x14ac:dyDescent="0.3">
      <c r="A203" s="139"/>
      <c r="B203" s="140"/>
      <c r="C203" s="175">
        <v>2</v>
      </c>
      <c r="D203" s="1041" t="s">
        <v>141</v>
      </c>
      <c r="E203" s="1041"/>
      <c r="F203" s="1041"/>
      <c r="G203" s="1041"/>
      <c r="H203" s="150"/>
      <c r="I203" s="121"/>
      <c r="J203" s="112"/>
      <c r="K203" s="113"/>
      <c r="L203" s="113"/>
      <c r="M203" s="113"/>
    </row>
    <row r="204" spans="1:13" ht="20.149999999999999" customHeight="1" x14ac:dyDescent="0.3">
      <c r="A204" s="139"/>
      <c r="B204" s="140"/>
      <c r="C204" s="177"/>
      <c r="D204" s="142" t="s">
        <v>0</v>
      </c>
      <c r="E204" s="1042" t="s">
        <v>164</v>
      </c>
      <c r="F204" s="1042"/>
      <c r="G204" s="1042"/>
      <c r="H204" s="150"/>
      <c r="I204" s="121"/>
      <c r="J204" s="112"/>
      <c r="K204" s="113"/>
      <c r="L204" s="113"/>
      <c r="M204" s="113"/>
    </row>
    <row r="205" spans="1:13" ht="20.149999999999999" customHeight="1" x14ac:dyDescent="0.3">
      <c r="A205" s="139"/>
      <c r="B205" s="140"/>
      <c r="C205" s="177"/>
      <c r="D205" s="142" t="s">
        <v>21</v>
      </c>
      <c r="E205" s="1042" t="s">
        <v>165</v>
      </c>
      <c r="F205" s="1042"/>
      <c r="G205" s="1042"/>
      <c r="H205" s="150"/>
      <c r="I205" s="121"/>
      <c r="J205" s="112"/>
      <c r="K205" s="113"/>
      <c r="L205" s="113"/>
      <c r="M205" s="113"/>
    </row>
    <row r="206" spans="1:13" ht="20.149999999999999" customHeight="1" x14ac:dyDescent="0.3">
      <c r="A206" s="139"/>
      <c r="B206" s="134"/>
      <c r="C206" s="182"/>
      <c r="D206" s="142" t="s">
        <v>25</v>
      </c>
      <c r="E206" s="1042" t="s">
        <v>24</v>
      </c>
      <c r="F206" s="1042"/>
      <c r="G206" s="1042"/>
      <c r="H206" s="150"/>
      <c r="I206" s="121"/>
      <c r="J206" s="112"/>
      <c r="K206" s="113"/>
      <c r="L206" s="113"/>
      <c r="M206" s="113"/>
    </row>
    <row r="207" spans="1:13" ht="20.149999999999999" customHeight="1" x14ac:dyDescent="0.3">
      <c r="A207" s="139"/>
      <c r="B207" s="133" t="s">
        <v>13</v>
      </c>
      <c r="C207" s="1041" t="s">
        <v>166</v>
      </c>
      <c r="D207" s="1041"/>
      <c r="E207" s="1041"/>
      <c r="F207" s="1041"/>
      <c r="G207" s="1041"/>
      <c r="H207" s="150"/>
      <c r="I207" s="121">
        <f>PENUNJANG!L66</f>
        <v>0</v>
      </c>
      <c r="J207" s="112"/>
      <c r="K207" s="113"/>
      <c r="L207" s="113"/>
      <c r="M207" s="113"/>
    </row>
    <row r="208" spans="1:13" ht="33.75" customHeight="1" x14ac:dyDescent="0.3">
      <c r="A208" s="190"/>
      <c r="B208" s="134"/>
      <c r="C208" s="135"/>
      <c r="D208" s="1041" t="s">
        <v>167</v>
      </c>
      <c r="E208" s="1041"/>
      <c r="F208" s="1041"/>
      <c r="G208" s="1041"/>
      <c r="H208" s="150"/>
      <c r="I208" s="121"/>
      <c r="J208" s="112"/>
      <c r="K208" s="113"/>
      <c r="L208" s="113"/>
      <c r="M208" s="113"/>
    </row>
    <row r="209" spans="1:13" ht="21.65" customHeight="1" x14ac:dyDescent="0.3">
      <c r="A209" s="139"/>
      <c r="B209" s="127" t="s">
        <v>94</v>
      </c>
      <c r="C209" s="1043" t="s">
        <v>168</v>
      </c>
      <c r="D209" s="1043"/>
      <c r="E209" s="1043"/>
      <c r="F209" s="1043"/>
      <c r="G209" s="1043"/>
      <c r="H209" s="150"/>
      <c r="I209" s="121">
        <f>DUPAK!J210</f>
        <v>0</v>
      </c>
      <c r="J209" s="112"/>
      <c r="K209" s="113"/>
      <c r="L209" s="113"/>
      <c r="M209" s="113"/>
    </row>
    <row r="210" spans="1:13" ht="20.149999999999999" customHeight="1" x14ac:dyDescent="0.3">
      <c r="A210" s="139"/>
      <c r="B210" s="140"/>
      <c r="C210" s="175">
        <v>1</v>
      </c>
      <c r="D210" s="1044" t="s">
        <v>169</v>
      </c>
      <c r="E210" s="1044"/>
      <c r="F210" s="1044"/>
      <c r="G210" s="1044"/>
      <c r="H210" s="189"/>
      <c r="I210" s="121"/>
      <c r="J210" s="105"/>
      <c r="K210" s="160"/>
      <c r="L210" s="160"/>
      <c r="M210" s="160"/>
    </row>
    <row r="211" spans="1:13" ht="20.149999999999999" customHeight="1" x14ac:dyDescent="0.3">
      <c r="A211" s="157"/>
      <c r="B211" s="134"/>
      <c r="C211" s="184">
        <v>2</v>
      </c>
      <c r="D211" s="1041" t="s">
        <v>170</v>
      </c>
      <c r="E211" s="1041"/>
      <c r="F211" s="1041"/>
      <c r="G211" s="1041"/>
      <c r="H211" s="150"/>
      <c r="I211" s="121"/>
      <c r="J211" s="112"/>
      <c r="K211" s="113"/>
      <c r="L211" s="113"/>
      <c r="M211" s="113"/>
    </row>
    <row r="212" spans="1:13" ht="20.149999999999999" customHeight="1" x14ac:dyDescent="0.3">
      <c r="A212" s="157"/>
      <c r="B212" s="133" t="s">
        <v>98</v>
      </c>
      <c r="C212" s="1041" t="s">
        <v>171</v>
      </c>
      <c r="D212" s="1041"/>
      <c r="E212" s="1041"/>
      <c r="F212" s="1041"/>
      <c r="G212" s="1041"/>
      <c r="H212" s="150"/>
      <c r="I212" s="121">
        <f>PENUNJANG!L71</f>
        <v>0</v>
      </c>
      <c r="J212" s="112"/>
      <c r="K212" s="113"/>
      <c r="L212" s="113"/>
      <c r="M212" s="113"/>
    </row>
    <row r="213" spans="1:13" ht="20.149999999999999" customHeight="1" x14ac:dyDescent="0.3">
      <c r="A213" s="157"/>
      <c r="B213" s="140"/>
      <c r="C213" s="175">
        <v>1</v>
      </c>
      <c r="D213" s="1041" t="s">
        <v>172</v>
      </c>
      <c r="E213" s="1041"/>
      <c r="F213" s="1041"/>
      <c r="G213" s="1041"/>
      <c r="H213" s="150"/>
      <c r="I213" s="121"/>
      <c r="J213" s="112"/>
      <c r="K213" s="113"/>
      <c r="L213" s="113"/>
      <c r="M213" s="113"/>
    </row>
    <row r="214" spans="1:13" ht="20.149999999999999" customHeight="1" x14ac:dyDescent="0.3">
      <c r="A214" s="139"/>
      <c r="B214" s="140"/>
      <c r="C214" s="177"/>
      <c r="D214" s="142" t="s">
        <v>0</v>
      </c>
      <c r="E214" s="1038" t="s">
        <v>23</v>
      </c>
      <c r="F214" s="1039"/>
      <c r="G214" s="1040"/>
      <c r="H214" s="150"/>
      <c r="I214" s="121"/>
      <c r="J214" s="112"/>
      <c r="K214" s="113"/>
      <c r="L214" s="113"/>
      <c r="M214" s="113"/>
    </row>
    <row r="215" spans="1:13" ht="20.149999999999999" customHeight="1" x14ac:dyDescent="0.3">
      <c r="A215" s="139"/>
      <c r="B215" s="140"/>
      <c r="C215" s="182"/>
      <c r="D215" s="142" t="s">
        <v>21</v>
      </c>
      <c r="E215" s="1042" t="s">
        <v>24</v>
      </c>
      <c r="F215" s="1042"/>
      <c r="G215" s="1042"/>
      <c r="H215" s="150"/>
      <c r="I215" s="121"/>
      <c r="J215" s="112"/>
      <c r="K215" s="113"/>
      <c r="L215" s="113"/>
      <c r="M215" s="113"/>
    </row>
    <row r="216" spans="1:13" ht="20.149999999999999" customHeight="1" x14ac:dyDescent="0.3">
      <c r="A216" s="149"/>
      <c r="B216" s="140"/>
      <c r="C216" s="175">
        <v>2</v>
      </c>
      <c r="D216" s="1041" t="s">
        <v>173</v>
      </c>
      <c r="E216" s="1041"/>
      <c r="F216" s="1041"/>
      <c r="G216" s="1041"/>
      <c r="H216" s="150"/>
      <c r="I216" s="121"/>
      <c r="J216" s="112"/>
      <c r="K216" s="113"/>
      <c r="L216" s="113"/>
      <c r="M216" s="113"/>
    </row>
    <row r="217" spans="1:13" ht="20.149999999999999" customHeight="1" x14ac:dyDescent="0.3">
      <c r="A217" s="149"/>
      <c r="B217" s="140"/>
      <c r="C217" s="177"/>
      <c r="D217" s="142" t="s">
        <v>0</v>
      </c>
      <c r="E217" s="1038" t="s">
        <v>23</v>
      </c>
      <c r="F217" s="1039"/>
      <c r="G217" s="1040"/>
      <c r="H217" s="150"/>
      <c r="I217" s="121"/>
      <c r="J217" s="112"/>
      <c r="K217" s="113"/>
      <c r="L217" s="113"/>
      <c r="M217" s="113"/>
    </row>
    <row r="218" spans="1:13" ht="20.149999999999999" customHeight="1" x14ac:dyDescent="0.3">
      <c r="A218" s="149"/>
      <c r="B218" s="134"/>
      <c r="C218" s="182"/>
      <c r="D218" s="142" t="s">
        <v>21</v>
      </c>
      <c r="E218" s="1038" t="s">
        <v>24</v>
      </c>
      <c r="F218" s="1039"/>
      <c r="G218" s="1040"/>
      <c r="H218" s="150"/>
      <c r="I218" s="121"/>
      <c r="J218" s="112"/>
      <c r="K218" s="113"/>
      <c r="L218" s="113"/>
      <c r="M218" s="113"/>
    </row>
    <row r="219" spans="1:13" ht="20.149999999999999" customHeight="1" x14ac:dyDescent="0.3">
      <c r="A219" s="139"/>
      <c r="B219" s="177" t="s">
        <v>16</v>
      </c>
      <c r="C219" s="1041" t="s">
        <v>174</v>
      </c>
      <c r="D219" s="1041"/>
      <c r="E219" s="1041"/>
      <c r="F219" s="1041"/>
      <c r="G219" s="1041"/>
      <c r="H219" s="150"/>
      <c r="I219" s="121">
        <f>PENUNJANG!L78</f>
        <v>0</v>
      </c>
      <c r="J219" s="112"/>
      <c r="K219" s="113"/>
      <c r="L219" s="113"/>
      <c r="M219" s="113"/>
    </row>
    <row r="220" spans="1:13" ht="20.149999999999999" customHeight="1" x14ac:dyDescent="0.3">
      <c r="A220" s="139"/>
      <c r="B220" s="177"/>
      <c r="C220" s="180">
        <v>1</v>
      </c>
      <c r="D220" s="1043" t="s">
        <v>175</v>
      </c>
      <c r="E220" s="1043"/>
      <c r="F220" s="1043"/>
      <c r="G220" s="1043"/>
      <c r="H220" s="150"/>
      <c r="I220" s="121"/>
      <c r="J220" s="112"/>
      <c r="K220" s="113"/>
      <c r="L220" s="113"/>
      <c r="M220" s="113"/>
    </row>
    <row r="221" spans="1:13" ht="20.149999999999999" customHeight="1" x14ac:dyDescent="0.3">
      <c r="A221" s="139"/>
      <c r="B221" s="140"/>
      <c r="C221" s="177"/>
      <c r="D221" s="142" t="s">
        <v>0</v>
      </c>
      <c r="E221" s="1041" t="s">
        <v>26</v>
      </c>
      <c r="F221" s="1041"/>
      <c r="G221" s="1041"/>
      <c r="H221" s="150"/>
      <c r="I221" s="121"/>
      <c r="J221" s="112"/>
      <c r="K221" s="113"/>
      <c r="L221" s="113"/>
      <c r="M221" s="113"/>
    </row>
    <row r="222" spans="1:13" ht="20.149999999999999" customHeight="1" x14ac:dyDescent="0.3">
      <c r="A222" s="139"/>
      <c r="B222" s="177"/>
      <c r="C222" s="177"/>
      <c r="D222" s="142" t="s">
        <v>21</v>
      </c>
      <c r="E222" s="1041" t="s">
        <v>14</v>
      </c>
      <c r="F222" s="1041"/>
      <c r="G222" s="1041"/>
      <c r="H222" s="150"/>
      <c r="I222" s="121"/>
      <c r="J222" s="112"/>
      <c r="K222" s="113"/>
      <c r="L222" s="113"/>
      <c r="M222" s="113"/>
    </row>
    <row r="223" spans="1:13" ht="20.149999999999999" customHeight="1" x14ac:dyDescent="0.3">
      <c r="A223" s="139"/>
      <c r="B223" s="177"/>
      <c r="C223" s="182"/>
      <c r="D223" s="142" t="s">
        <v>25</v>
      </c>
      <c r="E223" s="1041" t="s">
        <v>15</v>
      </c>
      <c r="F223" s="1041"/>
      <c r="G223" s="1041"/>
      <c r="H223" s="150"/>
      <c r="I223" s="121"/>
      <c r="J223" s="112"/>
      <c r="K223" s="113"/>
      <c r="L223" s="113"/>
      <c r="M223" s="113"/>
    </row>
    <row r="224" spans="1:13" ht="20.149999999999999" customHeight="1" x14ac:dyDescent="0.3">
      <c r="A224" s="139"/>
      <c r="B224" s="177"/>
      <c r="C224" s="175">
        <v>2</v>
      </c>
      <c r="D224" s="1041" t="s">
        <v>176</v>
      </c>
      <c r="E224" s="1041"/>
      <c r="F224" s="1041"/>
      <c r="G224" s="1041"/>
      <c r="H224" s="150"/>
      <c r="I224" s="121"/>
      <c r="J224" s="112"/>
      <c r="K224" s="113"/>
      <c r="L224" s="113"/>
      <c r="M224" s="113"/>
    </row>
    <row r="225" spans="1:13" ht="20.149999999999999" customHeight="1" x14ac:dyDescent="0.3">
      <c r="A225" s="139"/>
      <c r="B225" s="177"/>
      <c r="C225" s="177"/>
      <c r="D225" s="142" t="s">
        <v>0</v>
      </c>
      <c r="E225" s="1042" t="s">
        <v>140</v>
      </c>
      <c r="F225" s="1042"/>
      <c r="G225" s="1042"/>
      <c r="H225" s="150"/>
      <c r="I225" s="121"/>
      <c r="J225" s="112"/>
      <c r="K225" s="113"/>
      <c r="L225" s="113"/>
      <c r="M225" s="113"/>
    </row>
    <row r="226" spans="1:13" ht="20.149999999999999" customHeight="1" x14ac:dyDescent="0.3">
      <c r="A226" s="139"/>
      <c r="B226" s="177"/>
      <c r="C226" s="177"/>
      <c r="D226" s="142" t="s">
        <v>21</v>
      </c>
      <c r="E226" s="1042" t="s">
        <v>141</v>
      </c>
      <c r="F226" s="1042"/>
      <c r="G226" s="1042"/>
      <c r="H226" s="150"/>
      <c r="I226" s="121"/>
      <c r="J226" s="112"/>
      <c r="K226" s="113"/>
      <c r="L226" s="113"/>
      <c r="M226" s="113"/>
    </row>
    <row r="227" spans="1:13" ht="20.149999999999999" customHeight="1" x14ac:dyDescent="0.3">
      <c r="A227" s="139"/>
      <c r="B227" s="182"/>
      <c r="C227" s="182"/>
      <c r="D227" s="142" t="s">
        <v>25</v>
      </c>
      <c r="E227" s="1042" t="s">
        <v>177</v>
      </c>
      <c r="F227" s="1042"/>
      <c r="G227" s="1042"/>
      <c r="H227" s="150"/>
      <c r="I227" s="121"/>
      <c r="J227" s="112"/>
      <c r="K227" s="113"/>
      <c r="L227" s="113"/>
      <c r="M227" s="113"/>
    </row>
    <row r="228" spans="1:13" ht="30" customHeight="1" x14ac:dyDescent="0.3">
      <c r="A228" s="139"/>
      <c r="B228" s="127" t="s">
        <v>103</v>
      </c>
      <c r="C228" s="1043" t="s">
        <v>195</v>
      </c>
      <c r="D228" s="1043"/>
      <c r="E228" s="1043"/>
      <c r="F228" s="1043"/>
      <c r="G228" s="1043"/>
      <c r="H228" s="198"/>
      <c r="I228" s="121">
        <f>PENUNJANG!L87</f>
        <v>0</v>
      </c>
      <c r="J228" s="112"/>
      <c r="K228" s="113"/>
      <c r="L228" s="113"/>
      <c r="M228" s="113"/>
    </row>
    <row r="229" spans="1:13" ht="20.149999999999999" customHeight="1" x14ac:dyDescent="0.3">
      <c r="A229" s="139"/>
      <c r="B229" s="140"/>
      <c r="C229" s="184">
        <v>1</v>
      </c>
      <c r="D229" s="1041" t="s">
        <v>196</v>
      </c>
      <c r="E229" s="1041"/>
      <c r="F229" s="1041"/>
      <c r="G229" s="1041"/>
      <c r="H229" s="198"/>
      <c r="I229" s="121"/>
      <c r="J229" s="112"/>
      <c r="K229" s="113"/>
      <c r="L229" s="113"/>
      <c r="M229" s="113"/>
    </row>
    <row r="230" spans="1:13" ht="20.149999999999999" customHeight="1" x14ac:dyDescent="0.3">
      <c r="A230" s="139"/>
      <c r="B230" s="140"/>
      <c r="C230" s="184">
        <v>2</v>
      </c>
      <c r="D230" s="1041" t="s">
        <v>197</v>
      </c>
      <c r="E230" s="1041"/>
      <c r="F230" s="1041"/>
      <c r="G230" s="1041"/>
      <c r="H230" s="150"/>
      <c r="I230" s="121"/>
      <c r="J230" s="112"/>
      <c r="K230" s="113"/>
      <c r="L230" s="113"/>
      <c r="M230" s="113"/>
    </row>
    <row r="231" spans="1:13" ht="20.149999999999999" customHeight="1" x14ac:dyDescent="0.3">
      <c r="A231" s="139"/>
      <c r="B231" s="182"/>
      <c r="C231" s="184">
        <v>3</v>
      </c>
      <c r="D231" s="1041" t="s">
        <v>178</v>
      </c>
      <c r="E231" s="1041"/>
      <c r="F231" s="1041"/>
      <c r="G231" s="1041"/>
      <c r="H231" s="150"/>
      <c r="I231" s="121"/>
      <c r="J231" s="112"/>
      <c r="K231" s="113"/>
      <c r="L231" s="113"/>
      <c r="M231" s="113"/>
    </row>
    <row r="232" spans="1:13" ht="13" x14ac:dyDescent="0.3">
      <c r="A232" s="1051" t="s">
        <v>1</v>
      </c>
      <c r="B232" s="1037" t="s">
        <v>51</v>
      </c>
      <c r="C232" s="1037"/>
      <c r="D232" s="1037"/>
      <c r="E232" s="1037"/>
      <c r="F232" s="1037"/>
      <c r="G232" s="1037"/>
      <c r="H232" s="1037"/>
      <c r="I232" s="1037"/>
      <c r="J232" s="1037"/>
      <c r="K232" s="1037"/>
      <c r="L232" s="1037"/>
      <c r="M232" s="1037"/>
    </row>
    <row r="233" spans="1:13" ht="13" x14ac:dyDescent="0.3">
      <c r="A233" s="1051"/>
      <c r="B233" s="1051" t="s">
        <v>52</v>
      </c>
      <c r="C233" s="1051"/>
      <c r="D233" s="1051"/>
      <c r="E233" s="1051"/>
      <c r="F233" s="1051"/>
      <c r="G233" s="1051"/>
      <c r="H233" s="1037" t="s">
        <v>53</v>
      </c>
      <c r="I233" s="1037"/>
      <c r="J233" s="1037"/>
      <c r="K233" s="1037"/>
      <c r="L233" s="1037"/>
      <c r="M233" s="1037"/>
    </row>
    <row r="234" spans="1:13" ht="13" x14ac:dyDescent="0.3">
      <c r="A234" s="1051"/>
      <c r="B234" s="1051"/>
      <c r="C234" s="1051"/>
      <c r="D234" s="1051"/>
      <c r="E234" s="1051"/>
      <c r="F234" s="1051"/>
      <c r="G234" s="1051"/>
      <c r="H234" s="1037" t="s">
        <v>54</v>
      </c>
      <c r="I234" s="1037"/>
      <c r="J234" s="1037"/>
      <c r="K234" s="1037" t="s">
        <v>55</v>
      </c>
      <c r="L234" s="1037"/>
      <c r="M234" s="1037"/>
    </row>
    <row r="235" spans="1:13" ht="13" x14ac:dyDescent="0.3">
      <c r="A235" s="1051"/>
      <c r="B235" s="1051"/>
      <c r="C235" s="1051"/>
      <c r="D235" s="1051"/>
      <c r="E235" s="1051"/>
      <c r="F235" s="1051"/>
      <c r="G235" s="1051"/>
      <c r="H235" s="151" t="s">
        <v>56</v>
      </c>
      <c r="I235" s="151" t="s">
        <v>57</v>
      </c>
      <c r="J235" s="151" t="s">
        <v>58</v>
      </c>
      <c r="K235" s="151" t="s">
        <v>56</v>
      </c>
      <c r="L235" s="151" t="s">
        <v>57</v>
      </c>
      <c r="M235" s="151" t="s">
        <v>58</v>
      </c>
    </row>
    <row r="236" spans="1:13" ht="13" x14ac:dyDescent="0.3">
      <c r="A236" s="151">
        <v>1</v>
      </c>
      <c r="B236" s="1037">
        <v>2</v>
      </c>
      <c r="C236" s="1037"/>
      <c r="D236" s="1037"/>
      <c r="E236" s="1037"/>
      <c r="F236" s="1037"/>
      <c r="G236" s="1037"/>
      <c r="H236" s="151">
        <v>3</v>
      </c>
      <c r="I236" s="151">
        <v>4</v>
      </c>
      <c r="J236" s="151">
        <v>5</v>
      </c>
      <c r="K236" s="151">
        <v>6</v>
      </c>
      <c r="L236" s="151">
        <v>7</v>
      </c>
      <c r="M236" s="151">
        <v>8</v>
      </c>
    </row>
    <row r="237" spans="1:13" ht="20.149999999999999" customHeight="1" x14ac:dyDescent="0.3">
      <c r="A237" s="139"/>
      <c r="B237" s="175" t="s">
        <v>5</v>
      </c>
      <c r="C237" s="1041" t="s">
        <v>179</v>
      </c>
      <c r="D237" s="1041"/>
      <c r="E237" s="1041"/>
      <c r="F237" s="1041"/>
      <c r="G237" s="1041"/>
      <c r="H237" s="150"/>
      <c r="I237" s="121">
        <f>PENUNJANG!L91</f>
        <v>0</v>
      </c>
      <c r="J237" s="112"/>
      <c r="K237" s="113"/>
      <c r="L237" s="113"/>
      <c r="M237" s="113"/>
    </row>
    <row r="238" spans="1:13" ht="24" customHeight="1" x14ac:dyDescent="0.3">
      <c r="A238" s="139"/>
      <c r="B238" s="177"/>
      <c r="C238" s="184">
        <v>1</v>
      </c>
      <c r="D238" s="192" t="s">
        <v>140</v>
      </c>
      <c r="E238" s="192"/>
      <c r="F238" s="192"/>
      <c r="G238" s="192"/>
      <c r="H238" s="150"/>
      <c r="I238" s="121"/>
      <c r="J238" s="112"/>
      <c r="K238" s="113"/>
      <c r="L238" s="113"/>
      <c r="M238" s="113"/>
    </row>
    <row r="239" spans="1:13" ht="24" customHeight="1" x14ac:dyDescent="0.3">
      <c r="A239" s="139"/>
      <c r="B239" s="177"/>
      <c r="C239" s="184">
        <v>2</v>
      </c>
      <c r="D239" s="192" t="s">
        <v>141</v>
      </c>
      <c r="E239" s="192"/>
      <c r="F239" s="192"/>
      <c r="G239" s="113"/>
      <c r="H239" s="150"/>
      <c r="I239" s="121"/>
      <c r="J239" s="112"/>
      <c r="K239" s="113"/>
      <c r="L239" s="113"/>
      <c r="M239" s="113"/>
    </row>
    <row r="240" spans="1:13" ht="24" customHeight="1" x14ac:dyDescent="0.3">
      <c r="A240" s="139"/>
      <c r="B240" s="182"/>
      <c r="C240" s="184">
        <v>3</v>
      </c>
      <c r="D240" s="192" t="s">
        <v>180</v>
      </c>
      <c r="E240" s="192"/>
      <c r="F240" s="192"/>
      <c r="G240" s="113"/>
      <c r="H240" s="150"/>
      <c r="I240" s="121"/>
      <c r="J240" s="112"/>
      <c r="K240" s="113"/>
      <c r="L240" s="113"/>
      <c r="M240" s="113"/>
    </row>
    <row r="241" spans="1:16" ht="20.149999999999999" customHeight="1" x14ac:dyDescent="0.3">
      <c r="A241" s="143"/>
      <c r="B241" s="175" t="s">
        <v>108</v>
      </c>
      <c r="C241" s="1041" t="s">
        <v>181</v>
      </c>
      <c r="D241" s="1041"/>
      <c r="E241" s="1041"/>
      <c r="F241" s="1041"/>
      <c r="G241" s="1041"/>
      <c r="H241" s="91"/>
      <c r="I241" s="121">
        <f>PENUNJANG!L95</f>
        <v>0</v>
      </c>
      <c r="J241" s="89"/>
      <c r="K241" s="89"/>
      <c r="L241" s="89"/>
      <c r="M241" s="89"/>
    </row>
    <row r="242" spans="1:16" ht="32.25" customHeight="1" x14ac:dyDescent="0.3">
      <c r="A242" s="143"/>
      <c r="B242" s="182"/>
      <c r="C242" s="199"/>
      <c r="D242" s="1041" t="s">
        <v>182</v>
      </c>
      <c r="E242" s="1041"/>
      <c r="F242" s="1041"/>
      <c r="G242" s="1041"/>
      <c r="H242" s="90"/>
      <c r="I242" s="121"/>
      <c r="J242" s="89"/>
      <c r="K242" s="89"/>
      <c r="L242" s="89"/>
      <c r="M242" s="89"/>
    </row>
    <row r="243" spans="1:16" s="202" customFormat="1" ht="20.149999999999999" customHeight="1" x14ac:dyDescent="0.3">
      <c r="A243" s="200"/>
      <c r="B243" s="98" t="s">
        <v>117</v>
      </c>
      <c r="C243" s="1085" t="str">
        <f>PENUNJANG!C97</f>
        <v>Menjadi Asesor</v>
      </c>
      <c r="D243" s="1085"/>
      <c r="E243" s="1085"/>
      <c r="F243" s="1085"/>
      <c r="G243" s="1085"/>
      <c r="H243" s="91"/>
      <c r="I243" s="201">
        <f>PENUNJANG!L97</f>
        <v>0</v>
      </c>
      <c r="J243" s="89"/>
      <c r="K243" s="89"/>
      <c r="L243" s="89"/>
      <c r="M243" s="89"/>
    </row>
    <row r="244" spans="1:16" s="202" customFormat="1" ht="32.25" customHeight="1" x14ac:dyDescent="0.3">
      <c r="A244" s="200"/>
      <c r="B244" s="203"/>
      <c r="C244" s="204"/>
      <c r="D244" s="1085" t="str">
        <f>PENUNJANG!D98</f>
        <v>Menjadi Asesor kegiatan seperti PAK, BKD, Hibah Penelitian dan Pengabdian (tiap kegiatan)</v>
      </c>
      <c r="E244" s="1085"/>
      <c r="F244" s="1085"/>
      <c r="G244" s="1085"/>
      <c r="H244" s="90"/>
      <c r="I244" s="201"/>
      <c r="J244" s="89"/>
      <c r="K244" s="89"/>
      <c r="L244" s="89"/>
      <c r="M244" s="89"/>
    </row>
    <row r="245" spans="1:16" s="88" customFormat="1" ht="25" customHeight="1" x14ac:dyDescent="0.35">
      <c r="A245" s="203"/>
      <c r="B245" s="1074" t="s">
        <v>59</v>
      </c>
      <c r="C245" s="1075"/>
      <c r="D245" s="1075"/>
      <c r="E245" s="1075"/>
      <c r="F245" s="1075"/>
      <c r="G245" s="1076"/>
      <c r="H245" s="205">
        <f>H187</f>
        <v>45</v>
      </c>
      <c r="I245" s="205">
        <f>I187</f>
        <v>33</v>
      </c>
      <c r="J245" s="205">
        <f>J187</f>
        <v>78</v>
      </c>
      <c r="K245" s="206"/>
      <c r="L245" s="206"/>
      <c r="M245" s="206"/>
    </row>
    <row r="246" spans="1:16" s="88" customFormat="1" ht="25" customHeight="1" x14ac:dyDescent="0.35">
      <c r="A246" s="77"/>
      <c r="B246" s="207"/>
      <c r="C246" s="207"/>
      <c r="D246" s="207"/>
      <c r="E246" s="207"/>
      <c r="F246" s="207"/>
      <c r="G246" s="207"/>
      <c r="H246" s="77"/>
      <c r="I246" s="77"/>
      <c r="J246" s="77"/>
      <c r="K246" s="77"/>
      <c r="L246" s="77"/>
      <c r="M246" s="77"/>
    </row>
    <row r="247" spans="1:16" ht="1.1499999999999999" customHeight="1" x14ac:dyDescent="0.3">
      <c r="A247" s="208"/>
      <c r="B247" s="209"/>
      <c r="C247" s="210"/>
      <c r="D247" s="210"/>
      <c r="E247" s="210"/>
      <c r="F247" s="210"/>
      <c r="G247" s="210"/>
      <c r="H247" s="211"/>
      <c r="I247" s="212"/>
      <c r="J247" s="213"/>
      <c r="K247" s="214"/>
      <c r="L247" s="214"/>
      <c r="M247" s="214"/>
    </row>
    <row r="248" spans="1:16" s="79" customFormat="1" ht="32.5" customHeight="1" x14ac:dyDescent="0.3">
      <c r="A248" s="215" t="s">
        <v>8</v>
      </c>
      <c r="B248" s="216" t="s">
        <v>60</v>
      </c>
      <c r="C248" s="217"/>
      <c r="D248" s="218"/>
      <c r="E248" s="218"/>
      <c r="F248" s="218"/>
      <c r="G248" s="219"/>
      <c r="H248" s="219"/>
      <c r="I248" s="220"/>
      <c r="J248" s="94"/>
      <c r="K248" s="96"/>
      <c r="L248" s="96"/>
      <c r="M248" s="97"/>
      <c r="N248" s="87"/>
      <c r="O248" s="87"/>
      <c r="P248" s="82"/>
    </row>
    <row r="249" spans="1:16" s="79" customFormat="1" ht="30" customHeight="1" x14ac:dyDescent="0.3">
      <c r="A249" s="221"/>
      <c r="B249" s="222" t="s">
        <v>20</v>
      </c>
      <c r="C249" s="1072" t="s">
        <v>188</v>
      </c>
      <c r="D249" s="1072"/>
      <c r="E249" s="1072"/>
      <c r="F249" s="1072"/>
      <c r="G249" s="1073"/>
      <c r="H249" s="223"/>
      <c r="I249" s="224"/>
      <c r="J249" s="225"/>
      <c r="K249" s="225"/>
      <c r="L249" s="225"/>
      <c r="M249" s="226"/>
      <c r="N249" s="225"/>
      <c r="O249" s="227"/>
      <c r="P249" s="82"/>
    </row>
    <row r="250" spans="1:16" s="79" customFormat="1" ht="21" customHeight="1" x14ac:dyDescent="0.3">
      <c r="A250" s="221"/>
      <c r="B250" s="228" t="s">
        <v>22</v>
      </c>
      <c r="C250" s="1077" t="s">
        <v>189</v>
      </c>
      <c r="D250" s="1077"/>
      <c r="E250" s="1077"/>
      <c r="F250" s="1077"/>
      <c r="G250" s="1078"/>
      <c r="H250" s="229"/>
      <c r="I250" s="229"/>
      <c r="J250" s="230"/>
      <c r="K250" s="227"/>
      <c r="L250" s="227"/>
      <c r="M250" s="231"/>
      <c r="N250" s="227"/>
      <c r="O250" s="227"/>
      <c r="P250" s="82"/>
    </row>
    <row r="251" spans="1:16" s="79" customFormat="1" ht="29.5" customHeight="1" x14ac:dyDescent="0.3">
      <c r="A251" s="221"/>
      <c r="B251" s="222" t="s">
        <v>28</v>
      </c>
      <c r="C251" s="1072" t="s">
        <v>190</v>
      </c>
      <c r="D251" s="1072"/>
      <c r="E251" s="1072"/>
      <c r="F251" s="1072"/>
      <c r="G251" s="1073"/>
      <c r="H251" s="229"/>
      <c r="I251" s="229"/>
      <c r="J251" s="230"/>
      <c r="K251" s="227"/>
      <c r="L251" s="227"/>
      <c r="M251" s="231"/>
      <c r="N251" s="227"/>
      <c r="O251" s="227"/>
      <c r="P251" s="82"/>
    </row>
    <row r="252" spans="1:16" s="79" customFormat="1" ht="13" x14ac:dyDescent="0.3">
      <c r="A252" s="221"/>
      <c r="B252" s="228" t="s">
        <v>38</v>
      </c>
      <c r="C252" s="87" t="s">
        <v>76</v>
      </c>
      <c r="D252" s="232"/>
      <c r="E252" s="232"/>
      <c r="F252" s="232"/>
      <c r="G252" s="233"/>
      <c r="H252" s="234"/>
      <c r="I252" s="1079" t="s">
        <v>1130</v>
      </c>
      <c r="J252" s="1079"/>
      <c r="K252" s="1079"/>
      <c r="L252" s="1079"/>
      <c r="M252" s="231"/>
      <c r="N252" s="227"/>
      <c r="O252" s="227"/>
      <c r="P252" s="82"/>
    </row>
    <row r="253" spans="1:16" s="79" customFormat="1" ht="13" x14ac:dyDescent="0.3">
      <c r="A253" s="221"/>
      <c r="B253" s="222"/>
      <c r="C253" s="82"/>
      <c r="D253" s="235"/>
      <c r="E253" s="235"/>
      <c r="F253" s="235"/>
      <c r="G253" s="229"/>
      <c r="H253" s="236"/>
      <c r="I253" s="260" t="s">
        <v>781</v>
      </c>
      <c r="J253" s="725"/>
      <c r="K253" s="725"/>
      <c r="L253" s="725"/>
      <c r="M253" s="237"/>
      <c r="N253" s="82"/>
      <c r="O253" s="227"/>
      <c r="P253" s="82"/>
    </row>
    <row r="254" spans="1:16" s="79" customFormat="1" ht="13" x14ac:dyDescent="0.3">
      <c r="A254" s="221"/>
      <c r="B254" s="222"/>
      <c r="C254" s="82"/>
      <c r="D254" s="235"/>
      <c r="E254" s="235"/>
      <c r="F254" s="235"/>
      <c r="G254" s="229"/>
      <c r="H254" s="236"/>
      <c r="I254" s="763" t="s">
        <v>486</v>
      </c>
      <c r="J254" s="77"/>
      <c r="K254" s="725"/>
      <c r="L254" s="87"/>
      <c r="M254" s="238"/>
      <c r="N254" s="239"/>
      <c r="O254" s="227"/>
      <c r="P254" s="82"/>
    </row>
    <row r="255" spans="1:16" s="79" customFormat="1" ht="20.149999999999999" customHeight="1" x14ac:dyDescent="0.3">
      <c r="A255" s="221"/>
      <c r="B255" s="222"/>
      <c r="C255" s="82"/>
      <c r="D255" s="235"/>
      <c r="E255" s="235"/>
      <c r="F255" s="235"/>
      <c r="G255" s="229"/>
      <c r="H255" s="236"/>
      <c r="I255" s="725"/>
      <c r="J255" s="77"/>
      <c r="K255" s="725"/>
      <c r="L255" s="87"/>
      <c r="M255" s="238"/>
      <c r="N255" s="239"/>
      <c r="O255" s="227"/>
      <c r="P255" s="82"/>
    </row>
    <row r="256" spans="1:16" s="79" customFormat="1" ht="20.149999999999999" customHeight="1" x14ac:dyDescent="0.3">
      <c r="A256" s="221"/>
      <c r="B256" s="240"/>
      <c r="C256" s="229"/>
      <c r="D256" s="235"/>
      <c r="E256" s="235"/>
      <c r="F256" s="235"/>
      <c r="G256" s="229"/>
      <c r="H256" s="236"/>
      <c r="I256" s="725"/>
      <c r="J256" s="77"/>
      <c r="K256" s="725"/>
      <c r="L256" s="87"/>
      <c r="M256" s="231"/>
      <c r="N256" s="227"/>
      <c r="O256" s="227"/>
      <c r="P256" s="82"/>
    </row>
    <row r="257" spans="1:16" s="79" customFormat="1" ht="20.149999999999999" customHeight="1" x14ac:dyDescent="0.3">
      <c r="A257" s="221"/>
      <c r="B257" s="240"/>
      <c r="C257" s="229"/>
      <c r="D257" s="235"/>
      <c r="E257" s="235"/>
      <c r="F257" s="235"/>
      <c r="G257" s="229"/>
      <c r="H257" s="236"/>
      <c r="I257" s="87"/>
      <c r="J257" s="77"/>
      <c r="K257" s="725"/>
      <c r="L257" s="87"/>
      <c r="M257" s="231"/>
      <c r="N257" s="227"/>
      <c r="O257" s="227"/>
      <c r="P257" s="82"/>
    </row>
    <row r="258" spans="1:16" s="79" customFormat="1" ht="13" x14ac:dyDescent="0.3">
      <c r="A258" s="221"/>
      <c r="B258" s="240"/>
      <c r="C258" s="229"/>
      <c r="D258" s="235"/>
      <c r="E258" s="235"/>
      <c r="F258" s="235"/>
      <c r="G258" s="229"/>
      <c r="H258" s="236"/>
      <c r="I258" s="765" t="s">
        <v>779</v>
      </c>
      <c r="J258" s="764"/>
      <c r="K258" s="764"/>
      <c r="L258" s="87"/>
      <c r="M258" s="231"/>
      <c r="N258" s="227"/>
      <c r="O258" s="227"/>
      <c r="P258" s="82"/>
    </row>
    <row r="259" spans="1:16" s="79" customFormat="1" ht="13" x14ac:dyDescent="0.3">
      <c r="A259" s="221"/>
      <c r="B259" s="240"/>
      <c r="C259" s="229"/>
      <c r="D259" s="235"/>
      <c r="E259" s="235"/>
      <c r="F259" s="235"/>
      <c r="G259" s="229"/>
      <c r="H259" s="236"/>
      <c r="I259" s="1080" t="s">
        <v>780</v>
      </c>
      <c r="J259" s="1080"/>
      <c r="K259" s="1080"/>
      <c r="L259" s="87"/>
      <c r="M259" s="231"/>
      <c r="N259" s="227"/>
      <c r="O259" s="227"/>
      <c r="P259" s="82"/>
    </row>
    <row r="260" spans="1:16" s="79" customFormat="1" ht="13" x14ac:dyDescent="0.3">
      <c r="A260" s="241"/>
      <c r="B260" s="242"/>
      <c r="C260" s="243"/>
      <c r="D260" s="244"/>
      <c r="E260" s="244"/>
      <c r="F260" s="244"/>
      <c r="G260" s="243"/>
      <c r="H260" s="245"/>
      <c r="I260" s="726"/>
      <c r="J260" s="727"/>
      <c r="K260" s="726"/>
      <c r="L260" s="726"/>
      <c r="M260" s="249"/>
      <c r="N260" s="227"/>
      <c r="O260" s="227"/>
      <c r="P260" s="82"/>
    </row>
    <row r="261" spans="1:16" s="261" customFormat="1" ht="30" customHeight="1" x14ac:dyDescent="0.3">
      <c r="A261" s="250" t="s">
        <v>12</v>
      </c>
      <c r="B261" s="251" t="s">
        <v>64</v>
      </c>
      <c r="C261" s="252"/>
      <c r="D261" s="253"/>
      <c r="E261" s="253"/>
      <c r="F261" s="253"/>
      <c r="G261" s="254"/>
      <c r="H261" s="254"/>
      <c r="I261" s="255"/>
      <c r="J261" s="256"/>
      <c r="K261" s="257"/>
      <c r="L261" s="257"/>
      <c r="M261" s="258"/>
      <c r="N261" s="259"/>
      <c r="O261" s="259"/>
      <c r="P261" s="260"/>
    </row>
    <row r="262" spans="1:16" s="79" customFormat="1" ht="20.149999999999999" customHeight="1" x14ac:dyDescent="0.3">
      <c r="A262" s="221"/>
      <c r="B262" s="228" t="s">
        <v>20</v>
      </c>
      <c r="C262" s="262" t="s">
        <v>65</v>
      </c>
      <c r="D262" s="235"/>
      <c r="E262" s="235"/>
      <c r="F262" s="235"/>
      <c r="G262" s="229"/>
      <c r="H262" s="236"/>
      <c r="I262" s="263"/>
      <c r="J262" s="230"/>
      <c r="K262" s="227"/>
      <c r="L262" s="227"/>
      <c r="M262" s="231"/>
      <c r="N262" s="227"/>
      <c r="O262" s="227"/>
      <c r="P262" s="82"/>
    </row>
    <row r="263" spans="1:16" s="79" customFormat="1" ht="20.149999999999999" customHeight="1" x14ac:dyDescent="0.3">
      <c r="A263" s="221"/>
      <c r="B263" s="228" t="s">
        <v>22</v>
      </c>
      <c r="C263" s="262" t="s">
        <v>65</v>
      </c>
      <c r="D263" s="235"/>
      <c r="E263" s="235"/>
      <c r="F263" s="235"/>
      <c r="G263" s="229"/>
      <c r="H263" s="236"/>
      <c r="I263" s="263"/>
      <c r="J263" s="230"/>
      <c r="K263" s="227"/>
      <c r="L263" s="227"/>
      <c r="M263" s="231"/>
      <c r="N263" s="227"/>
      <c r="O263" s="227"/>
      <c r="P263" s="82"/>
    </row>
    <row r="264" spans="1:16" s="88" customFormat="1" ht="20.149999999999999" customHeight="1" x14ac:dyDescent="0.35">
      <c r="A264" s="221"/>
      <c r="B264" s="228" t="s">
        <v>28</v>
      </c>
      <c r="C264" s="262" t="s">
        <v>65</v>
      </c>
      <c r="D264" s="235"/>
      <c r="E264" s="235"/>
      <c r="F264" s="235"/>
      <c r="G264" s="229"/>
      <c r="H264" s="236"/>
      <c r="I264" s="263"/>
      <c r="J264" s="230"/>
      <c r="K264" s="227"/>
      <c r="L264" s="227"/>
      <c r="M264" s="231"/>
      <c r="N264" s="227"/>
      <c r="O264" s="227"/>
      <c r="P264" s="87"/>
    </row>
    <row r="265" spans="1:16" s="79" customFormat="1" ht="20.149999999999999" customHeight="1" x14ac:dyDescent="0.3">
      <c r="A265" s="221"/>
      <c r="B265" s="228" t="s">
        <v>38</v>
      </c>
      <c r="C265" s="232" t="s">
        <v>61</v>
      </c>
      <c r="D265" s="235"/>
      <c r="E265" s="235"/>
      <c r="F265" s="235"/>
      <c r="G265" s="229"/>
      <c r="H265" s="236"/>
      <c r="I265" s="263"/>
      <c r="J265" s="230"/>
      <c r="K265" s="227"/>
      <c r="L265" s="227"/>
      <c r="M265" s="231"/>
      <c r="N265" s="227"/>
      <c r="O265" s="227"/>
      <c r="P265" s="82"/>
    </row>
    <row r="266" spans="1:16" s="79" customFormat="1" ht="13" x14ac:dyDescent="0.3">
      <c r="A266" s="221"/>
      <c r="B266" s="240"/>
      <c r="C266" s="229"/>
      <c r="D266" s="235"/>
      <c r="E266" s="235"/>
      <c r="F266" s="235"/>
      <c r="G266" s="229"/>
      <c r="H266" s="732"/>
      <c r="I266" s="1079" t="str">
        <f>I252</f>
        <v>Padang, 1 April 2022</v>
      </c>
      <c r="J266" s="1079"/>
      <c r="K266" s="1079"/>
      <c r="L266" s="1079"/>
      <c r="M266" s="381"/>
      <c r="N266" s="227"/>
      <c r="O266" s="227"/>
      <c r="P266" s="82"/>
    </row>
    <row r="267" spans="1:16" s="79" customFormat="1" ht="13" x14ac:dyDescent="0.3">
      <c r="A267" s="221"/>
      <c r="B267" s="240"/>
      <c r="C267" s="229"/>
      <c r="D267" s="235"/>
      <c r="E267" s="235"/>
      <c r="F267" s="235"/>
      <c r="G267" s="229"/>
      <c r="H267" s="732"/>
      <c r="I267" s="724" t="s">
        <v>572</v>
      </c>
      <c r="J267" s="87"/>
      <c r="K267" s="87"/>
      <c r="L267" s="87"/>
      <c r="M267" s="231"/>
      <c r="N267" s="239"/>
      <c r="O267" s="239"/>
      <c r="P267" s="82"/>
    </row>
    <row r="268" spans="1:16" s="79" customFormat="1" ht="13" x14ac:dyDescent="0.3">
      <c r="A268" s="221"/>
      <c r="B268" s="240"/>
      <c r="C268" s="229"/>
      <c r="D268" s="235"/>
      <c r="E268" s="235"/>
      <c r="F268" s="235"/>
      <c r="G268" s="229"/>
      <c r="H268" s="732"/>
      <c r="I268" s="728" t="s">
        <v>255</v>
      </c>
      <c r="J268" s="233"/>
      <c r="K268" s="233"/>
      <c r="L268" s="233"/>
      <c r="M268" s="382"/>
      <c r="N268" s="239"/>
      <c r="O268" s="239"/>
      <c r="P268" s="82"/>
    </row>
    <row r="269" spans="1:16" s="79" customFormat="1" ht="20.149999999999999" customHeight="1" x14ac:dyDescent="0.3">
      <c r="A269" s="221"/>
      <c r="B269" s="240"/>
      <c r="C269" s="229"/>
      <c r="D269" s="235"/>
      <c r="E269" s="235"/>
      <c r="F269" s="235"/>
      <c r="G269" s="229"/>
      <c r="H269" s="732"/>
      <c r="I269" s="233"/>
      <c r="J269" s="233"/>
      <c r="K269" s="233"/>
      <c r="L269" s="233"/>
      <c r="M269" s="383"/>
      <c r="N269" s="239"/>
      <c r="O269" s="239"/>
      <c r="P269" s="82"/>
    </row>
    <row r="270" spans="1:16" s="79" customFormat="1" ht="20.149999999999999" customHeight="1" x14ac:dyDescent="0.3">
      <c r="A270" s="221"/>
      <c r="B270" s="240"/>
      <c r="C270" s="229"/>
      <c r="D270" s="235"/>
      <c r="E270" s="235"/>
      <c r="F270" s="235"/>
      <c r="G270" s="229"/>
      <c r="H270" s="732"/>
      <c r="I270" s="232"/>
      <c r="J270" s="729"/>
      <c r="K270" s="729"/>
      <c r="L270" s="729"/>
      <c r="M270" s="226"/>
      <c r="N270" s="227"/>
      <c r="O270" s="227"/>
      <c r="P270" s="82"/>
    </row>
    <row r="271" spans="1:16" s="79" customFormat="1" ht="20.149999999999999" customHeight="1" x14ac:dyDescent="0.3">
      <c r="A271" s="221"/>
      <c r="B271" s="240"/>
      <c r="C271" s="229"/>
      <c r="D271" s="235"/>
      <c r="E271" s="235"/>
      <c r="F271" s="235"/>
      <c r="G271" s="229"/>
      <c r="H271" s="732"/>
      <c r="I271" s="232"/>
      <c r="J271" s="723"/>
      <c r="K271" s="729"/>
      <c r="L271" s="723"/>
      <c r="M271" s="231"/>
      <c r="N271" s="239"/>
      <c r="O271" s="239"/>
      <c r="P271" s="82"/>
    </row>
    <row r="272" spans="1:16" s="79" customFormat="1" ht="13" x14ac:dyDescent="0.3">
      <c r="A272" s="221"/>
      <c r="B272" s="240"/>
      <c r="C272" s="229"/>
      <c r="D272" s="235"/>
      <c r="E272" s="235"/>
      <c r="F272" s="235"/>
      <c r="G272" s="229"/>
      <c r="H272" s="732"/>
      <c r="I272" s="730" t="s">
        <v>573</v>
      </c>
      <c r="J272" s="87"/>
      <c r="K272" s="87"/>
      <c r="L272" s="723"/>
      <c r="M272" s="231"/>
      <c r="N272" s="239"/>
      <c r="O272" s="239"/>
      <c r="P272" s="82"/>
    </row>
    <row r="273" spans="1:16" s="79" customFormat="1" ht="13" x14ac:dyDescent="0.3">
      <c r="A273" s="221"/>
      <c r="B273" s="240"/>
      <c r="C273" s="229"/>
      <c r="D273" s="235"/>
      <c r="E273" s="235"/>
      <c r="F273" s="235"/>
      <c r="G273" s="229"/>
      <c r="H273" s="732"/>
      <c r="I273" s="731" t="s">
        <v>574</v>
      </c>
      <c r="J273" s="87"/>
      <c r="K273" s="87"/>
      <c r="L273" s="87"/>
      <c r="M273" s="231"/>
      <c r="N273" s="227"/>
      <c r="O273" s="227"/>
      <c r="P273" s="82"/>
    </row>
    <row r="274" spans="1:16" s="79" customFormat="1" ht="13" x14ac:dyDescent="0.3">
      <c r="A274" s="241"/>
      <c r="B274" s="242"/>
      <c r="C274" s="243"/>
      <c r="D274" s="244"/>
      <c r="E274" s="244"/>
      <c r="F274" s="244"/>
      <c r="G274" s="243"/>
      <c r="H274" s="245"/>
      <c r="I274" s="731"/>
      <c r="J274" s="87"/>
      <c r="K274" s="87"/>
      <c r="L274" s="87"/>
      <c r="M274" s="249"/>
      <c r="N274" s="227"/>
      <c r="O274" s="227"/>
      <c r="P274" s="82"/>
    </row>
    <row r="275" spans="1:16" s="261" customFormat="1" ht="30" customHeight="1" x14ac:dyDescent="0.3">
      <c r="A275" s="215" t="s">
        <v>67</v>
      </c>
      <c r="B275" s="216" t="s">
        <v>68</v>
      </c>
      <c r="C275" s="265"/>
      <c r="D275" s="266"/>
      <c r="E275" s="266"/>
      <c r="F275" s="266"/>
      <c r="G275" s="267"/>
      <c r="H275" s="267"/>
      <c r="I275" s="268"/>
      <c r="J275" s="269"/>
      <c r="K275" s="270"/>
      <c r="L275" s="270"/>
      <c r="M275" s="271"/>
      <c r="N275" s="259"/>
      <c r="O275" s="259"/>
      <c r="P275" s="260"/>
    </row>
    <row r="276" spans="1:16" s="79" customFormat="1" ht="20.149999999999999" customHeight="1" x14ac:dyDescent="0.3">
      <c r="A276" s="221"/>
      <c r="B276" s="228" t="s">
        <v>20</v>
      </c>
      <c r="C276" s="262" t="s">
        <v>65</v>
      </c>
      <c r="D276" s="235"/>
      <c r="E276" s="235"/>
      <c r="F276" s="235"/>
      <c r="G276" s="229"/>
      <c r="H276" s="236"/>
      <c r="I276" s="263"/>
      <c r="J276" s="230"/>
      <c r="K276" s="227"/>
      <c r="L276" s="227"/>
      <c r="M276" s="231"/>
      <c r="N276" s="227"/>
      <c r="O276" s="227"/>
      <c r="P276" s="82"/>
    </row>
    <row r="277" spans="1:16" s="79" customFormat="1" ht="20.149999999999999" customHeight="1" x14ac:dyDescent="0.3">
      <c r="A277" s="221"/>
      <c r="B277" s="228" t="s">
        <v>22</v>
      </c>
      <c r="C277" s="262" t="s">
        <v>65</v>
      </c>
      <c r="D277" s="235"/>
      <c r="E277" s="235"/>
      <c r="F277" s="235"/>
      <c r="G277" s="229"/>
      <c r="H277" s="236"/>
      <c r="I277" s="263"/>
      <c r="J277" s="230"/>
      <c r="K277" s="227"/>
      <c r="L277" s="227"/>
      <c r="M277" s="231"/>
      <c r="N277" s="227"/>
      <c r="O277" s="227"/>
      <c r="P277" s="82"/>
    </row>
    <row r="278" spans="1:16" s="79" customFormat="1" ht="20.149999999999999" customHeight="1" x14ac:dyDescent="0.3">
      <c r="A278" s="221"/>
      <c r="B278" s="228" t="s">
        <v>28</v>
      </c>
      <c r="C278" s="262" t="s">
        <v>65</v>
      </c>
      <c r="D278" s="235"/>
      <c r="E278" s="235"/>
      <c r="F278" s="235"/>
      <c r="G278" s="229"/>
      <c r="H278" s="236"/>
      <c r="I278" s="263"/>
      <c r="J278" s="230"/>
      <c r="K278" s="227"/>
      <c r="L278" s="227"/>
      <c r="M278" s="231"/>
      <c r="N278" s="227"/>
      <c r="O278" s="227"/>
      <c r="P278" s="82"/>
    </row>
    <row r="279" spans="1:16" s="79" customFormat="1" ht="20.149999999999999" customHeight="1" x14ac:dyDescent="0.3">
      <c r="A279" s="221"/>
      <c r="B279" s="228" t="s">
        <v>38</v>
      </c>
      <c r="C279" s="232" t="s">
        <v>61</v>
      </c>
      <c r="D279" s="227"/>
      <c r="E279" s="227"/>
      <c r="F279" s="227"/>
      <c r="G279" s="227"/>
      <c r="H279" s="272"/>
      <c r="I279" s="1070" t="s">
        <v>62</v>
      </c>
      <c r="J279" s="1070"/>
      <c r="K279" s="1070"/>
      <c r="L279" s="1070"/>
      <c r="M279" s="231"/>
      <c r="N279" s="227"/>
      <c r="O279" s="227"/>
      <c r="P279" s="82"/>
    </row>
    <row r="280" spans="1:16" s="79" customFormat="1" ht="20.149999999999999" customHeight="1" x14ac:dyDescent="0.3">
      <c r="A280" s="221"/>
      <c r="B280" s="227"/>
      <c r="C280" s="227"/>
      <c r="D280" s="227"/>
      <c r="E280" s="227"/>
      <c r="F280" s="227"/>
      <c r="G280" s="227"/>
      <c r="H280" s="272"/>
      <c r="I280" s="227"/>
      <c r="J280" s="230"/>
      <c r="K280" s="239"/>
      <c r="L280" s="82"/>
      <c r="M280" s="231"/>
      <c r="N280" s="227"/>
      <c r="O280" s="227"/>
      <c r="P280" s="82"/>
    </row>
    <row r="281" spans="1:16" s="79" customFormat="1" ht="20.149999999999999" customHeight="1" x14ac:dyDescent="0.3">
      <c r="A281" s="221"/>
      <c r="B281" s="240"/>
      <c r="C281" s="273"/>
      <c r="D281" s="235"/>
      <c r="E281" s="235"/>
      <c r="F281" s="235"/>
      <c r="G281" s="229"/>
      <c r="H281" s="236"/>
      <c r="I281" s="227"/>
      <c r="J281" s="230"/>
      <c r="K281" s="239"/>
      <c r="L281" s="82"/>
      <c r="M281" s="231"/>
      <c r="N281" s="227"/>
      <c r="O281" s="227"/>
      <c r="P281" s="82"/>
    </row>
    <row r="282" spans="1:16" s="79" customFormat="1" ht="20.149999999999999" customHeight="1" x14ac:dyDescent="0.3">
      <c r="A282" s="221"/>
      <c r="B282" s="240"/>
      <c r="C282" s="273"/>
      <c r="D282" s="235"/>
      <c r="E282" s="235"/>
      <c r="F282" s="235"/>
      <c r="G282" s="229"/>
      <c r="H282" s="236"/>
      <c r="I282" s="1069" t="s">
        <v>69</v>
      </c>
      <c r="J282" s="1069"/>
      <c r="K282" s="1069"/>
      <c r="L282" s="1069"/>
      <c r="M282" s="238"/>
      <c r="N282" s="239"/>
      <c r="O282" s="239"/>
      <c r="P282" s="82"/>
    </row>
    <row r="283" spans="1:16" s="79" customFormat="1" ht="20.149999999999999" customHeight="1" x14ac:dyDescent="0.3">
      <c r="A283" s="221"/>
      <c r="B283" s="240"/>
      <c r="C283" s="229"/>
      <c r="D283" s="235"/>
      <c r="E283" s="235"/>
      <c r="F283" s="235"/>
      <c r="G283" s="229"/>
      <c r="H283" s="236"/>
      <c r="I283" s="227" t="s">
        <v>63</v>
      </c>
      <c r="J283" s="230"/>
      <c r="K283" s="82"/>
      <c r="L283" s="82"/>
      <c r="M283" s="231"/>
      <c r="N283" s="227"/>
      <c r="O283" s="227"/>
      <c r="P283" s="82"/>
    </row>
    <row r="284" spans="1:16" s="79" customFormat="1" ht="20.149999999999999" customHeight="1" x14ac:dyDescent="0.3">
      <c r="A284" s="221"/>
      <c r="B284" s="240"/>
      <c r="C284" s="229"/>
      <c r="D284" s="235"/>
      <c r="E284" s="235"/>
      <c r="F284" s="235"/>
      <c r="G284" s="229"/>
      <c r="H284" s="236"/>
      <c r="I284" s="1070" t="s">
        <v>62</v>
      </c>
      <c r="J284" s="1070"/>
      <c r="K284" s="1070"/>
      <c r="L284" s="1070"/>
      <c r="M284" s="231"/>
      <c r="N284" s="227"/>
      <c r="O284" s="227"/>
      <c r="P284" s="82"/>
    </row>
    <row r="285" spans="1:16" s="79" customFormat="1" ht="20.149999999999999" customHeight="1" x14ac:dyDescent="0.3">
      <c r="A285" s="221"/>
      <c r="B285" s="240"/>
      <c r="C285" s="229"/>
      <c r="D285" s="235"/>
      <c r="E285" s="235"/>
      <c r="F285" s="235"/>
      <c r="G285" s="229"/>
      <c r="H285" s="236"/>
      <c r="I285" s="239"/>
      <c r="J285" s="230"/>
      <c r="K285" s="239"/>
      <c r="L285" s="82"/>
      <c r="M285" s="238"/>
      <c r="N285" s="239"/>
      <c r="O285" s="227"/>
      <c r="P285" s="82"/>
    </row>
    <row r="286" spans="1:16" s="79" customFormat="1" ht="13.5" customHeight="1" x14ac:dyDescent="0.3">
      <c r="A286" s="221"/>
      <c r="B286" s="240"/>
      <c r="C286" s="229"/>
      <c r="D286" s="235"/>
      <c r="E286" s="235"/>
      <c r="F286" s="235"/>
      <c r="G286" s="229"/>
      <c r="H286" s="236"/>
      <c r="I286" s="227"/>
      <c r="J286" s="230"/>
      <c r="K286" s="239"/>
      <c r="L286" s="82"/>
      <c r="M286" s="231"/>
      <c r="N286" s="227"/>
      <c r="O286" s="227"/>
      <c r="P286" s="82"/>
    </row>
    <row r="287" spans="1:16" s="79" customFormat="1" ht="20.149999999999999" customHeight="1" x14ac:dyDescent="0.3">
      <c r="A287" s="221"/>
      <c r="B287" s="240"/>
      <c r="C287" s="229"/>
      <c r="D287" s="235"/>
      <c r="E287" s="235"/>
      <c r="F287" s="235"/>
      <c r="G287" s="229"/>
      <c r="H287" s="236"/>
      <c r="I287" s="227"/>
      <c r="J287" s="230"/>
      <c r="K287" s="239"/>
      <c r="L287" s="82"/>
      <c r="M287" s="231"/>
      <c r="N287" s="227"/>
      <c r="O287" s="227"/>
      <c r="P287" s="82"/>
    </row>
    <row r="288" spans="1:16" s="79" customFormat="1" ht="19.5" customHeight="1" x14ac:dyDescent="0.3">
      <c r="A288" s="221"/>
      <c r="B288" s="240"/>
      <c r="C288" s="229"/>
      <c r="D288" s="235"/>
      <c r="E288" s="235"/>
      <c r="F288" s="235"/>
      <c r="G288" s="229"/>
      <c r="H288" s="236"/>
      <c r="I288" s="1069" t="s">
        <v>70</v>
      </c>
      <c r="J288" s="1069"/>
      <c r="K288" s="1069"/>
      <c r="L288" s="1069"/>
      <c r="M288" s="238"/>
      <c r="N288" s="239"/>
      <c r="O288" s="239"/>
      <c r="P288" s="82"/>
    </row>
    <row r="289" spans="1:16" s="79" customFormat="1" ht="20.149999999999999" customHeight="1" x14ac:dyDescent="0.3">
      <c r="A289" s="241"/>
      <c r="B289" s="242"/>
      <c r="C289" s="243"/>
      <c r="D289" s="244"/>
      <c r="E289" s="244"/>
      <c r="F289" s="244"/>
      <c r="G289" s="243"/>
      <c r="H289" s="245"/>
      <c r="I289" s="248" t="s">
        <v>66</v>
      </c>
      <c r="J289" s="247"/>
      <c r="K289" s="264"/>
      <c r="L289" s="264"/>
      <c r="M289" s="249"/>
      <c r="N289" s="227"/>
      <c r="O289" s="227"/>
      <c r="P289" s="82"/>
    </row>
    <row r="290" spans="1:16" s="261" customFormat="1" ht="30" customHeight="1" x14ac:dyDescent="0.3">
      <c r="A290" s="250" t="s">
        <v>71</v>
      </c>
      <c r="B290" s="251" t="s">
        <v>72</v>
      </c>
      <c r="C290" s="252"/>
      <c r="D290" s="253"/>
      <c r="E290" s="253"/>
      <c r="F290" s="253"/>
      <c r="G290" s="254"/>
      <c r="H290" s="254"/>
      <c r="I290" s="255"/>
      <c r="J290" s="256"/>
      <c r="K290" s="257"/>
      <c r="L290" s="257"/>
      <c r="M290" s="258"/>
      <c r="N290" s="259"/>
      <c r="O290" s="259"/>
      <c r="P290" s="260"/>
    </row>
    <row r="291" spans="1:16" s="79" customFormat="1" ht="18" customHeight="1" x14ac:dyDescent="0.3">
      <c r="A291" s="221"/>
      <c r="B291" s="228" t="s">
        <v>20</v>
      </c>
      <c r="C291" s="262" t="s">
        <v>65</v>
      </c>
      <c r="D291" s="235"/>
      <c r="E291" s="235"/>
      <c r="F291" s="235"/>
      <c r="G291" s="229"/>
      <c r="H291" s="236"/>
      <c r="I291" s="263"/>
      <c r="J291" s="230"/>
      <c r="K291" s="227"/>
      <c r="L291" s="227"/>
      <c r="M291" s="231"/>
      <c r="N291" s="227"/>
      <c r="O291" s="227"/>
      <c r="P291" s="82"/>
    </row>
    <row r="292" spans="1:16" s="79" customFormat="1" ht="18" customHeight="1" x14ac:dyDescent="0.3">
      <c r="A292" s="221"/>
      <c r="B292" s="228" t="s">
        <v>22</v>
      </c>
      <c r="C292" s="262" t="s">
        <v>65</v>
      </c>
      <c r="D292" s="235"/>
      <c r="E292" s="235"/>
      <c r="F292" s="235"/>
      <c r="G292" s="229"/>
      <c r="H292" s="236"/>
      <c r="I292" s="263"/>
      <c r="J292" s="230"/>
      <c r="K292" s="227"/>
      <c r="L292" s="227"/>
      <c r="M292" s="231"/>
      <c r="N292" s="227"/>
      <c r="O292" s="227"/>
      <c r="P292" s="82"/>
    </row>
    <row r="293" spans="1:16" s="79" customFormat="1" ht="18" customHeight="1" x14ac:dyDescent="0.3">
      <c r="A293" s="221"/>
      <c r="B293" s="228" t="s">
        <v>28</v>
      </c>
      <c r="C293" s="262" t="s">
        <v>65</v>
      </c>
      <c r="D293" s="235"/>
      <c r="E293" s="235"/>
      <c r="F293" s="235"/>
      <c r="G293" s="229"/>
      <c r="H293" s="236"/>
      <c r="I293" s="263"/>
      <c r="J293" s="230"/>
      <c r="K293" s="239"/>
      <c r="L293" s="227"/>
      <c r="M293" s="231"/>
      <c r="N293" s="227"/>
      <c r="O293" s="227"/>
      <c r="P293" s="82"/>
    </row>
    <row r="294" spans="1:16" s="79" customFormat="1" ht="18" customHeight="1" x14ac:dyDescent="0.3">
      <c r="A294" s="221"/>
      <c r="B294" s="228" t="s">
        <v>38</v>
      </c>
      <c r="C294" s="232" t="s">
        <v>61</v>
      </c>
      <c r="D294" s="235"/>
      <c r="E294" s="235"/>
      <c r="F294" s="235"/>
      <c r="G294" s="229"/>
      <c r="H294" s="236"/>
      <c r="I294" s="263"/>
      <c r="J294" s="230"/>
      <c r="K294" s="239"/>
      <c r="L294" s="227"/>
      <c r="M294" s="231"/>
      <c r="N294" s="227"/>
      <c r="O294" s="227"/>
      <c r="P294" s="82"/>
    </row>
    <row r="295" spans="1:16" s="79" customFormat="1" ht="18" customHeight="1" x14ac:dyDescent="0.3">
      <c r="A295" s="221"/>
      <c r="B295" s="240"/>
      <c r="C295" s="229"/>
      <c r="D295" s="235"/>
      <c r="E295" s="235"/>
      <c r="F295" s="235"/>
      <c r="G295" s="229"/>
      <c r="H295" s="236"/>
      <c r="I295" s="1071" t="s">
        <v>73</v>
      </c>
      <c r="J295" s="1071"/>
      <c r="K295" s="1071"/>
      <c r="L295" s="1071"/>
      <c r="M295" s="231"/>
      <c r="N295" s="227"/>
      <c r="O295" s="227"/>
      <c r="P295" s="82"/>
    </row>
    <row r="296" spans="1:16" s="79" customFormat="1" ht="18" customHeight="1" x14ac:dyDescent="0.3">
      <c r="A296" s="221"/>
      <c r="B296" s="240"/>
      <c r="C296" s="229"/>
      <c r="D296" s="235"/>
      <c r="E296" s="235"/>
      <c r="F296" s="235"/>
      <c r="G296" s="229"/>
      <c r="H296" s="236"/>
      <c r="I296" s="274"/>
      <c r="J296" s="230"/>
      <c r="K296" s="230"/>
      <c r="L296" s="82"/>
      <c r="M296" s="275"/>
      <c r="N296" s="274"/>
      <c r="O296" s="227"/>
      <c r="P296" s="82"/>
    </row>
    <row r="297" spans="1:16" s="79" customFormat="1" ht="18" customHeight="1" x14ac:dyDescent="0.3">
      <c r="A297" s="221"/>
      <c r="B297" s="240"/>
      <c r="C297" s="229"/>
      <c r="D297" s="235"/>
      <c r="E297" s="235"/>
      <c r="F297" s="235"/>
      <c r="G297" s="229"/>
      <c r="H297" s="236"/>
      <c r="I297" s="227"/>
      <c r="J297" s="230"/>
      <c r="K297" s="239"/>
      <c r="L297" s="82"/>
      <c r="M297" s="231"/>
      <c r="N297" s="227"/>
      <c r="O297" s="227"/>
      <c r="P297" s="82"/>
    </row>
    <row r="298" spans="1:16" s="79" customFormat="1" ht="18" customHeight="1" x14ac:dyDescent="0.3">
      <c r="A298" s="221"/>
      <c r="B298" s="240"/>
      <c r="C298" s="229"/>
      <c r="D298" s="235"/>
      <c r="E298" s="235"/>
      <c r="F298" s="235"/>
      <c r="G298" s="229"/>
      <c r="H298" s="236"/>
      <c r="I298" s="1069" t="s">
        <v>74</v>
      </c>
      <c r="J298" s="1069"/>
      <c r="K298" s="1069"/>
      <c r="L298" s="1069"/>
      <c r="M298" s="238"/>
      <c r="N298" s="239"/>
      <c r="O298" s="239"/>
      <c r="P298" s="82"/>
    </row>
    <row r="299" spans="1:16" s="79" customFormat="1" ht="18" customHeight="1" x14ac:dyDescent="0.3">
      <c r="A299" s="221"/>
      <c r="B299" s="240"/>
      <c r="C299" s="229"/>
      <c r="D299" s="235"/>
      <c r="E299" s="235"/>
      <c r="F299" s="235"/>
      <c r="G299" s="229"/>
      <c r="H299" s="236"/>
      <c r="I299" s="227" t="s">
        <v>75</v>
      </c>
      <c r="J299" s="230"/>
      <c r="K299" s="82"/>
      <c r="L299" s="82"/>
      <c r="M299" s="231"/>
      <c r="N299" s="227"/>
      <c r="O299" s="227"/>
      <c r="P299" s="82"/>
    </row>
    <row r="300" spans="1:16" s="79" customFormat="1" ht="18" customHeight="1" x14ac:dyDescent="0.3">
      <c r="A300" s="276"/>
      <c r="B300" s="229"/>
      <c r="C300" s="229"/>
      <c r="D300" s="235"/>
      <c r="E300" s="235"/>
      <c r="F300" s="235"/>
      <c r="G300" s="229"/>
      <c r="H300" s="236"/>
      <c r="I300" s="227"/>
      <c r="J300" s="230"/>
      <c r="K300" s="82"/>
      <c r="L300" s="82"/>
      <c r="M300" s="231"/>
      <c r="N300" s="227"/>
      <c r="O300" s="227"/>
      <c r="P300" s="82"/>
    </row>
    <row r="301" spans="1:16" s="79" customFormat="1" ht="20.149999999999999" customHeight="1" x14ac:dyDescent="0.3">
      <c r="A301" s="277"/>
      <c r="B301" s="245"/>
      <c r="C301" s="243"/>
      <c r="D301" s="244"/>
      <c r="E301" s="244"/>
      <c r="F301" s="244"/>
      <c r="G301" s="243"/>
      <c r="H301" s="245"/>
      <c r="I301" s="246"/>
      <c r="J301" s="247"/>
      <c r="K301" s="264"/>
      <c r="L301" s="248"/>
      <c r="M301" s="249"/>
      <c r="N301" s="227"/>
      <c r="O301" s="227"/>
      <c r="P301" s="82"/>
    </row>
    <row r="302" spans="1:16" ht="25" customHeight="1" x14ac:dyDescent="0.3">
      <c r="C302" s="73"/>
      <c r="D302" s="110"/>
      <c r="E302" s="110"/>
      <c r="F302" s="110"/>
    </row>
    <row r="303" spans="1:16" ht="25" customHeight="1" x14ac:dyDescent="0.3">
      <c r="C303" s="73"/>
      <c r="D303" s="110"/>
      <c r="E303" s="110"/>
      <c r="F303" s="110"/>
    </row>
    <row r="304" spans="1:16" ht="25" customHeight="1" x14ac:dyDescent="0.3">
      <c r="C304" s="73"/>
      <c r="D304" s="110"/>
      <c r="E304" s="110"/>
      <c r="F304" s="110"/>
    </row>
    <row r="305" spans="3:6" ht="25" customHeight="1" x14ac:dyDescent="0.3">
      <c r="C305" s="73"/>
      <c r="D305" s="110"/>
      <c r="E305" s="110"/>
      <c r="F305" s="110"/>
    </row>
    <row r="306" spans="3:6" ht="25" customHeight="1" x14ac:dyDescent="0.3">
      <c r="C306" s="73"/>
      <c r="D306" s="110"/>
      <c r="E306" s="110"/>
      <c r="F306" s="110"/>
    </row>
    <row r="307" spans="3:6" ht="25" customHeight="1" x14ac:dyDescent="0.3">
      <c r="C307" s="73"/>
      <c r="D307" s="110"/>
      <c r="E307" s="110"/>
      <c r="F307" s="110"/>
    </row>
    <row r="308" spans="3:6" ht="25" customHeight="1" x14ac:dyDescent="0.3">
      <c r="C308" s="73"/>
      <c r="D308" s="110"/>
      <c r="E308" s="110"/>
      <c r="F308" s="110"/>
    </row>
    <row r="309" spans="3:6" ht="25" customHeight="1" x14ac:dyDescent="0.3">
      <c r="C309" s="73"/>
      <c r="D309" s="110"/>
      <c r="E309" s="110"/>
      <c r="F309" s="110"/>
    </row>
    <row r="310" spans="3:6" ht="25" customHeight="1" x14ac:dyDescent="0.3">
      <c r="C310" s="73"/>
      <c r="D310" s="110"/>
      <c r="E310" s="110"/>
      <c r="F310" s="110"/>
    </row>
    <row r="311" spans="3:6" ht="25" customHeight="1" x14ac:dyDescent="0.3">
      <c r="C311" s="73"/>
      <c r="D311" s="110"/>
      <c r="E311" s="110"/>
      <c r="F311" s="110"/>
    </row>
    <row r="312" spans="3:6" ht="25" customHeight="1" x14ac:dyDescent="0.3">
      <c r="C312" s="73"/>
      <c r="D312" s="110"/>
      <c r="E312" s="110"/>
      <c r="F312" s="110"/>
    </row>
    <row r="313" spans="3:6" ht="25" customHeight="1" x14ac:dyDescent="0.3">
      <c r="C313" s="73"/>
      <c r="D313" s="110"/>
      <c r="E313" s="110"/>
      <c r="F313" s="110"/>
    </row>
    <row r="314" spans="3:6" ht="25" customHeight="1" x14ac:dyDescent="0.3">
      <c r="C314" s="73"/>
      <c r="D314" s="110"/>
      <c r="E314" s="110"/>
      <c r="F314" s="110"/>
    </row>
    <row r="315" spans="3:6" ht="25" customHeight="1" x14ac:dyDescent="0.3">
      <c r="C315" s="73"/>
      <c r="D315" s="110"/>
      <c r="E315" s="110"/>
      <c r="F315" s="110"/>
    </row>
    <row r="316" spans="3:6" ht="25" customHeight="1" x14ac:dyDescent="0.3">
      <c r="C316" s="73"/>
      <c r="D316" s="110"/>
      <c r="E316" s="110"/>
      <c r="F316" s="110"/>
    </row>
    <row r="317" spans="3:6" ht="25" customHeight="1" x14ac:dyDescent="0.3">
      <c r="C317" s="73"/>
      <c r="D317" s="110"/>
      <c r="E317" s="110"/>
      <c r="F317" s="110"/>
    </row>
    <row r="318" spans="3:6" ht="25" customHeight="1" x14ac:dyDescent="0.3">
      <c r="C318" s="73"/>
      <c r="D318" s="110"/>
      <c r="E318" s="110"/>
      <c r="F318" s="110"/>
    </row>
    <row r="319" spans="3:6" ht="25" customHeight="1" x14ac:dyDescent="0.3">
      <c r="C319" s="73"/>
      <c r="D319" s="110"/>
      <c r="E319" s="110"/>
      <c r="F319" s="110"/>
    </row>
    <row r="320" spans="3:6" ht="25" customHeight="1" x14ac:dyDescent="0.3">
      <c r="C320" s="73"/>
      <c r="D320" s="110"/>
      <c r="E320" s="110"/>
      <c r="F320" s="110"/>
    </row>
    <row r="321" spans="3:6" ht="25" customHeight="1" x14ac:dyDescent="0.3">
      <c r="C321" s="73"/>
      <c r="D321" s="110"/>
      <c r="E321" s="110"/>
      <c r="F321" s="110"/>
    </row>
    <row r="322" spans="3:6" ht="25" customHeight="1" x14ac:dyDescent="0.3">
      <c r="C322" s="73"/>
      <c r="D322" s="110"/>
      <c r="E322" s="110"/>
      <c r="F322" s="110"/>
    </row>
    <row r="323" spans="3:6" ht="25" customHeight="1" x14ac:dyDescent="0.3">
      <c r="C323" s="73"/>
      <c r="D323" s="110"/>
      <c r="E323" s="110"/>
      <c r="F323" s="110"/>
    </row>
    <row r="324" spans="3:6" ht="25" customHeight="1" x14ac:dyDescent="0.3">
      <c r="C324" s="73"/>
      <c r="D324" s="110"/>
      <c r="E324" s="110"/>
      <c r="F324" s="110"/>
    </row>
    <row r="325" spans="3:6" ht="25" customHeight="1" x14ac:dyDescent="0.3">
      <c r="C325" s="73"/>
      <c r="D325" s="110"/>
      <c r="E325" s="110"/>
      <c r="F325" s="110"/>
    </row>
    <row r="326" spans="3:6" ht="25" customHeight="1" x14ac:dyDescent="0.3">
      <c r="C326" s="73"/>
      <c r="D326" s="110"/>
      <c r="E326" s="110"/>
      <c r="F326" s="110"/>
    </row>
    <row r="327" spans="3:6" ht="25" customHeight="1" x14ac:dyDescent="0.3">
      <c r="C327" s="73"/>
      <c r="D327" s="110"/>
      <c r="E327" s="110"/>
      <c r="F327" s="110"/>
    </row>
    <row r="328" spans="3:6" ht="25" customHeight="1" x14ac:dyDescent="0.3">
      <c r="C328" s="73"/>
      <c r="D328" s="110"/>
      <c r="E328" s="110"/>
      <c r="F328" s="110"/>
    </row>
    <row r="329" spans="3:6" ht="25" customHeight="1" x14ac:dyDescent="0.3">
      <c r="C329" s="73"/>
      <c r="D329" s="110"/>
      <c r="E329" s="110"/>
      <c r="F329" s="110"/>
    </row>
    <row r="330" spans="3:6" ht="25" customHeight="1" x14ac:dyDescent="0.3">
      <c r="C330" s="73"/>
      <c r="D330" s="110"/>
      <c r="E330" s="110"/>
      <c r="F330" s="110"/>
    </row>
    <row r="331" spans="3:6" ht="25" customHeight="1" x14ac:dyDescent="0.3">
      <c r="C331" s="73"/>
      <c r="D331" s="110"/>
      <c r="E331" s="110"/>
      <c r="F331" s="110"/>
    </row>
    <row r="332" spans="3:6" ht="25" customHeight="1" x14ac:dyDescent="0.3">
      <c r="C332" s="73"/>
      <c r="D332" s="110"/>
      <c r="E332" s="110"/>
      <c r="F332" s="110"/>
    </row>
    <row r="333" spans="3:6" ht="25" customHeight="1" x14ac:dyDescent="0.3">
      <c r="C333" s="73"/>
      <c r="D333" s="110"/>
      <c r="E333" s="110"/>
      <c r="F333" s="110"/>
    </row>
    <row r="334" spans="3:6" ht="25" customHeight="1" x14ac:dyDescent="0.3">
      <c r="C334" s="73"/>
      <c r="D334" s="110"/>
      <c r="E334" s="110"/>
      <c r="F334" s="110"/>
    </row>
    <row r="335" spans="3:6" ht="25" customHeight="1" x14ac:dyDescent="0.3">
      <c r="C335" s="73"/>
      <c r="D335" s="110"/>
      <c r="E335" s="110"/>
      <c r="F335" s="110"/>
    </row>
    <row r="336" spans="3:6" ht="25" customHeight="1" x14ac:dyDescent="0.3">
      <c r="C336" s="73"/>
      <c r="D336" s="110"/>
      <c r="E336" s="110"/>
      <c r="F336" s="110"/>
    </row>
    <row r="337" spans="3:6" ht="25" customHeight="1" x14ac:dyDescent="0.3">
      <c r="C337" s="73"/>
      <c r="D337" s="110"/>
      <c r="E337" s="110"/>
      <c r="F337" s="110"/>
    </row>
    <row r="338" spans="3:6" ht="25" customHeight="1" x14ac:dyDescent="0.3">
      <c r="C338" s="73"/>
      <c r="D338" s="110"/>
      <c r="E338" s="110"/>
      <c r="F338" s="110"/>
    </row>
    <row r="339" spans="3:6" ht="25" customHeight="1" x14ac:dyDescent="0.3">
      <c r="C339" s="73"/>
      <c r="D339" s="110"/>
      <c r="E339" s="110"/>
      <c r="F339" s="110"/>
    </row>
    <row r="340" spans="3:6" ht="25" customHeight="1" x14ac:dyDescent="0.3">
      <c r="C340" s="73"/>
      <c r="D340" s="110"/>
      <c r="E340" s="110"/>
      <c r="F340" s="110"/>
    </row>
    <row r="341" spans="3:6" ht="25" customHeight="1" x14ac:dyDescent="0.3">
      <c r="C341" s="73"/>
      <c r="D341" s="110"/>
      <c r="E341" s="110"/>
      <c r="F341" s="110"/>
    </row>
    <row r="342" spans="3:6" ht="25" customHeight="1" x14ac:dyDescent="0.3">
      <c r="C342" s="73"/>
      <c r="D342" s="110"/>
      <c r="E342" s="110"/>
      <c r="F342" s="110"/>
    </row>
    <row r="343" spans="3:6" ht="25" customHeight="1" x14ac:dyDescent="0.3">
      <c r="C343" s="73"/>
      <c r="D343" s="110"/>
      <c r="E343" s="110"/>
      <c r="F343" s="110"/>
    </row>
    <row r="344" spans="3:6" ht="25" customHeight="1" x14ac:dyDescent="0.3">
      <c r="C344" s="73"/>
      <c r="D344" s="110"/>
      <c r="E344" s="110"/>
      <c r="F344" s="110"/>
    </row>
    <row r="345" spans="3:6" ht="25" customHeight="1" x14ac:dyDescent="0.3">
      <c r="C345" s="73"/>
      <c r="D345" s="110"/>
      <c r="E345" s="110"/>
      <c r="F345" s="110"/>
    </row>
    <row r="346" spans="3:6" ht="25" customHeight="1" x14ac:dyDescent="0.3">
      <c r="C346" s="73"/>
      <c r="D346" s="110"/>
      <c r="E346" s="110"/>
      <c r="F346" s="110"/>
    </row>
    <row r="347" spans="3:6" ht="25" customHeight="1" x14ac:dyDescent="0.3">
      <c r="C347" s="73"/>
      <c r="D347" s="110"/>
      <c r="E347" s="110"/>
      <c r="F347" s="110"/>
    </row>
    <row r="348" spans="3:6" ht="25" customHeight="1" x14ac:dyDescent="0.3">
      <c r="C348" s="73"/>
      <c r="D348" s="110"/>
      <c r="E348" s="110"/>
      <c r="F348" s="110"/>
    </row>
    <row r="349" spans="3:6" ht="25" customHeight="1" x14ac:dyDescent="0.3">
      <c r="C349" s="73"/>
      <c r="D349" s="110"/>
      <c r="E349" s="110"/>
      <c r="F349" s="110"/>
    </row>
    <row r="350" spans="3:6" ht="25" customHeight="1" x14ac:dyDescent="0.3">
      <c r="C350" s="73"/>
      <c r="D350" s="110"/>
      <c r="E350" s="110"/>
      <c r="F350" s="110"/>
    </row>
    <row r="351" spans="3:6" ht="25" customHeight="1" x14ac:dyDescent="0.3">
      <c r="C351" s="73"/>
      <c r="D351" s="110"/>
      <c r="E351" s="110"/>
      <c r="F351" s="110"/>
    </row>
    <row r="352" spans="3:6" ht="25" customHeight="1" x14ac:dyDescent="0.3">
      <c r="C352" s="73"/>
      <c r="D352" s="110"/>
      <c r="E352" s="110"/>
      <c r="F352" s="110"/>
    </row>
    <row r="353" spans="3:6" ht="25" customHeight="1" x14ac:dyDescent="0.3">
      <c r="C353" s="73"/>
      <c r="D353" s="110"/>
      <c r="E353" s="110"/>
      <c r="F353" s="110"/>
    </row>
    <row r="354" spans="3:6" ht="25" customHeight="1" x14ac:dyDescent="0.3">
      <c r="C354" s="73"/>
      <c r="D354" s="110"/>
      <c r="E354" s="110"/>
      <c r="F354" s="110"/>
    </row>
    <row r="355" spans="3:6" ht="25" customHeight="1" x14ac:dyDescent="0.3">
      <c r="C355" s="73"/>
      <c r="D355" s="110"/>
      <c r="E355" s="110"/>
      <c r="F355" s="110"/>
    </row>
    <row r="356" spans="3:6" ht="25" customHeight="1" x14ac:dyDescent="0.3">
      <c r="C356" s="73"/>
      <c r="D356" s="110"/>
      <c r="E356" s="110"/>
      <c r="F356" s="110"/>
    </row>
    <row r="357" spans="3:6" ht="25" customHeight="1" x14ac:dyDescent="0.3">
      <c r="C357" s="73"/>
      <c r="D357" s="110"/>
      <c r="E357" s="110"/>
      <c r="F357" s="110"/>
    </row>
    <row r="358" spans="3:6" ht="25" customHeight="1" x14ac:dyDescent="0.3">
      <c r="C358" s="73"/>
      <c r="D358" s="110"/>
      <c r="E358" s="110"/>
      <c r="F358" s="110"/>
    </row>
    <row r="359" spans="3:6" ht="25" customHeight="1" x14ac:dyDescent="0.3">
      <c r="C359" s="73"/>
      <c r="D359" s="110"/>
      <c r="E359" s="110"/>
      <c r="F359" s="110"/>
    </row>
    <row r="360" spans="3:6" ht="25" customHeight="1" x14ac:dyDescent="0.3">
      <c r="C360" s="73"/>
      <c r="D360" s="110"/>
      <c r="E360" s="110"/>
      <c r="F360" s="110"/>
    </row>
    <row r="361" spans="3:6" ht="25" customHeight="1" x14ac:dyDescent="0.3">
      <c r="C361" s="73"/>
      <c r="D361" s="110"/>
      <c r="E361" s="110"/>
      <c r="F361" s="110"/>
    </row>
    <row r="362" spans="3:6" ht="25" customHeight="1" x14ac:dyDescent="0.3">
      <c r="C362" s="73"/>
      <c r="D362" s="110"/>
      <c r="E362" s="110"/>
      <c r="F362" s="110"/>
    </row>
    <row r="363" spans="3:6" ht="25" customHeight="1" x14ac:dyDescent="0.3">
      <c r="C363" s="73"/>
      <c r="D363" s="110"/>
      <c r="E363" s="110"/>
      <c r="F363" s="110"/>
    </row>
    <row r="364" spans="3:6" ht="25" customHeight="1" x14ac:dyDescent="0.3">
      <c r="C364" s="73"/>
      <c r="D364" s="110"/>
      <c r="E364" s="110"/>
      <c r="F364" s="110"/>
    </row>
    <row r="365" spans="3:6" ht="25" customHeight="1" x14ac:dyDescent="0.3">
      <c r="C365" s="73"/>
      <c r="D365" s="110"/>
      <c r="E365" s="110"/>
      <c r="F365" s="110"/>
    </row>
    <row r="366" spans="3:6" ht="25" customHeight="1" x14ac:dyDescent="0.3">
      <c r="C366" s="73"/>
      <c r="D366" s="110"/>
      <c r="E366" s="110"/>
      <c r="F366" s="110"/>
    </row>
    <row r="367" spans="3:6" ht="25" customHeight="1" x14ac:dyDescent="0.3">
      <c r="C367" s="73"/>
      <c r="D367" s="110"/>
      <c r="E367" s="110"/>
      <c r="F367" s="110"/>
    </row>
    <row r="368" spans="3:6" ht="25" customHeight="1" x14ac:dyDescent="0.3">
      <c r="C368" s="73"/>
      <c r="D368" s="110"/>
      <c r="E368" s="110"/>
      <c r="F368" s="110"/>
    </row>
    <row r="369" spans="3:6" ht="25" customHeight="1" x14ac:dyDescent="0.3">
      <c r="C369" s="73"/>
      <c r="D369" s="110"/>
      <c r="E369" s="110"/>
      <c r="F369" s="110"/>
    </row>
    <row r="370" spans="3:6" ht="25" customHeight="1" x14ac:dyDescent="0.3">
      <c r="C370" s="73"/>
      <c r="D370" s="110"/>
      <c r="E370" s="110"/>
      <c r="F370" s="110"/>
    </row>
    <row r="371" spans="3:6" ht="25" customHeight="1" x14ac:dyDescent="0.3">
      <c r="C371" s="73"/>
      <c r="D371" s="110"/>
      <c r="E371" s="110"/>
      <c r="F371" s="110"/>
    </row>
    <row r="372" spans="3:6" ht="25" customHeight="1" x14ac:dyDescent="0.3">
      <c r="C372" s="73"/>
      <c r="D372" s="110"/>
      <c r="E372" s="110"/>
      <c r="F372" s="110"/>
    </row>
    <row r="373" spans="3:6" ht="25" customHeight="1" x14ac:dyDescent="0.3">
      <c r="C373" s="73"/>
      <c r="D373" s="110"/>
      <c r="E373" s="110"/>
      <c r="F373" s="110"/>
    </row>
    <row r="374" spans="3:6" ht="25" customHeight="1" x14ac:dyDescent="0.3">
      <c r="C374" s="73"/>
      <c r="D374" s="110"/>
      <c r="E374" s="110"/>
      <c r="F374" s="110"/>
    </row>
    <row r="375" spans="3:6" ht="25" customHeight="1" x14ac:dyDescent="0.3">
      <c r="C375" s="73"/>
      <c r="D375" s="110"/>
      <c r="E375" s="110"/>
      <c r="F375" s="110"/>
    </row>
    <row r="376" spans="3:6" ht="25" customHeight="1" x14ac:dyDescent="0.3">
      <c r="C376" s="73"/>
      <c r="D376" s="110"/>
      <c r="E376" s="110"/>
      <c r="F376" s="110"/>
    </row>
    <row r="377" spans="3:6" ht="25" customHeight="1" x14ac:dyDescent="0.3">
      <c r="C377" s="73"/>
      <c r="D377" s="110"/>
      <c r="E377" s="110"/>
      <c r="F377" s="110"/>
    </row>
    <row r="378" spans="3:6" ht="25" customHeight="1" x14ac:dyDescent="0.3">
      <c r="C378" s="73"/>
      <c r="D378" s="110"/>
      <c r="E378" s="110"/>
      <c r="F378" s="110"/>
    </row>
    <row r="379" spans="3:6" ht="25" customHeight="1" x14ac:dyDescent="0.3">
      <c r="C379" s="73"/>
      <c r="D379" s="110"/>
      <c r="E379" s="110"/>
      <c r="F379" s="110"/>
    </row>
    <row r="380" spans="3:6" ht="25" customHeight="1" x14ac:dyDescent="0.3">
      <c r="C380" s="73"/>
      <c r="D380" s="110"/>
      <c r="E380" s="110"/>
      <c r="F380" s="110"/>
    </row>
    <row r="381" spans="3:6" ht="25" customHeight="1" x14ac:dyDescent="0.3">
      <c r="C381" s="73"/>
      <c r="D381" s="110"/>
      <c r="E381" s="110"/>
      <c r="F381" s="110"/>
    </row>
    <row r="382" spans="3:6" ht="25" customHeight="1" x14ac:dyDescent="0.3">
      <c r="C382" s="73"/>
      <c r="D382" s="110"/>
      <c r="E382" s="110"/>
      <c r="F382" s="110"/>
    </row>
    <row r="383" spans="3:6" ht="25" customHeight="1" x14ac:dyDescent="0.3">
      <c r="C383" s="73"/>
      <c r="D383" s="110"/>
      <c r="E383" s="110"/>
      <c r="F383" s="110"/>
    </row>
    <row r="384" spans="3:6" ht="25" customHeight="1" x14ac:dyDescent="0.3">
      <c r="C384" s="73"/>
      <c r="D384" s="110"/>
      <c r="E384" s="110"/>
      <c r="F384" s="110"/>
    </row>
    <row r="385" spans="3:6" ht="25" customHeight="1" x14ac:dyDescent="0.3">
      <c r="C385" s="73"/>
      <c r="D385" s="110"/>
      <c r="E385" s="110"/>
      <c r="F385" s="110"/>
    </row>
    <row r="386" spans="3:6" ht="25" customHeight="1" x14ac:dyDescent="0.3">
      <c r="C386" s="73"/>
      <c r="D386" s="110"/>
      <c r="E386" s="110"/>
      <c r="F386" s="110"/>
    </row>
    <row r="387" spans="3:6" ht="25" customHeight="1" x14ac:dyDescent="0.3">
      <c r="C387" s="73"/>
      <c r="D387" s="110"/>
      <c r="E387" s="110"/>
      <c r="F387" s="110"/>
    </row>
    <row r="388" spans="3:6" ht="25" customHeight="1" x14ac:dyDescent="0.3">
      <c r="C388" s="73"/>
      <c r="D388" s="110"/>
      <c r="E388" s="110"/>
      <c r="F388" s="110"/>
    </row>
    <row r="389" spans="3:6" ht="25" customHeight="1" x14ac:dyDescent="0.3">
      <c r="C389" s="73"/>
      <c r="D389" s="110"/>
      <c r="E389" s="110"/>
      <c r="F389" s="110"/>
    </row>
    <row r="390" spans="3:6" ht="25" customHeight="1" x14ac:dyDescent="0.3">
      <c r="C390" s="73"/>
      <c r="D390" s="110"/>
      <c r="E390" s="110"/>
      <c r="F390" s="110"/>
    </row>
    <row r="391" spans="3:6" ht="25" customHeight="1" x14ac:dyDescent="0.3">
      <c r="C391" s="73"/>
      <c r="D391" s="110"/>
      <c r="E391" s="110"/>
      <c r="F391" s="110"/>
    </row>
    <row r="392" spans="3:6" ht="25" customHeight="1" x14ac:dyDescent="0.3">
      <c r="C392" s="73"/>
      <c r="D392" s="110"/>
      <c r="E392" s="110"/>
      <c r="F392" s="110"/>
    </row>
    <row r="393" spans="3:6" ht="25" customHeight="1" x14ac:dyDescent="0.3">
      <c r="C393" s="73"/>
      <c r="D393" s="110"/>
      <c r="E393" s="110"/>
      <c r="F393" s="110"/>
    </row>
    <row r="394" spans="3:6" ht="25" customHeight="1" x14ac:dyDescent="0.3">
      <c r="C394" s="73"/>
      <c r="D394" s="110"/>
      <c r="E394" s="110"/>
      <c r="F394" s="110"/>
    </row>
    <row r="395" spans="3:6" ht="25" customHeight="1" x14ac:dyDescent="0.3">
      <c r="C395" s="73"/>
      <c r="D395" s="110"/>
      <c r="E395" s="110"/>
      <c r="F395" s="110"/>
    </row>
    <row r="396" spans="3:6" ht="25" customHeight="1" x14ac:dyDescent="0.3">
      <c r="C396" s="73"/>
      <c r="D396" s="110"/>
      <c r="E396" s="110"/>
      <c r="F396" s="110"/>
    </row>
    <row r="397" spans="3:6" ht="25" customHeight="1" x14ac:dyDescent="0.3">
      <c r="C397" s="73"/>
      <c r="D397" s="110"/>
      <c r="E397" s="110"/>
      <c r="F397" s="110"/>
    </row>
    <row r="398" spans="3:6" ht="25" customHeight="1" x14ac:dyDescent="0.3">
      <c r="C398" s="73"/>
      <c r="D398" s="110"/>
      <c r="E398" s="110"/>
      <c r="F398" s="110"/>
    </row>
    <row r="399" spans="3:6" ht="25" customHeight="1" x14ac:dyDescent="0.3">
      <c r="C399" s="73"/>
      <c r="D399" s="110"/>
      <c r="E399" s="110"/>
      <c r="F399" s="110"/>
    </row>
    <row r="400" spans="3:6" ht="25" customHeight="1" x14ac:dyDescent="0.3">
      <c r="C400" s="73"/>
      <c r="D400" s="110"/>
      <c r="E400" s="110"/>
      <c r="F400" s="110"/>
    </row>
    <row r="401" spans="3:6" ht="25" customHeight="1" x14ac:dyDescent="0.3">
      <c r="C401" s="73"/>
      <c r="D401" s="110"/>
      <c r="E401" s="110"/>
      <c r="F401" s="110"/>
    </row>
    <row r="402" spans="3:6" ht="25" customHeight="1" x14ac:dyDescent="0.3">
      <c r="C402" s="73"/>
      <c r="D402" s="110"/>
      <c r="E402" s="110"/>
      <c r="F402" s="110"/>
    </row>
    <row r="403" spans="3:6" ht="25" customHeight="1" x14ac:dyDescent="0.3">
      <c r="C403" s="73"/>
      <c r="D403" s="110"/>
      <c r="E403" s="110"/>
      <c r="F403" s="110"/>
    </row>
    <row r="404" spans="3:6" ht="25" customHeight="1" x14ac:dyDescent="0.3">
      <c r="C404" s="73"/>
      <c r="D404" s="110"/>
      <c r="E404" s="110"/>
      <c r="F404" s="110"/>
    </row>
    <row r="405" spans="3:6" ht="25" customHeight="1" x14ac:dyDescent="0.3">
      <c r="C405" s="73"/>
      <c r="D405" s="110"/>
      <c r="E405" s="110"/>
      <c r="F405" s="110"/>
    </row>
    <row r="406" spans="3:6" ht="25" customHeight="1" x14ac:dyDescent="0.3">
      <c r="C406" s="73"/>
      <c r="D406" s="110"/>
      <c r="E406" s="110"/>
      <c r="F406" s="110"/>
    </row>
    <row r="407" spans="3:6" ht="25" customHeight="1" x14ac:dyDescent="0.3">
      <c r="C407" s="73"/>
      <c r="D407" s="110"/>
      <c r="E407" s="110"/>
      <c r="F407" s="110"/>
    </row>
    <row r="408" spans="3:6" ht="25" customHeight="1" x14ac:dyDescent="0.3">
      <c r="C408" s="73"/>
      <c r="D408" s="110"/>
      <c r="E408" s="110"/>
      <c r="F408" s="110"/>
    </row>
    <row r="409" spans="3:6" ht="25" customHeight="1" x14ac:dyDescent="0.3">
      <c r="C409" s="73"/>
      <c r="D409" s="110"/>
      <c r="E409" s="110"/>
      <c r="F409" s="110"/>
    </row>
    <row r="410" spans="3:6" ht="25" customHeight="1" x14ac:dyDescent="0.3">
      <c r="C410" s="73"/>
      <c r="D410" s="110"/>
      <c r="E410" s="110"/>
      <c r="F410" s="110"/>
    </row>
    <row r="411" spans="3:6" ht="25" customHeight="1" x14ac:dyDescent="0.3">
      <c r="C411" s="73"/>
      <c r="D411" s="110"/>
      <c r="E411" s="110"/>
      <c r="F411" s="110"/>
    </row>
    <row r="412" spans="3:6" ht="25" customHeight="1" x14ac:dyDescent="0.3">
      <c r="C412" s="73"/>
      <c r="D412" s="110"/>
      <c r="E412" s="110"/>
      <c r="F412" s="110"/>
    </row>
    <row r="413" spans="3:6" ht="25" customHeight="1" x14ac:dyDescent="0.3">
      <c r="C413" s="73"/>
      <c r="D413" s="110"/>
      <c r="E413" s="110"/>
      <c r="F413" s="110"/>
    </row>
    <row r="414" spans="3:6" ht="25" customHeight="1" x14ac:dyDescent="0.3">
      <c r="C414" s="73"/>
      <c r="D414" s="110"/>
      <c r="E414" s="110"/>
      <c r="F414" s="110"/>
    </row>
    <row r="415" spans="3:6" ht="25" customHeight="1" x14ac:dyDescent="0.3">
      <c r="C415" s="73"/>
      <c r="D415" s="110"/>
      <c r="E415" s="110"/>
      <c r="F415" s="110"/>
    </row>
    <row r="416" spans="3:6" ht="25" customHeight="1" x14ac:dyDescent="0.3">
      <c r="C416" s="73"/>
      <c r="D416" s="110"/>
      <c r="E416" s="110"/>
      <c r="F416" s="110"/>
    </row>
    <row r="417" spans="3:6" ht="25" customHeight="1" x14ac:dyDescent="0.3">
      <c r="C417" s="73"/>
      <c r="D417" s="110"/>
      <c r="E417" s="110"/>
      <c r="F417" s="110"/>
    </row>
    <row r="418" spans="3:6" ht="25" customHeight="1" x14ac:dyDescent="0.3">
      <c r="C418" s="73"/>
      <c r="D418" s="110"/>
      <c r="E418" s="110"/>
      <c r="F418" s="110"/>
    </row>
    <row r="419" spans="3:6" ht="25" customHeight="1" x14ac:dyDescent="0.3">
      <c r="C419" s="73"/>
      <c r="D419" s="110"/>
      <c r="E419" s="110"/>
      <c r="F419" s="110"/>
    </row>
    <row r="420" spans="3:6" ht="25" customHeight="1" x14ac:dyDescent="0.3">
      <c r="C420" s="73"/>
      <c r="D420" s="110"/>
      <c r="E420" s="110"/>
      <c r="F420" s="110"/>
    </row>
    <row r="421" spans="3:6" ht="25" customHeight="1" x14ac:dyDescent="0.3">
      <c r="C421" s="73"/>
      <c r="D421" s="110"/>
      <c r="E421" s="110"/>
      <c r="F421" s="110"/>
    </row>
    <row r="422" spans="3:6" ht="25" customHeight="1" x14ac:dyDescent="0.3">
      <c r="C422" s="73"/>
      <c r="D422" s="110"/>
      <c r="E422" s="110"/>
      <c r="F422" s="110"/>
    </row>
    <row r="423" spans="3:6" ht="25" customHeight="1" x14ac:dyDescent="0.3">
      <c r="C423" s="73"/>
      <c r="D423" s="110"/>
      <c r="E423" s="110"/>
      <c r="F423" s="110"/>
    </row>
    <row r="424" spans="3:6" ht="25" customHeight="1" x14ac:dyDescent="0.3">
      <c r="C424" s="73"/>
      <c r="D424" s="110"/>
      <c r="E424" s="110"/>
      <c r="F424" s="110"/>
    </row>
    <row r="425" spans="3:6" ht="25" customHeight="1" x14ac:dyDescent="0.3">
      <c r="C425" s="73"/>
      <c r="D425" s="110"/>
      <c r="E425" s="110"/>
      <c r="F425" s="110"/>
    </row>
    <row r="426" spans="3:6" ht="25" customHeight="1" x14ac:dyDescent="0.3">
      <c r="C426" s="73"/>
      <c r="D426" s="110"/>
      <c r="E426" s="110"/>
      <c r="F426" s="110"/>
    </row>
    <row r="427" spans="3:6" ht="25" customHeight="1" x14ac:dyDescent="0.3">
      <c r="C427" s="73"/>
      <c r="D427" s="110"/>
      <c r="E427" s="110"/>
      <c r="F427" s="110"/>
    </row>
    <row r="428" spans="3:6" ht="25" customHeight="1" x14ac:dyDescent="0.3">
      <c r="C428" s="73"/>
      <c r="D428" s="110"/>
      <c r="E428" s="110"/>
      <c r="F428" s="110"/>
    </row>
    <row r="429" spans="3:6" ht="25" customHeight="1" x14ac:dyDescent="0.3">
      <c r="C429" s="73"/>
      <c r="D429" s="110"/>
      <c r="E429" s="110"/>
      <c r="F429" s="110"/>
    </row>
    <row r="430" spans="3:6" ht="25" customHeight="1" x14ac:dyDescent="0.3">
      <c r="C430" s="73"/>
      <c r="D430" s="110"/>
      <c r="E430" s="110"/>
      <c r="F430" s="110"/>
    </row>
    <row r="431" spans="3:6" ht="25" customHeight="1" x14ac:dyDescent="0.3">
      <c r="C431" s="73"/>
      <c r="D431" s="110"/>
      <c r="E431" s="110"/>
      <c r="F431" s="110"/>
    </row>
    <row r="432" spans="3:6" ht="25" customHeight="1" x14ac:dyDescent="0.3">
      <c r="C432" s="73"/>
      <c r="D432" s="110"/>
      <c r="E432" s="110"/>
      <c r="F432" s="110"/>
    </row>
    <row r="433" spans="3:6" ht="25" customHeight="1" x14ac:dyDescent="0.3">
      <c r="C433" s="73"/>
      <c r="D433" s="110"/>
      <c r="E433" s="110"/>
      <c r="F433" s="110"/>
    </row>
    <row r="434" spans="3:6" ht="25" customHeight="1" x14ac:dyDescent="0.3">
      <c r="C434" s="73"/>
      <c r="D434" s="110"/>
      <c r="E434" s="110"/>
      <c r="F434" s="110"/>
    </row>
    <row r="435" spans="3:6" ht="25" customHeight="1" x14ac:dyDescent="0.3">
      <c r="C435" s="73"/>
      <c r="D435" s="110"/>
      <c r="E435" s="110"/>
      <c r="F435" s="110"/>
    </row>
    <row r="436" spans="3:6" ht="25" customHeight="1" x14ac:dyDescent="0.3">
      <c r="C436" s="73"/>
      <c r="D436" s="110"/>
      <c r="E436" s="110"/>
      <c r="F436" s="110"/>
    </row>
    <row r="437" spans="3:6" ht="25" customHeight="1" x14ac:dyDescent="0.3">
      <c r="C437" s="73"/>
      <c r="D437" s="110"/>
      <c r="E437" s="110"/>
      <c r="F437" s="110"/>
    </row>
    <row r="438" spans="3:6" ht="25" customHeight="1" x14ac:dyDescent="0.3">
      <c r="C438" s="73"/>
      <c r="D438" s="110"/>
      <c r="E438" s="110"/>
      <c r="F438" s="110"/>
    </row>
    <row r="439" spans="3:6" ht="25" customHeight="1" x14ac:dyDescent="0.3">
      <c r="C439" s="73"/>
      <c r="D439" s="110"/>
      <c r="E439" s="110"/>
      <c r="F439" s="110"/>
    </row>
    <row r="440" spans="3:6" ht="25" customHeight="1" x14ac:dyDescent="0.3">
      <c r="C440" s="73"/>
      <c r="D440" s="110"/>
      <c r="E440" s="110"/>
      <c r="F440" s="110"/>
    </row>
    <row r="441" spans="3:6" ht="25" customHeight="1" x14ac:dyDescent="0.3">
      <c r="C441" s="73"/>
      <c r="D441" s="110"/>
      <c r="E441" s="110"/>
      <c r="F441" s="110"/>
    </row>
    <row r="442" spans="3:6" ht="25" customHeight="1" x14ac:dyDescent="0.3">
      <c r="C442" s="73"/>
      <c r="D442" s="110"/>
      <c r="E442" s="110"/>
      <c r="F442" s="110"/>
    </row>
    <row r="443" spans="3:6" ht="25" customHeight="1" x14ac:dyDescent="0.3">
      <c r="C443" s="73"/>
      <c r="D443" s="110"/>
      <c r="E443" s="110"/>
      <c r="F443" s="110"/>
    </row>
    <row r="444" spans="3:6" ht="25" customHeight="1" x14ac:dyDescent="0.3">
      <c r="C444" s="73"/>
      <c r="D444" s="110"/>
      <c r="E444" s="110"/>
      <c r="F444" s="110"/>
    </row>
    <row r="445" spans="3:6" ht="25" customHeight="1" x14ac:dyDescent="0.3">
      <c r="C445" s="73"/>
      <c r="D445" s="110"/>
      <c r="E445" s="110"/>
      <c r="F445" s="110"/>
    </row>
    <row r="446" spans="3:6" ht="25" customHeight="1" x14ac:dyDescent="0.3">
      <c r="C446" s="73"/>
      <c r="D446" s="110"/>
      <c r="E446" s="110"/>
      <c r="F446" s="110"/>
    </row>
    <row r="447" spans="3:6" ht="25" customHeight="1" x14ac:dyDescent="0.3">
      <c r="C447" s="73"/>
      <c r="D447" s="110"/>
      <c r="E447" s="110"/>
      <c r="F447" s="110"/>
    </row>
    <row r="448" spans="3:6" ht="25" customHeight="1" x14ac:dyDescent="0.3">
      <c r="C448" s="73"/>
      <c r="D448" s="110"/>
      <c r="E448" s="110"/>
      <c r="F448" s="110"/>
    </row>
    <row r="449" spans="3:6" ht="25" customHeight="1" x14ac:dyDescent="0.3">
      <c r="C449" s="73"/>
      <c r="D449" s="110"/>
      <c r="E449" s="110"/>
      <c r="F449" s="110"/>
    </row>
    <row r="450" spans="3:6" ht="25" customHeight="1" x14ac:dyDescent="0.3">
      <c r="C450" s="73"/>
      <c r="D450" s="110"/>
      <c r="E450" s="110"/>
      <c r="F450" s="110"/>
    </row>
    <row r="451" spans="3:6" ht="25" customHeight="1" x14ac:dyDescent="0.3">
      <c r="C451" s="73"/>
      <c r="D451" s="110"/>
      <c r="E451" s="110"/>
      <c r="F451" s="110"/>
    </row>
    <row r="452" spans="3:6" ht="25" customHeight="1" x14ac:dyDescent="0.3">
      <c r="C452" s="73"/>
      <c r="D452" s="110"/>
      <c r="E452" s="110"/>
      <c r="F452" s="110"/>
    </row>
    <row r="453" spans="3:6" ht="25" customHeight="1" x14ac:dyDescent="0.3">
      <c r="C453" s="73"/>
      <c r="D453" s="110"/>
      <c r="E453" s="110"/>
      <c r="F453" s="110"/>
    </row>
    <row r="454" spans="3:6" ht="25" customHeight="1" x14ac:dyDescent="0.3">
      <c r="C454" s="73"/>
      <c r="D454" s="110"/>
      <c r="E454" s="110"/>
      <c r="F454" s="110"/>
    </row>
    <row r="455" spans="3:6" ht="25" customHeight="1" x14ac:dyDescent="0.3">
      <c r="C455" s="73"/>
      <c r="D455" s="110"/>
      <c r="E455" s="110"/>
      <c r="F455" s="110"/>
    </row>
    <row r="456" spans="3:6" ht="25" customHeight="1" x14ac:dyDescent="0.3">
      <c r="C456" s="73"/>
      <c r="D456" s="110"/>
      <c r="E456" s="110"/>
      <c r="F456" s="110"/>
    </row>
    <row r="457" spans="3:6" ht="25" customHeight="1" x14ac:dyDescent="0.3">
      <c r="C457" s="73"/>
      <c r="D457" s="110"/>
      <c r="E457" s="110"/>
      <c r="F457" s="110"/>
    </row>
    <row r="458" spans="3:6" ht="25" customHeight="1" x14ac:dyDescent="0.3">
      <c r="C458" s="73"/>
      <c r="D458" s="110"/>
      <c r="E458" s="110"/>
      <c r="F458" s="110"/>
    </row>
    <row r="459" spans="3:6" ht="25" customHeight="1" x14ac:dyDescent="0.3">
      <c r="C459" s="73"/>
      <c r="D459" s="110"/>
      <c r="E459" s="110"/>
      <c r="F459" s="110"/>
    </row>
    <row r="460" spans="3:6" ht="25" customHeight="1" x14ac:dyDescent="0.3">
      <c r="C460" s="73"/>
      <c r="D460" s="110"/>
      <c r="E460" s="110"/>
      <c r="F460" s="110"/>
    </row>
    <row r="461" spans="3:6" ht="25" customHeight="1" x14ac:dyDescent="0.3">
      <c r="C461" s="73"/>
      <c r="D461" s="110"/>
      <c r="E461" s="110"/>
      <c r="F461" s="110"/>
    </row>
    <row r="462" spans="3:6" ht="25" customHeight="1" x14ac:dyDescent="0.3">
      <c r="C462" s="73"/>
      <c r="D462" s="110"/>
      <c r="E462" s="110"/>
      <c r="F462" s="110"/>
    </row>
    <row r="463" spans="3:6" ht="25" customHeight="1" x14ac:dyDescent="0.3">
      <c r="C463" s="73"/>
      <c r="D463" s="110"/>
      <c r="E463" s="110"/>
      <c r="F463" s="110"/>
    </row>
    <row r="464" spans="3:6" ht="25" customHeight="1" x14ac:dyDescent="0.3">
      <c r="C464" s="73"/>
      <c r="D464" s="110"/>
      <c r="E464" s="110"/>
      <c r="F464" s="110"/>
    </row>
    <row r="465" spans="3:6" ht="25" customHeight="1" x14ac:dyDescent="0.3">
      <c r="C465" s="73"/>
      <c r="D465" s="110"/>
      <c r="E465" s="110"/>
      <c r="F465" s="110"/>
    </row>
    <row r="466" spans="3:6" ht="25" customHeight="1" x14ac:dyDescent="0.3">
      <c r="C466" s="73"/>
      <c r="D466" s="110"/>
      <c r="E466" s="110"/>
      <c r="F466" s="110"/>
    </row>
    <row r="467" spans="3:6" ht="25" customHeight="1" x14ac:dyDescent="0.3">
      <c r="C467" s="73"/>
      <c r="D467" s="110"/>
      <c r="E467" s="110"/>
      <c r="F467" s="110"/>
    </row>
    <row r="468" spans="3:6" ht="25" customHeight="1" x14ac:dyDescent="0.3">
      <c r="C468" s="73"/>
      <c r="D468" s="110"/>
      <c r="E468" s="110"/>
      <c r="F468" s="110"/>
    </row>
    <row r="469" spans="3:6" ht="25" customHeight="1" x14ac:dyDescent="0.3">
      <c r="C469" s="73"/>
      <c r="D469" s="110"/>
      <c r="E469" s="110"/>
      <c r="F469" s="110"/>
    </row>
    <row r="470" spans="3:6" ht="25" customHeight="1" x14ac:dyDescent="0.3">
      <c r="C470" s="73"/>
      <c r="D470" s="110"/>
      <c r="E470" s="110"/>
      <c r="F470" s="110"/>
    </row>
    <row r="471" spans="3:6" ht="25" customHeight="1" x14ac:dyDescent="0.3">
      <c r="C471" s="73"/>
      <c r="D471" s="110"/>
      <c r="E471" s="110"/>
      <c r="F471" s="110"/>
    </row>
    <row r="472" spans="3:6" ht="25" customHeight="1" x14ac:dyDescent="0.3">
      <c r="C472" s="73"/>
      <c r="D472" s="110"/>
      <c r="E472" s="110"/>
      <c r="F472" s="110"/>
    </row>
    <row r="473" spans="3:6" ht="25" customHeight="1" x14ac:dyDescent="0.3">
      <c r="C473" s="73"/>
      <c r="D473" s="110"/>
      <c r="E473" s="110"/>
      <c r="F473" s="110"/>
    </row>
    <row r="474" spans="3:6" ht="25" customHeight="1" x14ac:dyDescent="0.3">
      <c r="C474" s="73"/>
      <c r="D474" s="110"/>
      <c r="E474" s="110"/>
      <c r="F474" s="110"/>
    </row>
    <row r="475" spans="3:6" ht="25" customHeight="1" x14ac:dyDescent="0.3">
      <c r="C475" s="73"/>
      <c r="D475" s="110"/>
      <c r="E475" s="110"/>
      <c r="F475" s="110"/>
    </row>
    <row r="476" spans="3:6" ht="25" customHeight="1" x14ac:dyDescent="0.3">
      <c r="C476" s="73"/>
      <c r="D476" s="110"/>
      <c r="E476" s="110"/>
      <c r="F476" s="110"/>
    </row>
    <row r="477" spans="3:6" ht="25" customHeight="1" x14ac:dyDescent="0.3">
      <c r="C477" s="73"/>
      <c r="D477" s="110"/>
      <c r="E477" s="110"/>
      <c r="F477" s="110"/>
    </row>
    <row r="478" spans="3:6" ht="25" customHeight="1" x14ac:dyDescent="0.3">
      <c r="C478" s="73"/>
      <c r="D478" s="110"/>
      <c r="E478" s="110"/>
      <c r="F478" s="110"/>
    </row>
    <row r="479" spans="3:6" ht="25" customHeight="1" x14ac:dyDescent="0.3">
      <c r="C479" s="73"/>
      <c r="D479" s="110"/>
      <c r="E479" s="110"/>
      <c r="F479" s="110"/>
    </row>
    <row r="480" spans="3:6" ht="25" customHeight="1" x14ac:dyDescent="0.3">
      <c r="C480" s="73"/>
      <c r="D480" s="110"/>
      <c r="E480" s="110"/>
      <c r="F480" s="110"/>
    </row>
    <row r="481" spans="3:6" ht="25" customHeight="1" x14ac:dyDescent="0.3">
      <c r="C481" s="73"/>
      <c r="D481" s="110"/>
      <c r="E481" s="110"/>
      <c r="F481" s="110"/>
    </row>
    <row r="482" spans="3:6" ht="25" customHeight="1" x14ac:dyDescent="0.3">
      <c r="C482" s="73"/>
      <c r="D482" s="110"/>
      <c r="E482" s="110"/>
      <c r="F482" s="110"/>
    </row>
    <row r="483" spans="3:6" ht="25" customHeight="1" x14ac:dyDescent="0.3">
      <c r="C483" s="73"/>
      <c r="D483" s="110"/>
      <c r="E483" s="110"/>
      <c r="F483" s="110"/>
    </row>
    <row r="484" spans="3:6" ht="25" customHeight="1" x14ac:dyDescent="0.3">
      <c r="C484" s="73"/>
      <c r="D484" s="110"/>
      <c r="E484" s="110"/>
      <c r="F484" s="110"/>
    </row>
    <row r="485" spans="3:6" ht="25" customHeight="1" x14ac:dyDescent="0.3">
      <c r="C485" s="73"/>
      <c r="D485" s="110"/>
      <c r="E485" s="110"/>
      <c r="F485" s="110"/>
    </row>
    <row r="486" spans="3:6" ht="25" customHeight="1" x14ac:dyDescent="0.3">
      <c r="C486" s="73"/>
      <c r="D486" s="110"/>
      <c r="E486" s="110"/>
      <c r="F486" s="110"/>
    </row>
    <row r="487" spans="3:6" ht="25" customHeight="1" x14ac:dyDescent="0.3">
      <c r="C487" s="73"/>
      <c r="D487" s="110"/>
      <c r="E487" s="110"/>
      <c r="F487" s="110"/>
    </row>
    <row r="488" spans="3:6" ht="25" customHeight="1" x14ac:dyDescent="0.3">
      <c r="C488" s="73"/>
      <c r="D488" s="110"/>
      <c r="E488" s="110"/>
      <c r="F488" s="110"/>
    </row>
    <row r="489" spans="3:6" ht="25" customHeight="1" x14ac:dyDescent="0.3">
      <c r="C489" s="73"/>
      <c r="D489" s="110"/>
      <c r="E489" s="110"/>
      <c r="F489" s="110"/>
    </row>
    <row r="490" spans="3:6" ht="25" customHeight="1" x14ac:dyDescent="0.3">
      <c r="C490" s="73"/>
      <c r="D490" s="110"/>
      <c r="E490" s="110"/>
      <c r="F490" s="110"/>
    </row>
    <row r="491" spans="3:6" ht="25" customHeight="1" x14ac:dyDescent="0.3">
      <c r="C491" s="73"/>
      <c r="D491" s="110"/>
      <c r="E491" s="110"/>
      <c r="F491" s="110"/>
    </row>
    <row r="492" spans="3:6" ht="25" customHeight="1" x14ac:dyDescent="0.3">
      <c r="C492" s="73"/>
      <c r="D492" s="110"/>
      <c r="E492" s="110"/>
      <c r="F492" s="110"/>
    </row>
    <row r="493" spans="3:6" ht="25" customHeight="1" x14ac:dyDescent="0.3">
      <c r="C493" s="73"/>
      <c r="D493" s="110"/>
      <c r="E493" s="110"/>
      <c r="F493" s="110"/>
    </row>
    <row r="494" spans="3:6" ht="25" customHeight="1" x14ac:dyDescent="0.3">
      <c r="C494" s="73"/>
      <c r="D494" s="110"/>
      <c r="E494" s="110"/>
      <c r="F494" s="110"/>
    </row>
    <row r="495" spans="3:6" ht="25" customHeight="1" x14ac:dyDescent="0.3">
      <c r="C495" s="73"/>
      <c r="D495" s="110"/>
      <c r="E495" s="110"/>
      <c r="F495" s="110"/>
    </row>
    <row r="496" spans="3:6" ht="25" customHeight="1" x14ac:dyDescent="0.3">
      <c r="C496" s="73"/>
      <c r="D496" s="110"/>
      <c r="E496" s="110"/>
      <c r="F496" s="110"/>
    </row>
    <row r="497" spans="3:6" ht="25" customHeight="1" x14ac:dyDescent="0.3">
      <c r="C497" s="73"/>
      <c r="D497" s="110"/>
      <c r="E497" s="110"/>
      <c r="F497" s="110"/>
    </row>
    <row r="498" spans="3:6" ht="25" customHeight="1" x14ac:dyDescent="0.3">
      <c r="C498" s="73"/>
      <c r="D498" s="110"/>
      <c r="E498" s="110"/>
      <c r="F498" s="110"/>
    </row>
    <row r="499" spans="3:6" ht="25" customHeight="1" x14ac:dyDescent="0.3">
      <c r="C499" s="73"/>
      <c r="D499" s="110"/>
      <c r="E499" s="110"/>
      <c r="F499" s="110"/>
    </row>
    <row r="500" spans="3:6" ht="25" customHeight="1" x14ac:dyDescent="0.3">
      <c r="C500" s="73"/>
      <c r="D500" s="110"/>
      <c r="E500" s="110"/>
      <c r="F500" s="110"/>
    </row>
    <row r="501" spans="3:6" ht="25" customHeight="1" x14ac:dyDescent="0.3">
      <c r="C501" s="73"/>
      <c r="D501" s="110"/>
      <c r="E501" s="110"/>
      <c r="F501" s="110"/>
    </row>
    <row r="502" spans="3:6" ht="25" customHeight="1" x14ac:dyDescent="0.3">
      <c r="C502" s="73"/>
      <c r="D502" s="110"/>
      <c r="E502" s="110"/>
      <c r="F502" s="110"/>
    </row>
    <row r="503" spans="3:6" ht="25" customHeight="1" x14ac:dyDescent="0.3">
      <c r="C503" s="73"/>
      <c r="D503" s="110"/>
      <c r="E503" s="110"/>
      <c r="F503" s="110"/>
    </row>
    <row r="504" spans="3:6" ht="25" customHeight="1" x14ac:dyDescent="0.3">
      <c r="C504" s="73"/>
      <c r="D504" s="110"/>
      <c r="E504" s="110"/>
      <c r="F504" s="110"/>
    </row>
    <row r="505" spans="3:6" ht="25" customHeight="1" x14ac:dyDescent="0.3">
      <c r="C505" s="73"/>
      <c r="D505" s="110"/>
      <c r="E505" s="110"/>
      <c r="F505" s="110"/>
    </row>
    <row r="506" spans="3:6" ht="25" customHeight="1" x14ac:dyDescent="0.3">
      <c r="C506" s="73"/>
      <c r="D506" s="110"/>
      <c r="E506" s="110"/>
      <c r="F506" s="110"/>
    </row>
    <row r="507" spans="3:6" ht="25" customHeight="1" x14ac:dyDescent="0.3">
      <c r="C507" s="73"/>
      <c r="D507" s="110"/>
      <c r="E507" s="110"/>
      <c r="F507" s="110"/>
    </row>
    <row r="508" spans="3:6" ht="25" customHeight="1" x14ac:dyDescent="0.3">
      <c r="C508" s="73"/>
      <c r="D508" s="110"/>
      <c r="E508" s="110"/>
      <c r="F508" s="110"/>
    </row>
    <row r="509" spans="3:6" ht="25" customHeight="1" x14ac:dyDescent="0.3">
      <c r="C509" s="73"/>
      <c r="D509" s="110"/>
      <c r="E509" s="110"/>
      <c r="F509" s="110"/>
    </row>
    <row r="510" spans="3:6" ht="25" customHeight="1" x14ac:dyDescent="0.3">
      <c r="C510" s="73"/>
      <c r="D510" s="110"/>
      <c r="E510" s="110"/>
      <c r="F510" s="110"/>
    </row>
    <row r="511" spans="3:6" ht="25" customHeight="1" x14ac:dyDescent="0.3">
      <c r="C511" s="73"/>
      <c r="D511" s="110"/>
      <c r="E511" s="110"/>
      <c r="F511" s="110"/>
    </row>
    <row r="512" spans="3:6" ht="25" customHeight="1" x14ac:dyDescent="0.3">
      <c r="C512" s="73"/>
      <c r="D512" s="110"/>
      <c r="E512" s="110"/>
      <c r="F512" s="110"/>
    </row>
    <row r="513" spans="3:6" ht="25" customHeight="1" x14ac:dyDescent="0.3">
      <c r="C513" s="73"/>
      <c r="D513" s="110"/>
      <c r="E513" s="110"/>
      <c r="F513" s="110"/>
    </row>
    <row r="514" spans="3:6" ht="25" customHeight="1" x14ac:dyDescent="0.3">
      <c r="C514" s="73"/>
      <c r="D514" s="110"/>
      <c r="E514" s="110"/>
      <c r="F514" s="110"/>
    </row>
    <row r="515" spans="3:6" ht="25" customHeight="1" x14ac:dyDescent="0.3">
      <c r="C515" s="73"/>
      <c r="D515" s="110"/>
      <c r="E515" s="110"/>
      <c r="F515" s="110"/>
    </row>
    <row r="516" spans="3:6" ht="25" customHeight="1" x14ac:dyDescent="0.3">
      <c r="C516" s="73"/>
      <c r="D516" s="110"/>
      <c r="E516" s="110"/>
      <c r="F516" s="110"/>
    </row>
    <row r="517" spans="3:6" ht="25" customHeight="1" x14ac:dyDescent="0.3">
      <c r="C517" s="73"/>
      <c r="D517" s="110"/>
      <c r="E517" s="110"/>
      <c r="F517" s="110"/>
    </row>
    <row r="518" spans="3:6" ht="25" customHeight="1" x14ac:dyDescent="0.3">
      <c r="C518" s="73"/>
      <c r="D518" s="110"/>
      <c r="E518" s="110"/>
      <c r="F518" s="110"/>
    </row>
    <row r="519" spans="3:6" ht="25" customHeight="1" x14ac:dyDescent="0.3">
      <c r="C519" s="73"/>
      <c r="D519" s="110"/>
      <c r="E519" s="110"/>
      <c r="F519" s="110"/>
    </row>
    <row r="520" spans="3:6" ht="25" customHeight="1" x14ac:dyDescent="0.3">
      <c r="C520" s="73"/>
      <c r="D520" s="110"/>
      <c r="E520" s="110"/>
      <c r="F520" s="110"/>
    </row>
    <row r="521" spans="3:6" ht="25" customHeight="1" x14ac:dyDescent="0.3">
      <c r="C521" s="73"/>
      <c r="D521" s="110"/>
      <c r="E521" s="110"/>
      <c r="F521" s="110"/>
    </row>
    <row r="522" spans="3:6" ht="25" customHeight="1" x14ac:dyDescent="0.3">
      <c r="C522" s="73"/>
      <c r="D522" s="110"/>
      <c r="E522" s="110"/>
      <c r="F522" s="110"/>
    </row>
    <row r="523" spans="3:6" ht="25" customHeight="1" x14ac:dyDescent="0.3">
      <c r="C523" s="73"/>
      <c r="D523" s="110"/>
      <c r="E523" s="110"/>
      <c r="F523" s="110"/>
    </row>
    <row r="524" spans="3:6" ht="25" customHeight="1" x14ac:dyDescent="0.3">
      <c r="C524" s="73"/>
      <c r="D524" s="110"/>
      <c r="E524" s="110"/>
      <c r="F524" s="110"/>
    </row>
    <row r="525" spans="3:6" ht="25" customHeight="1" x14ac:dyDescent="0.3">
      <c r="C525" s="73"/>
      <c r="D525" s="110"/>
      <c r="E525" s="110"/>
      <c r="F525" s="110"/>
    </row>
    <row r="526" spans="3:6" ht="25" customHeight="1" x14ac:dyDescent="0.3">
      <c r="C526" s="73"/>
      <c r="D526" s="110"/>
      <c r="E526" s="110"/>
      <c r="F526" s="110"/>
    </row>
    <row r="527" spans="3:6" ht="25" customHeight="1" x14ac:dyDescent="0.3">
      <c r="C527" s="73"/>
      <c r="D527" s="110"/>
      <c r="E527" s="110"/>
      <c r="F527" s="110"/>
    </row>
    <row r="528" spans="3:6" ht="25" customHeight="1" x14ac:dyDescent="0.3">
      <c r="C528" s="73"/>
      <c r="D528" s="110"/>
      <c r="E528" s="110"/>
      <c r="F528" s="110"/>
    </row>
    <row r="529" spans="3:6" ht="25" customHeight="1" x14ac:dyDescent="0.3">
      <c r="C529" s="73"/>
      <c r="D529" s="110"/>
      <c r="E529" s="110"/>
      <c r="F529" s="110"/>
    </row>
    <row r="530" spans="3:6" ht="25" customHeight="1" x14ac:dyDescent="0.3">
      <c r="C530" s="73"/>
      <c r="D530" s="110"/>
      <c r="E530" s="110"/>
      <c r="F530" s="110"/>
    </row>
    <row r="531" spans="3:6" ht="25" customHeight="1" x14ac:dyDescent="0.3">
      <c r="C531" s="73"/>
      <c r="D531" s="110"/>
      <c r="E531" s="110"/>
      <c r="F531" s="110"/>
    </row>
    <row r="532" spans="3:6" ht="25" customHeight="1" x14ac:dyDescent="0.3">
      <c r="C532" s="73"/>
      <c r="D532" s="110"/>
      <c r="E532" s="110"/>
      <c r="F532" s="110"/>
    </row>
    <row r="533" spans="3:6" ht="25" customHeight="1" x14ac:dyDescent="0.3">
      <c r="C533" s="73"/>
      <c r="D533" s="110"/>
      <c r="E533" s="110"/>
      <c r="F533" s="110"/>
    </row>
    <row r="534" spans="3:6" ht="25" customHeight="1" x14ac:dyDescent="0.3">
      <c r="C534" s="73"/>
      <c r="D534" s="110"/>
      <c r="E534" s="110"/>
      <c r="F534" s="110"/>
    </row>
    <row r="535" spans="3:6" ht="25" customHeight="1" x14ac:dyDescent="0.3">
      <c r="C535" s="73"/>
      <c r="D535" s="110"/>
      <c r="E535" s="110"/>
      <c r="F535" s="110"/>
    </row>
    <row r="536" spans="3:6" ht="25" customHeight="1" x14ac:dyDescent="0.3">
      <c r="C536" s="73"/>
      <c r="D536" s="110"/>
      <c r="E536" s="110"/>
      <c r="F536" s="110"/>
    </row>
    <row r="537" spans="3:6" ht="25" customHeight="1" x14ac:dyDescent="0.3">
      <c r="C537" s="73"/>
      <c r="D537" s="110"/>
      <c r="E537" s="110"/>
      <c r="F537" s="110"/>
    </row>
    <row r="538" spans="3:6" ht="25" customHeight="1" x14ac:dyDescent="0.3">
      <c r="C538" s="73"/>
      <c r="D538" s="110"/>
      <c r="E538" s="110"/>
      <c r="F538" s="110"/>
    </row>
    <row r="539" spans="3:6" ht="25" customHeight="1" x14ac:dyDescent="0.3">
      <c r="C539" s="73"/>
      <c r="D539" s="110"/>
      <c r="E539" s="110"/>
      <c r="F539" s="110"/>
    </row>
    <row r="540" spans="3:6" ht="25" customHeight="1" x14ac:dyDescent="0.3">
      <c r="C540" s="73"/>
      <c r="D540" s="110"/>
      <c r="E540" s="110"/>
      <c r="F540" s="110"/>
    </row>
    <row r="541" spans="3:6" ht="25" customHeight="1" x14ac:dyDescent="0.3">
      <c r="C541" s="73"/>
      <c r="D541" s="110"/>
      <c r="E541" s="110"/>
      <c r="F541" s="110"/>
    </row>
    <row r="542" spans="3:6" ht="25" customHeight="1" x14ac:dyDescent="0.3">
      <c r="C542" s="73"/>
      <c r="D542" s="110"/>
      <c r="E542" s="110"/>
      <c r="F542" s="110"/>
    </row>
    <row r="543" spans="3:6" ht="25" customHeight="1" x14ac:dyDescent="0.3">
      <c r="C543" s="73"/>
      <c r="D543" s="110"/>
      <c r="E543" s="110"/>
      <c r="F543" s="110"/>
    </row>
    <row r="544" spans="3:6" ht="25" customHeight="1" x14ac:dyDescent="0.3">
      <c r="C544" s="73"/>
      <c r="D544" s="110"/>
      <c r="E544" s="110"/>
      <c r="F544" s="110"/>
    </row>
    <row r="545" spans="3:6" ht="25" customHeight="1" x14ac:dyDescent="0.3">
      <c r="C545" s="73"/>
      <c r="D545" s="110"/>
      <c r="E545" s="110"/>
      <c r="F545" s="110"/>
    </row>
    <row r="546" spans="3:6" ht="25" customHeight="1" x14ac:dyDescent="0.3">
      <c r="C546" s="73"/>
      <c r="D546" s="110"/>
      <c r="E546" s="110"/>
      <c r="F546" s="110"/>
    </row>
    <row r="547" spans="3:6" ht="25" customHeight="1" x14ac:dyDescent="0.3">
      <c r="C547" s="73"/>
      <c r="D547" s="110"/>
      <c r="E547" s="110"/>
      <c r="F547" s="110"/>
    </row>
    <row r="548" spans="3:6" ht="25" customHeight="1" x14ac:dyDescent="0.3">
      <c r="C548" s="73"/>
      <c r="D548" s="110"/>
      <c r="E548" s="110"/>
      <c r="F548" s="110"/>
    </row>
    <row r="549" spans="3:6" ht="25" customHeight="1" x14ac:dyDescent="0.3">
      <c r="C549" s="73"/>
      <c r="D549" s="110"/>
      <c r="E549" s="110"/>
      <c r="F549" s="110"/>
    </row>
    <row r="550" spans="3:6" ht="25" customHeight="1" x14ac:dyDescent="0.3">
      <c r="C550" s="73"/>
      <c r="D550" s="110"/>
      <c r="E550" s="110"/>
      <c r="F550" s="110"/>
    </row>
    <row r="551" spans="3:6" ht="25" customHeight="1" x14ac:dyDescent="0.3">
      <c r="C551" s="73"/>
      <c r="D551" s="110"/>
      <c r="E551" s="110"/>
      <c r="F551" s="110"/>
    </row>
    <row r="552" spans="3:6" ht="25" customHeight="1" x14ac:dyDescent="0.3">
      <c r="C552" s="73"/>
      <c r="D552" s="110"/>
      <c r="E552" s="110"/>
      <c r="F552" s="110"/>
    </row>
    <row r="553" spans="3:6" ht="25" customHeight="1" x14ac:dyDescent="0.3">
      <c r="C553" s="73"/>
      <c r="D553" s="110"/>
      <c r="E553" s="110"/>
      <c r="F553" s="110"/>
    </row>
    <row r="554" spans="3:6" ht="25" customHeight="1" x14ac:dyDescent="0.3">
      <c r="C554" s="73"/>
      <c r="D554" s="110"/>
      <c r="E554" s="110"/>
      <c r="F554" s="110"/>
    </row>
    <row r="555" spans="3:6" ht="25" customHeight="1" x14ac:dyDescent="0.3">
      <c r="C555" s="73"/>
      <c r="D555" s="110"/>
      <c r="E555" s="110"/>
      <c r="F555" s="110"/>
    </row>
    <row r="556" spans="3:6" ht="25" customHeight="1" x14ac:dyDescent="0.3">
      <c r="C556" s="73"/>
      <c r="D556" s="110"/>
      <c r="E556" s="110"/>
      <c r="F556" s="110"/>
    </row>
    <row r="557" spans="3:6" ht="25" customHeight="1" x14ac:dyDescent="0.3">
      <c r="C557" s="73"/>
      <c r="D557" s="110"/>
      <c r="E557" s="110"/>
      <c r="F557" s="110"/>
    </row>
    <row r="558" spans="3:6" ht="25" customHeight="1" x14ac:dyDescent="0.3">
      <c r="C558" s="73"/>
      <c r="D558" s="110"/>
      <c r="E558" s="110"/>
      <c r="F558" s="110"/>
    </row>
    <row r="559" spans="3:6" ht="25" customHeight="1" x14ac:dyDescent="0.3">
      <c r="C559" s="73"/>
      <c r="D559" s="110"/>
      <c r="E559" s="110"/>
      <c r="F559" s="110"/>
    </row>
    <row r="560" spans="3:6" ht="25" customHeight="1" x14ac:dyDescent="0.3">
      <c r="C560" s="73"/>
      <c r="D560" s="110"/>
      <c r="E560" s="110"/>
      <c r="F560" s="110"/>
    </row>
    <row r="561" spans="3:6" ht="25" customHeight="1" x14ac:dyDescent="0.3">
      <c r="C561" s="73"/>
      <c r="D561" s="110"/>
      <c r="E561" s="110"/>
      <c r="F561" s="110"/>
    </row>
    <row r="562" spans="3:6" ht="25" customHeight="1" x14ac:dyDescent="0.3">
      <c r="C562" s="73"/>
      <c r="D562" s="110"/>
      <c r="E562" s="110"/>
      <c r="F562" s="110"/>
    </row>
    <row r="563" spans="3:6" ht="25" customHeight="1" x14ac:dyDescent="0.3">
      <c r="C563" s="73"/>
      <c r="D563" s="110"/>
      <c r="E563" s="110"/>
      <c r="F563" s="110"/>
    </row>
    <row r="564" spans="3:6" ht="25" customHeight="1" x14ac:dyDescent="0.3">
      <c r="C564" s="73"/>
      <c r="D564" s="110"/>
      <c r="E564" s="110"/>
      <c r="F564" s="110"/>
    </row>
    <row r="565" spans="3:6" ht="25" customHeight="1" x14ac:dyDescent="0.3">
      <c r="C565" s="73"/>
      <c r="D565" s="110"/>
      <c r="E565" s="110"/>
      <c r="F565" s="110"/>
    </row>
    <row r="566" spans="3:6" ht="25" customHeight="1" x14ac:dyDescent="0.3">
      <c r="C566" s="73"/>
      <c r="D566" s="110"/>
      <c r="E566" s="110"/>
      <c r="F566" s="110"/>
    </row>
    <row r="567" spans="3:6" ht="25" customHeight="1" x14ac:dyDescent="0.3">
      <c r="C567" s="73"/>
      <c r="D567" s="110"/>
      <c r="E567" s="110"/>
      <c r="F567" s="110"/>
    </row>
    <row r="568" spans="3:6" ht="25" customHeight="1" x14ac:dyDescent="0.3">
      <c r="C568" s="73"/>
      <c r="D568" s="110"/>
      <c r="E568" s="110"/>
      <c r="F568" s="110"/>
    </row>
    <row r="569" spans="3:6" ht="25" customHeight="1" x14ac:dyDescent="0.3">
      <c r="C569" s="73"/>
      <c r="D569" s="110"/>
      <c r="E569" s="110"/>
      <c r="F569" s="110"/>
    </row>
    <row r="570" spans="3:6" ht="25" customHeight="1" x14ac:dyDescent="0.3">
      <c r="C570" s="73"/>
      <c r="D570" s="110"/>
      <c r="E570" s="110"/>
      <c r="F570" s="110"/>
    </row>
    <row r="571" spans="3:6" ht="25" customHeight="1" x14ac:dyDescent="0.3">
      <c r="C571" s="73"/>
      <c r="D571" s="110"/>
      <c r="E571" s="110"/>
      <c r="F571" s="110"/>
    </row>
    <row r="572" spans="3:6" ht="25" customHeight="1" x14ac:dyDescent="0.3">
      <c r="C572" s="73"/>
      <c r="D572" s="110"/>
      <c r="E572" s="110"/>
      <c r="F572" s="110"/>
    </row>
    <row r="573" spans="3:6" ht="25" customHeight="1" x14ac:dyDescent="0.3">
      <c r="C573" s="73"/>
      <c r="D573" s="110"/>
      <c r="E573" s="110"/>
      <c r="F573" s="110"/>
    </row>
    <row r="574" spans="3:6" ht="25" customHeight="1" x14ac:dyDescent="0.3">
      <c r="C574" s="73"/>
      <c r="D574" s="110"/>
      <c r="E574" s="110"/>
      <c r="F574" s="110"/>
    </row>
    <row r="575" spans="3:6" ht="25" customHeight="1" x14ac:dyDescent="0.3">
      <c r="C575" s="73"/>
      <c r="D575" s="110"/>
      <c r="E575" s="110"/>
      <c r="F575" s="110"/>
    </row>
    <row r="576" spans="3:6" ht="25" customHeight="1" x14ac:dyDescent="0.3">
      <c r="C576" s="73"/>
      <c r="D576" s="110"/>
      <c r="E576" s="110"/>
      <c r="F576" s="110"/>
    </row>
    <row r="577" spans="3:6" ht="25" customHeight="1" x14ac:dyDescent="0.3">
      <c r="C577" s="73"/>
      <c r="D577" s="110"/>
      <c r="E577" s="110"/>
      <c r="F577" s="110"/>
    </row>
    <row r="578" spans="3:6" ht="25" customHeight="1" x14ac:dyDescent="0.3">
      <c r="C578" s="73"/>
      <c r="D578" s="110"/>
      <c r="E578" s="110"/>
      <c r="F578" s="110"/>
    </row>
    <row r="579" spans="3:6" ht="25" customHeight="1" x14ac:dyDescent="0.3">
      <c r="C579" s="73"/>
      <c r="D579" s="110"/>
      <c r="E579" s="110"/>
      <c r="F579" s="110"/>
    </row>
    <row r="580" spans="3:6" ht="25" customHeight="1" x14ac:dyDescent="0.3">
      <c r="C580" s="73"/>
      <c r="D580" s="110"/>
      <c r="E580" s="110"/>
      <c r="F580" s="110"/>
    </row>
    <row r="581" spans="3:6" ht="25" customHeight="1" x14ac:dyDescent="0.3">
      <c r="C581" s="73"/>
      <c r="D581" s="110"/>
      <c r="E581" s="110"/>
      <c r="F581" s="110"/>
    </row>
    <row r="582" spans="3:6" ht="25" customHeight="1" x14ac:dyDescent="0.3">
      <c r="C582" s="73"/>
      <c r="D582" s="110"/>
      <c r="E582" s="110"/>
      <c r="F582" s="110"/>
    </row>
    <row r="583" spans="3:6" ht="25" customHeight="1" x14ac:dyDescent="0.3">
      <c r="C583" s="73"/>
      <c r="D583" s="110"/>
      <c r="E583" s="110"/>
      <c r="F583" s="110"/>
    </row>
    <row r="584" spans="3:6" ht="25" customHeight="1" x14ac:dyDescent="0.3">
      <c r="C584" s="73"/>
      <c r="D584" s="110"/>
      <c r="E584" s="110"/>
      <c r="F584" s="110"/>
    </row>
    <row r="585" spans="3:6" ht="25" customHeight="1" x14ac:dyDescent="0.3">
      <c r="C585" s="73"/>
      <c r="D585" s="110"/>
      <c r="E585" s="110"/>
      <c r="F585" s="110"/>
    </row>
    <row r="586" spans="3:6" ht="25" customHeight="1" x14ac:dyDescent="0.3">
      <c r="C586" s="73"/>
      <c r="D586" s="110"/>
      <c r="E586" s="110"/>
      <c r="F586" s="110"/>
    </row>
    <row r="587" spans="3:6" ht="25" customHeight="1" x14ac:dyDescent="0.3">
      <c r="C587" s="73"/>
      <c r="D587" s="110"/>
      <c r="E587" s="110"/>
      <c r="F587" s="110"/>
    </row>
    <row r="588" spans="3:6" ht="25" customHeight="1" x14ac:dyDescent="0.3">
      <c r="C588" s="73"/>
      <c r="D588" s="110"/>
      <c r="E588" s="110"/>
      <c r="F588" s="110"/>
    </row>
    <row r="589" spans="3:6" ht="25" customHeight="1" x14ac:dyDescent="0.3">
      <c r="C589" s="73"/>
      <c r="D589" s="110"/>
      <c r="E589" s="110"/>
      <c r="F589" s="110"/>
    </row>
    <row r="590" spans="3:6" ht="25" customHeight="1" x14ac:dyDescent="0.3">
      <c r="C590" s="73"/>
      <c r="D590" s="110"/>
      <c r="E590" s="110"/>
      <c r="F590" s="110"/>
    </row>
    <row r="591" spans="3:6" ht="25" customHeight="1" x14ac:dyDescent="0.3">
      <c r="C591" s="73"/>
      <c r="D591" s="110"/>
      <c r="E591" s="110"/>
      <c r="F591" s="110"/>
    </row>
    <row r="592" spans="3:6" ht="25" customHeight="1" x14ac:dyDescent="0.3">
      <c r="C592" s="73"/>
      <c r="D592" s="110"/>
      <c r="E592" s="110"/>
      <c r="F592" s="110"/>
    </row>
    <row r="593" spans="3:6" ht="25" customHeight="1" x14ac:dyDescent="0.3">
      <c r="C593" s="73"/>
      <c r="D593" s="110"/>
      <c r="E593" s="110"/>
      <c r="F593" s="110"/>
    </row>
    <row r="594" spans="3:6" ht="25" customHeight="1" x14ac:dyDescent="0.3">
      <c r="C594" s="73"/>
      <c r="D594" s="110"/>
      <c r="E594" s="110"/>
      <c r="F594" s="110"/>
    </row>
    <row r="595" spans="3:6" ht="25" customHeight="1" x14ac:dyDescent="0.3">
      <c r="C595" s="73"/>
      <c r="D595" s="110"/>
      <c r="E595" s="110"/>
      <c r="F595" s="110"/>
    </row>
    <row r="596" spans="3:6" ht="25" customHeight="1" x14ac:dyDescent="0.3">
      <c r="C596" s="73"/>
      <c r="D596" s="110"/>
      <c r="E596" s="110"/>
      <c r="F596" s="110"/>
    </row>
    <row r="597" spans="3:6" ht="25" customHeight="1" x14ac:dyDescent="0.3">
      <c r="C597" s="73"/>
      <c r="D597" s="110"/>
      <c r="E597" s="110"/>
      <c r="F597" s="110"/>
    </row>
    <row r="598" spans="3:6" ht="25" customHeight="1" x14ac:dyDescent="0.3">
      <c r="C598" s="73"/>
      <c r="D598" s="110"/>
      <c r="E598" s="110"/>
      <c r="F598" s="110"/>
    </row>
    <row r="599" spans="3:6" ht="25" customHeight="1" x14ac:dyDescent="0.3">
      <c r="C599" s="73"/>
      <c r="D599" s="110"/>
      <c r="E599" s="110"/>
      <c r="F599" s="110"/>
    </row>
    <row r="600" spans="3:6" ht="25" customHeight="1" x14ac:dyDescent="0.3">
      <c r="C600" s="73"/>
      <c r="D600" s="110"/>
      <c r="E600" s="110"/>
      <c r="F600" s="110"/>
    </row>
    <row r="601" spans="3:6" ht="25" customHeight="1" x14ac:dyDescent="0.3">
      <c r="C601" s="73"/>
      <c r="D601" s="110"/>
      <c r="E601" s="110"/>
      <c r="F601" s="110"/>
    </row>
    <row r="602" spans="3:6" ht="25" customHeight="1" x14ac:dyDescent="0.3">
      <c r="C602" s="73"/>
      <c r="D602" s="110"/>
      <c r="E602" s="110"/>
      <c r="F602" s="110"/>
    </row>
    <row r="603" spans="3:6" ht="25" customHeight="1" x14ac:dyDescent="0.3">
      <c r="C603" s="73"/>
      <c r="D603" s="110"/>
      <c r="E603" s="110"/>
      <c r="F603" s="110"/>
    </row>
    <row r="604" spans="3:6" ht="25" customHeight="1" x14ac:dyDescent="0.3">
      <c r="C604" s="73"/>
      <c r="D604" s="110"/>
      <c r="E604" s="110"/>
      <c r="F604" s="110"/>
    </row>
    <row r="605" spans="3:6" ht="25" customHeight="1" x14ac:dyDescent="0.3">
      <c r="C605" s="73"/>
      <c r="D605" s="110"/>
      <c r="E605" s="110"/>
      <c r="F605" s="110"/>
    </row>
    <row r="606" spans="3:6" ht="25" customHeight="1" x14ac:dyDescent="0.3">
      <c r="C606" s="73"/>
      <c r="D606" s="110"/>
      <c r="E606" s="110"/>
      <c r="F606" s="110"/>
    </row>
    <row r="607" spans="3:6" ht="25" customHeight="1" x14ac:dyDescent="0.3">
      <c r="C607" s="73"/>
      <c r="D607" s="110"/>
      <c r="E607" s="110"/>
      <c r="F607" s="110"/>
    </row>
    <row r="608" spans="3:6" ht="25" customHeight="1" x14ac:dyDescent="0.3">
      <c r="C608" s="73"/>
      <c r="D608" s="110"/>
      <c r="E608" s="110"/>
      <c r="F608" s="110"/>
    </row>
    <row r="609" spans="3:6" ht="25" customHeight="1" x14ac:dyDescent="0.3">
      <c r="C609" s="73"/>
      <c r="D609" s="110"/>
      <c r="E609" s="110"/>
      <c r="F609" s="110"/>
    </row>
    <row r="610" spans="3:6" ht="25" customHeight="1" x14ac:dyDescent="0.3">
      <c r="C610" s="73"/>
      <c r="D610" s="110"/>
      <c r="E610" s="110"/>
      <c r="F610" s="110"/>
    </row>
    <row r="611" spans="3:6" ht="25" customHeight="1" x14ac:dyDescent="0.3">
      <c r="C611" s="73"/>
      <c r="D611" s="110"/>
      <c r="E611" s="110"/>
      <c r="F611" s="110"/>
    </row>
    <row r="612" spans="3:6" ht="25" customHeight="1" x14ac:dyDescent="0.3">
      <c r="C612" s="73"/>
      <c r="D612" s="110"/>
      <c r="E612" s="110"/>
      <c r="F612" s="110"/>
    </row>
    <row r="613" spans="3:6" ht="25" customHeight="1" x14ac:dyDescent="0.3">
      <c r="C613" s="73"/>
      <c r="D613" s="110"/>
      <c r="E613" s="110"/>
      <c r="F613" s="110"/>
    </row>
    <row r="614" spans="3:6" ht="25" customHeight="1" x14ac:dyDescent="0.3">
      <c r="C614" s="73"/>
      <c r="D614" s="110"/>
      <c r="E614" s="110"/>
      <c r="F614" s="110"/>
    </row>
    <row r="615" spans="3:6" ht="25" customHeight="1" x14ac:dyDescent="0.3">
      <c r="C615" s="73"/>
      <c r="D615" s="110"/>
      <c r="E615" s="110"/>
      <c r="F615" s="110"/>
    </row>
    <row r="616" spans="3:6" ht="25" customHeight="1" x14ac:dyDescent="0.3">
      <c r="C616" s="73"/>
      <c r="D616" s="110"/>
      <c r="E616" s="110"/>
      <c r="F616" s="110"/>
    </row>
    <row r="617" spans="3:6" ht="25" customHeight="1" x14ac:dyDescent="0.3">
      <c r="C617" s="73"/>
      <c r="D617" s="110"/>
      <c r="E617" s="110"/>
      <c r="F617" s="110"/>
    </row>
    <row r="618" spans="3:6" ht="25" customHeight="1" x14ac:dyDescent="0.3">
      <c r="C618" s="73"/>
      <c r="D618" s="110"/>
      <c r="E618" s="110"/>
      <c r="F618" s="110"/>
    </row>
    <row r="619" spans="3:6" ht="25" customHeight="1" x14ac:dyDescent="0.3">
      <c r="C619" s="73"/>
      <c r="D619" s="110"/>
      <c r="E619" s="110"/>
      <c r="F619" s="110"/>
    </row>
    <row r="620" spans="3:6" ht="25" customHeight="1" x14ac:dyDescent="0.3">
      <c r="C620" s="73"/>
      <c r="D620" s="110"/>
      <c r="E620" s="110"/>
      <c r="F620" s="110"/>
    </row>
    <row r="621" spans="3:6" ht="25" customHeight="1" x14ac:dyDescent="0.3">
      <c r="C621" s="73"/>
      <c r="D621" s="110"/>
      <c r="E621" s="110"/>
      <c r="F621" s="110"/>
    </row>
    <row r="622" spans="3:6" ht="25" customHeight="1" x14ac:dyDescent="0.3">
      <c r="C622" s="73"/>
      <c r="D622" s="110"/>
      <c r="E622" s="110"/>
      <c r="F622" s="110"/>
    </row>
    <row r="623" spans="3:6" ht="25" customHeight="1" x14ac:dyDescent="0.3">
      <c r="C623" s="73"/>
      <c r="D623" s="110"/>
      <c r="E623" s="110"/>
      <c r="F623" s="110"/>
    </row>
    <row r="624" spans="3:6" ht="25" customHeight="1" x14ac:dyDescent="0.3">
      <c r="C624" s="73"/>
      <c r="D624" s="110"/>
      <c r="E624" s="110"/>
      <c r="F624" s="110"/>
    </row>
    <row r="625" spans="3:6" ht="25" customHeight="1" x14ac:dyDescent="0.3">
      <c r="C625" s="73"/>
      <c r="D625" s="110"/>
      <c r="E625" s="110"/>
      <c r="F625" s="110"/>
    </row>
    <row r="626" spans="3:6" ht="25" customHeight="1" x14ac:dyDescent="0.3">
      <c r="C626" s="73"/>
      <c r="D626" s="110"/>
      <c r="E626" s="110"/>
      <c r="F626" s="110"/>
    </row>
    <row r="627" spans="3:6" ht="25" customHeight="1" x14ac:dyDescent="0.3">
      <c r="C627" s="73"/>
      <c r="D627" s="110"/>
      <c r="E627" s="110"/>
      <c r="F627" s="110"/>
    </row>
    <row r="628" spans="3:6" ht="25" customHeight="1" x14ac:dyDescent="0.3">
      <c r="C628" s="73"/>
      <c r="D628" s="110"/>
      <c r="E628" s="110"/>
      <c r="F628" s="110"/>
    </row>
    <row r="629" spans="3:6" ht="25" customHeight="1" x14ac:dyDescent="0.3">
      <c r="C629" s="73"/>
      <c r="D629" s="110"/>
      <c r="E629" s="110"/>
      <c r="F629" s="110"/>
    </row>
    <row r="630" spans="3:6" ht="25" customHeight="1" x14ac:dyDescent="0.3">
      <c r="C630" s="73"/>
      <c r="D630" s="110"/>
      <c r="E630" s="110"/>
      <c r="F630" s="110"/>
    </row>
    <row r="631" spans="3:6" ht="25" customHeight="1" x14ac:dyDescent="0.3">
      <c r="C631" s="73"/>
      <c r="D631" s="110"/>
      <c r="E631" s="110"/>
      <c r="F631" s="110"/>
    </row>
    <row r="632" spans="3:6" ht="25" customHeight="1" x14ac:dyDescent="0.3">
      <c r="C632" s="73"/>
      <c r="D632" s="110"/>
      <c r="E632" s="110"/>
      <c r="F632" s="110"/>
    </row>
    <row r="633" spans="3:6" ht="25" customHeight="1" x14ac:dyDescent="0.3">
      <c r="C633" s="73"/>
      <c r="D633" s="110"/>
      <c r="E633" s="110"/>
      <c r="F633" s="110"/>
    </row>
    <row r="634" spans="3:6" ht="25" customHeight="1" x14ac:dyDescent="0.3">
      <c r="C634" s="73"/>
      <c r="D634" s="110"/>
      <c r="E634" s="110"/>
      <c r="F634" s="110"/>
    </row>
    <row r="635" spans="3:6" ht="25" customHeight="1" x14ac:dyDescent="0.3">
      <c r="C635" s="73"/>
      <c r="D635" s="110"/>
      <c r="E635" s="110"/>
      <c r="F635" s="110"/>
    </row>
    <row r="636" spans="3:6" ht="25" customHeight="1" x14ac:dyDescent="0.3">
      <c r="C636" s="73"/>
      <c r="D636" s="110"/>
      <c r="E636" s="110"/>
      <c r="F636" s="110"/>
    </row>
    <row r="637" spans="3:6" ht="25" customHeight="1" x14ac:dyDescent="0.3">
      <c r="C637" s="73"/>
      <c r="D637" s="110"/>
      <c r="E637" s="110"/>
      <c r="F637" s="110"/>
    </row>
    <row r="638" spans="3:6" ht="25" customHeight="1" x14ac:dyDescent="0.3">
      <c r="C638" s="73"/>
      <c r="D638" s="110"/>
      <c r="E638" s="110"/>
      <c r="F638" s="110"/>
    </row>
    <row r="639" spans="3:6" ht="25" customHeight="1" x14ac:dyDescent="0.3">
      <c r="C639" s="73"/>
      <c r="D639" s="110"/>
      <c r="E639" s="110"/>
      <c r="F639" s="110"/>
    </row>
    <row r="640" spans="3:6" ht="25" customHeight="1" x14ac:dyDescent="0.3">
      <c r="C640" s="73"/>
      <c r="D640" s="110"/>
      <c r="E640" s="110"/>
      <c r="F640" s="110"/>
    </row>
    <row r="641" spans="3:6" ht="25" customHeight="1" x14ac:dyDescent="0.3">
      <c r="C641" s="73"/>
      <c r="D641" s="110"/>
      <c r="E641" s="110"/>
      <c r="F641" s="110"/>
    </row>
    <row r="642" spans="3:6" ht="25" customHeight="1" x14ac:dyDescent="0.3">
      <c r="C642" s="73"/>
      <c r="D642" s="110"/>
      <c r="E642" s="110"/>
      <c r="F642" s="110"/>
    </row>
    <row r="643" spans="3:6" ht="25" customHeight="1" x14ac:dyDescent="0.3">
      <c r="C643" s="73"/>
      <c r="D643" s="110"/>
      <c r="E643" s="110"/>
      <c r="F643" s="110"/>
    </row>
    <row r="644" spans="3:6" ht="25" customHeight="1" x14ac:dyDescent="0.3">
      <c r="C644" s="73"/>
      <c r="D644" s="110"/>
      <c r="E644" s="110"/>
      <c r="F644" s="110"/>
    </row>
    <row r="645" spans="3:6" ht="25" customHeight="1" x14ac:dyDescent="0.3">
      <c r="C645" s="73"/>
      <c r="D645" s="110"/>
      <c r="E645" s="110"/>
      <c r="F645" s="110"/>
    </row>
    <row r="646" spans="3:6" ht="25" customHeight="1" x14ac:dyDescent="0.3">
      <c r="C646" s="73"/>
      <c r="D646" s="110"/>
      <c r="E646" s="110"/>
      <c r="F646" s="110"/>
    </row>
    <row r="647" spans="3:6" ht="25" customHeight="1" x14ac:dyDescent="0.3">
      <c r="C647" s="73"/>
      <c r="D647" s="110"/>
      <c r="E647" s="110"/>
      <c r="F647" s="110"/>
    </row>
    <row r="648" spans="3:6" ht="25" customHeight="1" x14ac:dyDescent="0.3">
      <c r="C648" s="73"/>
      <c r="D648" s="110"/>
      <c r="E648" s="110"/>
      <c r="F648" s="110"/>
    </row>
    <row r="649" spans="3:6" ht="25" customHeight="1" x14ac:dyDescent="0.3">
      <c r="C649" s="73"/>
      <c r="D649" s="110"/>
      <c r="E649" s="110"/>
      <c r="F649" s="110"/>
    </row>
    <row r="650" spans="3:6" ht="25" customHeight="1" x14ac:dyDescent="0.3">
      <c r="C650" s="73"/>
      <c r="D650" s="110"/>
      <c r="E650" s="110"/>
      <c r="F650" s="110"/>
    </row>
    <row r="651" spans="3:6" ht="25" customHeight="1" x14ac:dyDescent="0.3">
      <c r="C651" s="73"/>
      <c r="D651" s="110"/>
      <c r="E651" s="110"/>
      <c r="F651" s="110"/>
    </row>
    <row r="652" spans="3:6" ht="25" customHeight="1" x14ac:dyDescent="0.3">
      <c r="C652" s="73"/>
      <c r="D652" s="110"/>
      <c r="E652" s="110"/>
      <c r="F652" s="110"/>
    </row>
    <row r="653" spans="3:6" ht="25" customHeight="1" x14ac:dyDescent="0.3">
      <c r="C653" s="73"/>
      <c r="D653" s="110"/>
      <c r="E653" s="110"/>
      <c r="F653" s="110"/>
    </row>
    <row r="654" spans="3:6" ht="25" customHeight="1" x14ac:dyDescent="0.3">
      <c r="C654" s="73"/>
      <c r="D654" s="110"/>
      <c r="E654" s="110"/>
      <c r="F654" s="110"/>
    </row>
    <row r="655" spans="3:6" ht="25" customHeight="1" x14ac:dyDescent="0.3">
      <c r="C655" s="73"/>
      <c r="D655" s="110"/>
      <c r="E655" s="110"/>
      <c r="F655" s="110"/>
    </row>
    <row r="656" spans="3:6" ht="25" customHeight="1" x14ac:dyDescent="0.3">
      <c r="C656" s="73"/>
      <c r="D656" s="110"/>
      <c r="E656" s="110"/>
      <c r="F656" s="110"/>
    </row>
    <row r="657" spans="3:6" ht="25" customHeight="1" x14ac:dyDescent="0.3">
      <c r="C657" s="73"/>
      <c r="D657" s="110"/>
      <c r="E657" s="110"/>
      <c r="F657" s="110"/>
    </row>
    <row r="658" spans="3:6" ht="25" customHeight="1" x14ac:dyDescent="0.3">
      <c r="C658" s="73"/>
      <c r="D658" s="110"/>
      <c r="E658" s="110"/>
      <c r="F658" s="110"/>
    </row>
    <row r="659" spans="3:6" ht="25" customHeight="1" x14ac:dyDescent="0.3">
      <c r="C659" s="73"/>
      <c r="D659" s="110"/>
      <c r="E659" s="110"/>
      <c r="F659" s="110"/>
    </row>
    <row r="660" spans="3:6" ht="25" customHeight="1" x14ac:dyDescent="0.3">
      <c r="C660" s="73"/>
      <c r="D660" s="110"/>
      <c r="E660" s="110"/>
      <c r="F660" s="110"/>
    </row>
    <row r="661" spans="3:6" ht="25" customHeight="1" x14ac:dyDescent="0.3">
      <c r="C661" s="73"/>
      <c r="D661" s="110"/>
      <c r="E661" s="110"/>
      <c r="F661" s="110"/>
    </row>
    <row r="662" spans="3:6" ht="25" customHeight="1" x14ac:dyDescent="0.3">
      <c r="C662" s="73"/>
      <c r="D662" s="110"/>
      <c r="E662" s="110"/>
      <c r="F662" s="110"/>
    </row>
    <row r="663" spans="3:6" ht="25" customHeight="1" x14ac:dyDescent="0.3">
      <c r="C663" s="73"/>
      <c r="D663" s="110"/>
      <c r="E663" s="110"/>
      <c r="F663" s="110"/>
    </row>
    <row r="664" spans="3:6" ht="25" customHeight="1" x14ac:dyDescent="0.3">
      <c r="C664" s="73"/>
      <c r="D664" s="110"/>
      <c r="E664" s="110"/>
      <c r="F664" s="110"/>
    </row>
    <row r="665" spans="3:6" ht="25" customHeight="1" x14ac:dyDescent="0.3">
      <c r="C665" s="73"/>
      <c r="D665" s="110"/>
      <c r="E665" s="110"/>
      <c r="F665" s="110"/>
    </row>
    <row r="666" spans="3:6" ht="25" customHeight="1" x14ac:dyDescent="0.3">
      <c r="C666" s="73"/>
      <c r="D666" s="110"/>
      <c r="E666" s="110"/>
      <c r="F666" s="110"/>
    </row>
    <row r="667" spans="3:6" ht="25" customHeight="1" x14ac:dyDescent="0.3">
      <c r="C667" s="73"/>
      <c r="D667" s="110"/>
      <c r="E667" s="110"/>
      <c r="F667" s="110"/>
    </row>
    <row r="668" spans="3:6" ht="25" customHeight="1" x14ac:dyDescent="0.3">
      <c r="C668" s="73"/>
      <c r="D668" s="110"/>
      <c r="E668" s="110"/>
      <c r="F668" s="110"/>
    </row>
    <row r="669" spans="3:6" ht="25" customHeight="1" x14ac:dyDescent="0.3">
      <c r="C669" s="73"/>
      <c r="D669" s="110"/>
      <c r="E669" s="110"/>
      <c r="F669" s="110"/>
    </row>
    <row r="670" spans="3:6" ht="25" customHeight="1" x14ac:dyDescent="0.3">
      <c r="C670" s="73"/>
      <c r="D670" s="110"/>
      <c r="E670" s="110"/>
      <c r="F670" s="110"/>
    </row>
    <row r="671" spans="3:6" ht="25" customHeight="1" x14ac:dyDescent="0.3">
      <c r="C671" s="73"/>
      <c r="D671" s="110"/>
      <c r="E671" s="110"/>
      <c r="F671" s="110"/>
    </row>
    <row r="672" spans="3:6" ht="25" customHeight="1" x14ac:dyDescent="0.3">
      <c r="C672" s="73"/>
      <c r="D672" s="110"/>
      <c r="E672" s="110"/>
      <c r="F672" s="110"/>
    </row>
    <row r="673" spans="3:6" ht="25" customHeight="1" x14ac:dyDescent="0.3">
      <c r="C673" s="73"/>
      <c r="D673" s="110"/>
      <c r="E673" s="110"/>
      <c r="F673" s="110"/>
    </row>
    <row r="674" spans="3:6" ht="25" customHeight="1" x14ac:dyDescent="0.3">
      <c r="C674" s="73"/>
      <c r="D674" s="110"/>
      <c r="E674" s="110"/>
      <c r="F674" s="110"/>
    </row>
    <row r="675" spans="3:6" ht="25" customHeight="1" x14ac:dyDescent="0.3">
      <c r="C675" s="73"/>
      <c r="D675" s="110"/>
      <c r="E675" s="110"/>
      <c r="F675" s="110"/>
    </row>
    <row r="676" spans="3:6" ht="25" customHeight="1" x14ac:dyDescent="0.3">
      <c r="C676" s="73"/>
      <c r="D676" s="110"/>
      <c r="E676" s="110"/>
      <c r="F676" s="110"/>
    </row>
    <row r="677" spans="3:6" ht="25" customHeight="1" x14ac:dyDescent="0.3">
      <c r="C677" s="73"/>
      <c r="D677" s="110"/>
      <c r="E677" s="110"/>
      <c r="F677" s="110"/>
    </row>
    <row r="678" spans="3:6" ht="25" customHeight="1" x14ac:dyDescent="0.3">
      <c r="C678" s="73"/>
      <c r="D678" s="110"/>
      <c r="E678" s="110"/>
      <c r="F678" s="110"/>
    </row>
    <row r="679" spans="3:6" ht="25" customHeight="1" x14ac:dyDescent="0.3">
      <c r="C679" s="73"/>
      <c r="D679" s="110"/>
      <c r="E679" s="110"/>
      <c r="F679" s="110"/>
    </row>
    <row r="680" spans="3:6" ht="25" customHeight="1" x14ac:dyDescent="0.3">
      <c r="C680" s="73"/>
      <c r="D680" s="110"/>
      <c r="E680" s="110"/>
      <c r="F680" s="110"/>
    </row>
    <row r="681" spans="3:6" ht="25" customHeight="1" x14ac:dyDescent="0.3">
      <c r="C681" s="73"/>
      <c r="D681" s="110"/>
      <c r="E681" s="110"/>
      <c r="F681" s="110"/>
    </row>
    <row r="682" spans="3:6" ht="25" customHeight="1" x14ac:dyDescent="0.3">
      <c r="C682" s="73"/>
      <c r="D682" s="110"/>
      <c r="E682" s="110"/>
      <c r="F682" s="110"/>
    </row>
    <row r="683" spans="3:6" ht="25" customHeight="1" x14ac:dyDescent="0.3">
      <c r="C683" s="73"/>
      <c r="D683" s="110"/>
      <c r="E683" s="110"/>
      <c r="F683" s="110"/>
    </row>
    <row r="684" spans="3:6" ht="25" customHeight="1" x14ac:dyDescent="0.3">
      <c r="C684" s="73"/>
      <c r="D684" s="110"/>
      <c r="E684" s="110"/>
      <c r="F684" s="110"/>
    </row>
    <row r="685" spans="3:6" ht="25" customHeight="1" x14ac:dyDescent="0.3">
      <c r="C685" s="73"/>
      <c r="D685" s="110"/>
      <c r="E685" s="110"/>
      <c r="F685" s="110"/>
    </row>
    <row r="686" spans="3:6" ht="25" customHeight="1" x14ac:dyDescent="0.3">
      <c r="C686" s="73"/>
      <c r="D686" s="110"/>
      <c r="E686" s="110"/>
      <c r="F686" s="110"/>
    </row>
    <row r="687" spans="3:6" ht="25" customHeight="1" x14ac:dyDescent="0.3">
      <c r="C687" s="73"/>
      <c r="D687" s="110"/>
      <c r="E687" s="110"/>
      <c r="F687" s="110"/>
    </row>
    <row r="688" spans="3:6" ht="25" customHeight="1" x14ac:dyDescent="0.3">
      <c r="C688" s="73"/>
      <c r="D688" s="110"/>
      <c r="E688" s="110"/>
      <c r="F688" s="110"/>
    </row>
    <row r="689" spans="3:6" ht="25" customHeight="1" x14ac:dyDescent="0.3">
      <c r="C689" s="73"/>
      <c r="D689" s="110"/>
      <c r="E689" s="110"/>
      <c r="F689" s="110"/>
    </row>
    <row r="690" spans="3:6" ht="25" customHeight="1" x14ac:dyDescent="0.3">
      <c r="C690" s="73"/>
      <c r="D690" s="110"/>
      <c r="E690" s="110"/>
      <c r="F690" s="110"/>
    </row>
    <row r="691" spans="3:6" ht="25" customHeight="1" x14ac:dyDescent="0.3">
      <c r="C691" s="73"/>
      <c r="D691" s="110"/>
      <c r="E691" s="110"/>
      <c r="F691" s="110"/>
    </row>
    <row r="692" spans="3:6" ht="25" customHeight="1" x14ac:dyDescent="0.3">
      <c r="C692" s="73"/>
      <c r="D692" s="110"/>
      <c r="E692" s="110"/>
      <c r="F692" s="110"/>
    </row>
    <row r="693" spans="3:6" ht="25" customHeight="1" x14ac:dyDescent="0.3">
      <c r="C693" s="73"/>
      <c r="D693" s="110"/>
      <c r="E693" s="110"/>
      <c r="F693" s="110"/>
    </row>
    <row r="694" spans="3:6" ht="25" customHeight="1" x14ac:dyDescent="0.3">
      <c r="C694" s="73"/>
      <c r="D694" s="110"/>
      <c r="E694" s="110"/>
      <c r="F694" s="110"/>
    </row>
    <row r="695" spans="3:6" ht="25" customHeight="1" x14ac:dyDescent="0.3">
      <c r="C695" s="73"/>
      <c r="D695" s="110"/>
      <c r="E695" s="110"/>
      <c r="F695" s="110"/>
    </row>
    <row r="696" spans="3:6" ht="25" customHeight="1" x14ac:dyDescent="0.3">
      <c r="C696" s="73"/>
      <c r="D696" s="110"/>
      <c r="E696" s="110"/>
      <c r="F696" s="110"/>
    </row>
    <row r="697" spans="3:6" ht="25" customHeight="1" x14ac:dyDescent="0.3">
      <c r="C697" s="73"/>
      <c r="D697" s="110"/>
      <c r="E697" s="110"/>
      <c r="F697" s="110"/>
    </row>
    <row r="698" spans="3:6" ht="25" customHeight="1" x14ac:dyDescent="0.3">
      <c r="C698" s="73"/>
      <c r="D698" s="110"/>
      <c r="E698" s="110"/>
      <c r="F698" s="110"/>
    </row>
    <row r="699" spans="3:6" ht="25" customHeight="1" x14ac:dyDescent="0.3">
      <c r="C699" s="73"/>
      <c r="D699" s="110"/>
      <c r="E699" s="110"/>
      <c r="F699" s="110"/>
    </row>
    <row r="700" spans="3:6" ht="25" customHeight="1" x14ac:dyDescent="0.3">
      <c r="C700" s="73"/>
      <c r="D700" s="110"/>
      <c r="E700" s="110"/>
      <c r="F700" s="110"/>
    </row>
    <row r="701" spans="3:6" ht="25" customHeight="1" x14ac:dyDescent="0.3">
      <c r="C701" s="73"/>
      <c r="D701" s="110"/>
      <c r="E701" s="110"/>
      <c r="F701" s="110"/>
    </row>
    <row r="702" spans="3:6" ht="25" customHeight="1" x14ac:dyDescent="0.3">
      <c r="C702" s="73"/>
      <c r="D702" s="110"/>
      <c r="E702" s="110"/>
      <c r="F702" s="110"/>
    </row>
    <row r="703" spans="3:6" ht="25" customHeight="1" x14ac:dyDescent="0.3">
      <c r="C703" s="73"/>
      <c r="D703" s="110"/>
      <c r="E703" s="110"/>
      <c r="F703" s="110"/>
    </row>
    <row r="704" spans="3:6" ht="25" customHeight="1" x14ac:dyDescent="0.3">
      <c r="C704" s="73"/>
      <c r="D704" s="110"/>
      <c r="E704" s="110"/>
      <c r="F704" s="110"/>
    </row>
    <row r="705" spans="3:6" ht="25" customHeight="1" x14ac:dyDescent="0.3">
      <c r="C705" s="73"/>
      <c r="D705" s="110"/>
      <c r="E705" s="110"/>
      <c r="F705" s="110"/>
    </row>
    <row r="706" spans="3:6" ht="25" customHeight="1" x14ac:dyDescent="0.3">
      <c r="C706" s="73"/>
      <c r="D706" s="110"/>
      <c r="E706" s="110"/>
      <c r="F706" s="110"/>
    </row>
    <row r="707" spans="3:6" ht="25" customHeight="1" x14ac:dyDescent="0.3">
      <c r="C707" s="73"/>
      <c r="D707" s="110"/>
      <c r="E707" s="110"/>
      <c r="F707" s="110"/>
    </row>
    <row r="708" spans="3:6" ht="25" customHeight="1" x14ac:dyDescent="0.3">
      <c r="C708" s="73"/>
      <c r="D708" s="110"/>
      <c r="E708" s="110"/>
      <c r="F708" s="110"/>
    </row>
    <row r="709" spans="3:6" ht="25" customHeight="1" x14ac:dyDescent="0.3">
      <c r="C709" s="73"/>
      <c r="D709" s="110"/>
      <c r="E709" s="110"/>
      <c r="F709" s="110"/>
    </row>
    <row r="710" spans="3:6" ht="25" customHeight="1" x14ac:dyDescent="0.3">
      <c r="C710" s="73"/>
      <c r="D710" s="110"/>
      <c r="E710" s="110"/>
      <c r="F710" s="110"/>
    </row>
    <row r="711" spans="3:6" ht="25" customHeight="1" x14ac:dyDescent="0.3">
      <c r="C711" s="73"/>
      <c r="D711" s="110"/>
      <c r="E711" s="110"/>
      <c r="F711" s="110"/>
    </row>
    <row r="712" spans="3:6" ht="25" customHeight="1" x14ac:dyDescent="0.3">
      <c r="C712" s="73"/>
      <c r="D712" s="110"/>
      <c r="E712" s="110"/>
      <c r="F712" s="110"/>
    </row>
    <row r="713" spans="3:6" ht="25" customHeight="1" x14ac:dyDescent="0.3">
      <c r="C713" s="73"/>
      <c r="D713" s="110"/>
      <c r="E713" s="110"/>
      <c r="F713" s="110"/>
    </row>
    <row r="714" spans="3:6" ht="25" customHeight="1" x14ac:dyDescent="0.3">
      <c r="C714" s="73"/>
      <c r="D714" s="110"/>
      <c r="E714" s="110"/>
      <c r="F714" s="110"/>
    </row>
    <row r="715" spans="3:6" ht="25" customHeight="1" x14ac:dyDescent="0.3">
      <c r="C715" s="73"/>
      <c r="D715" s="110"/>
      <c r="E715" s="110"/>
      <c r="F715" s="110"/>
    </row>
    <row r="716" spans="3:6" ht="25" customHeight="1" x14ac:dyDescent="0.3">
      <c r="C716" s="73"/>
      <c r="D716" s="110"/>
      <c r="E716" s="110"/>
      <c r="F716" s="110"/>
    </row>
    <row r="717" spans="3:6" ht="25" customHeight="1" x14ac:dyDescent="0.3">
      <c r="C717" s="73"/>
      <c r="D717" s="110"/>
      <c r="E717" s="110"/>
      <c r="F717" s="110"/>
    </row>
    <row r="718" spans="3:6" ht="25" customHeight="1" x14ac:dyDescent="0.3">
      <c r="C718" s="73"/>
      <c r="D718" s="110"/>
      <c r="E718" s="110"/>
      <c r="F718" s="110"/>
    </row>
    <row r="719" spans="3:6" ht="25" customHeight="1" x14ac:dyDescent="0.3">
      <c r="C719" s="73"/>
      <c r="D719" s="110"/>
      <c r="E719" s="110"/>
      <c r="F719" s="110"/>
    </row>
    <row r="720" spans="3:6" ht="25" customHeight="1" x14ac:dyDescent="0.3">
      <c r="C720" s="73"/>
      <c r="D720" s="110"/>
      <c r="E720" s="110"/>
      <c r="F720" s="110"/>
    </row>
    <row r="721" spans="3:6" ht="25" customHeight="1" x14ac:dyDescent="0.3">
      <c r="C721" s="73"/>
      <c r="D721" s="110"/>
      <c r="E721" s="110"/>
      <c r="F721" s="110"/>
    </row>
    <row r="722" spans="3:6" ht="25" customHeight="1" x14ac:dyDescent="0.3">
      <c r="C722" s="73"/>
      <c r="D722" s="110"/>
      <c r="E722" s="110"/>
      <c r="F722" s="110"/>
    </row>
    <row r="723" spans="3:6" ht="25" customHeight="1" x14ac:dyDescent="0.3">
      <c r="C723" s="73"/>
      <c r="D723" s="110"/>
      <c r="E723" s="110"/>
      <c r="F723" s="110"/>
    </row>
    <row r="724" spans="3:6" ht="25" customHeight="1" x14ac:dyDescent="0.3">
      <c r="C724" s="73"/>
      <c r="D724" s="110"/>
      <c r="E724" s="110"/>
      <c r="F724" s="110"/>
    </row>
    <row r="725" spans="3:6" ht="25" customHeight="1" x14ac:dyDescent="0.3">
      <c r="C725" s="73"/>
      <c r="D725" s="110"/>
      <c r="E725" s="110"/>
      <c r="F725" s="110"/>
    </row>
    <row r="726" spans="3:6" ht="25" customHeight="1" x14ac:dyDescent="0.3">
      <c r="C726" s="73"/>
      <c r="D726" s="110"/>
      <c r="E726" s="110"/>
      <c r="F726" s="110"/>
    </row>
    <row r="727" spans="3:6" ht="25" customHeight="1" x14ac:dyDescent="0.3">
      <c r="C727" s="73"/>
      <c r="D727" s="110"/>
      <c r="E727" s="110"/>
      <c r="F727" s="110"/>
    </row>
    <row r="728" spans="3:6" ht="25" customHeight="1" x14ac:dyDescent="0.3">
      <c r="C728" s="73"/>
      <c r="D728" s="110"/>
      <c r="E728" s="110"/>
      <c r="F728" s="110"/>
    </row>
    <row r="729" spans="3:6" ht="25" customHeight="1" x14ac:dyDescent="0.3">
      <c r="C729" s="73"/>
      <c r="D729" s="110"/>
      <c r="E729" s="110"/>
      <c r="F729" s="110"/>
    </row>
    <row r="730" spans="3:6" ht="25" customHeight="1" x14ac:dyDescent="0.3">
      <c r="C730" s="73"/>
      <c r="D730" s="110"/>
      <c r="E730" s="110"/>
      <c r="F730" s="110"/>
    </row>
    <row r="731" spans="3:6" ht="25" customHeight="1" x14ac:dyDescent="0.3">
      <c r="C731" s="73"/>
      <c r="D731" s="110"/>
      <c r="E731" s="110"/>
      <c r="F731" s="110"/>
    </row>
    <row r="732" spans="3:6" ht="25" customHeight="1" x14ac:dyDescent="0.3">
      <c r="C732" s="73"/>
      <c r="D732" s="110"/>
      <c r="E732" s="110"/>
      <c r="F732" s="110"/>
    </row>
    <row r="733" spans="3:6" ht="25" customHeight="1" x14ac:dyDescent="0.3">
      <c r="C733" s="73"/>
      <c r="D733" s="110"/>
      <c r="E733" s="110"/>
      <c r="F733" s="110"/>
    </row>
    <row r="734" spans="3:6" ht="25" customHeight="1" x14ac:dyDescent="0.3">
      <c r="C734" s="73"/>
      <c r="D734" s="110"/>
      <c r="E734" s="110"/>
      <c r="F734" s="110"/>
    </row>
    <row r="735" spans="3:6" ht="25" customHeight="1" x14ac:dyDescent="0.3">
      <c r="C735" s="73"/>
      <c r="D735" s="110"/>
      <c r="E735" s="110"/>
      <c r="F735" s="110"/>
    </row>
    <row r="736" spans="3:6" ht="25" customHeight="1" x14ac:dyDescent="0.3">
      <c r="C736" s="73"/>
      <c r="D736" s="110"/>
      <c r="E736" s="110"/>
      <c r="F736" s="110"/>
    </row>
    <row r="737" spans="3:6" ht="25" customHeight="1" x14ac:dyDescent="0.3">
      <c r="C737" s="73"/>
      <c r="D737" s="110"/>
      <c r="E737" s="110"/>
      <c r="F737" s="110"/>
    </row>
    <row r="738" spans="3:6" ht="25" customHeight="1" x14ac:dyDescent="0.3">
      <c r="C738" s="73"/>
      <c r="D738" s="110"/>
      <c r="E738" s="110"/>
      <c r="F738" s="110"/>
    </row>
    <row r="739" spans="3:6" ht="25" customHeight="1" x14ac:dyDescent="0.3">
      <c r="C739" s="73"/>
      <c r="D739" s="110"/>
      <c r="E739" s="110"/>
      <c r="F739" s="110"/>
    </row>
    <row r="740" spans="3:6" ht="25" customHeight="1" x14ac:dyDescent="0.3">
      <c r="C740" s="73"/>
      <c r="D740" s="110"/>
      <c r="E740" s="110"/>
      <c r="F740" s="110"/>
    </row>
    <row r="741" spans="3:6" ht="25" customHeight="1" x14ac:dyDescent="0.3">
      <c r="C741" s="73"/>
      <c r="D741" s="110"/>
      <c r="E741" s="110"/>
      <c r="F741" s="110"/>
    </row>
    <row r="742" spans="3:6" ht="25" customHeight="1" x14ac:dyDescent="0.3">
      <c r="C742" s="73"/>
      <c r="D742" s="110"/>
      <c r="E742" s="110"/>
      <c r="F742" s="110"/>
    </row>
    <row r="743" spans="3:6" ht="25" customHeight="1" x14ac:dyDescent="0.3">
      <c r="C743" s="73"/>
      <c r="D743" s="110"/>
      <c r="E743" s="110"/>
      <c r="F743" s="110"/>
    </row>
    <row r="744" spans="3:6" ht="25" customHeight="1" x14ac:dyDescent="0.3">
      <c r="C744" s="73"/>
      <c r="D744" s="110"/>
      <c r="E744" s="110"/>
      <c r="F744" s="110"/>
    </row>
    <row r="745" spans="3:6" ht="25" customHeight="1" x14ac:dyDescent="0.3">
      <c r="C745" s="73"/>
      <c r="D745" s="110"/>
      <c r="E745" s="110"/>
      <c r="F745" s="110"/>
    </row>
    <row r="746" spans="3:6" ht="25" customHeight="1" x14ac:dyDescent="0.3">
      <c r="C746" s="73"/>
      <c r="D746" s="110"/>
      <c r="E746" s="110"/>
      <c r="F746" s="110"/>
    </row>
    <row r="747" spans="3:6" ht="25" customHeight="1" x14ac:dyDescent="0.3">
      <c r="C747" s="73"/>
      <c r="D747" s="110"/>
      <c r="E747" s="110"/>
      <c r="F747" s="110"/>
    </row>
    <row r="748" spans="3:6" ht="25" customHeight="1" x14ac:dyDescent="0.3">
      <c r="C748" s="73"/>
      <c r="D748" s="110"/>
      <c r="E748" s="110"/>
      <c r="F748" s="110"/>
    </row>
    <row r="749" spans="3:6" ht="25" customHeight="1" x14ac:dyDescent="0.3">
      <c r="C749" s="73"/>
      <c r="D749" s="110"/>
      <c r="E749" s="110"/>
      <c r="F749" s="110"/>
    </row>
    <row r="750" spans="3:6" ht="25" customHeight="1" x14ac:dyDescent="0.3">
      <c r="C750" s="73"/>
      <c r="D750" s="110"/>
      <c r="E750" s="110"/>
      <c r="F750" s="110"/>
    </row>
    <row r="751" spans="3:6" ht="25" customHeight="1" x14ac:dyDescent="0.3">
      <c r="C751" s="73"/>
      <c r="D751" s="110"/>
      <c r="E751" s="110"/>
      <c r="F751" s="110"/>
    </row>
    <row r="752" spans="3:6" ht="25" customHeight="1" x14ac:dyDescent="0.3">
      <c r="C752" s="73"/>
      <c r="D752" s="110"/>
      <c r="E752" s="110"/>
      <c r="F752" s="110"/>
    </row>
    <row r="753" spans="3:6" ht="25" customHeight="1" x14ac:dyDescent="0.3">
      <c r="C753" s="73"/>
      <c r="D753" s="110"/>
      <c r="E753" s="110"/>
      <c r="F753" s="110"/>
    </row>
    <row r="754" spans="3:6" ht="25" customHeight="1" x14ac:dyDescent="0.3">
      <c r="C754" s="73"/>
      <c r="D754" s="110"/>
      <c r="E754" s="110"/>
      <c r="F754" s="110"/>
    </row>
    <row r="755" spans="3:6" ht="25" customHeight="1" x14ac:dyDescent="0.3">
      <c r="C755" s="73"/>
      <c r="D755" s="110"/>
      <c r="E755" s="110"/>
      <c r="F755" s="110"/>
    </row>
    <row r="756" spans="3:6" ht="25" customHeight="1" x14ac:dyDescent="0.3">
      <c r="C756" s="73"/>
      <c r="D756" s="110"/>
      <c r="E756" s="110"/>
      <c r="F756" s="110"/>
    </row>
    <row r="757" spans="3:6" ht="25" customHeight="1" x14ac:dyDescent="0.3">
      <c r="C757" s="73"/>
      <c r="D757" s="110"/>
      <c r="E757" s="110"/>
      <c r="F757" s="110"/>
    </row>
    <row r="758" spans="3:6" ht="25" customHeight="1" x14ac:dyDescent="0.3">
      <c r="C758" s="73"/>
      <c r="D758" s="110"/>
      <c r="E758" s="110"/>
      <c r="F758" s="110"/>
    </row>
    <row r="759" spans="3:6" ht="25" customHeight="1" x14ac:dyDescent="0.3">
      <c r="C759" s="73"/>
      <c r="D759" s="110"/>
      <c r="E759" s="110"/>
      <c r="F759" s="110"/>
    </row>
    <row r="760" spans="3:6" ht="25" customHeight="1" x14ac:dyDescent="0.3">
      <c r="C760" s="73"/>
      <c r="D760" s="110"/>
      <c r="E760" s="110"/>
      <c r="F760" s="110"/>
    </row>
    <row r="761" spans="3:6" ht="25" customHeight="1" x14ac:dyDescent="0.3">
      <c r="C761" s="73"/>
      <c r="D761" s="110"/>
      <c r="E761" s="110"/>
      <c r="F761" s="110"/>
    </row>
    <row r="762" spans="3:6" ht="25" customHeight="1" x14ac:dyDescent="0.3">
      <c r="C762" s="73"/>
      <c r="D762" s="110"/>
      <c r="E762" s="110"/>
      <c r="F762" s="110"/>
    </row>
    <row r="763" spans="3:6" ht="25" customHeight="1" x14ac:dyDescent="0.3">
      <c r="C763" s="73"/>
      <c r="D763" s="110"/>
      <c r="E763" s="110"/>
      <c r="F763" s="110"/>
    </row>
    <row r="764" spans="3:6" ht="25" customHeight="1" x14ac:dyDescent="0.3">
      <c r="C764" s="73"/>
      <c r="D764" s="110"/>
      <c r="E764" s="110"/>
      <c r="F764" s="110"/>
    </row>
    <row r="765" spans="3:6" ht="25" customHeight="1" x14ac:dyDescent="0.3">
      <c r="C765" s="73"/>
      <c r="D765" s="110"/>
      <c r="E765" s="110"/>
      <c r="F765" s="110"/>
    </row>
    <row r="766" spans="3:6" ht="25" customHeight="1" x14ac:dyDescent="0.3">
      <c r="C766" s="73"/>
      <c r="D766" s="110"/>
      <c r="E766" s="110"/>
      <c r="F766" s="110"/>
    </row>
    <row r="767" spans="3:6" ht="25" customHeight="1" x14ac:dyDescent="0.3">
      <c r="C767" s="73"/>
      <c r="D767" s="110"/>
      <c r="E767" s="110"/>
      <c r="F767" s="110"/>
    </row>
    <row r="768" spans="3:6" ht="25" customHeight="1" x14ac:dyDescent="0.3">
      <c r="C768" s="73"/>
      <c r="D768" s="110"/>
      <c r="E768" s="110"/>
      <c r="F768" s="110"/>
    </row>
    <row r="769" spans="3:6" ht="25" customHeight="1" x14ac:dyDescent="0.3">
      <c r="C769" s="73"/>
      <c r="D769" s="110"/>
      <c r="E769" s="110"/>
      <c r="F769" s="110"/>
    </row>
    <row r="770" spans="3:6" ht="25" customHeight="1" x14ac:dyDescent="0.3">
      <c r="C770" s="73"/>
      <c r="D770" s="110"/>
      <c r="E770" s="110"/>
      <c r="F770" s="110"/>
    </row>
    <row r="771" spans="3:6" ht="25" customHeight="1" x14ac:dyDescent="0.3">
      <c r="C771" s="73"/>
      <c r="D771" s="110"/>
      <c r="E771" s="110"/>
      <c r="F771" s="110"/>
    </row>
    <row r="772" spans="3:6" ht="25" customHeight="1" x14ac:dyDescent="0.3">
      <c r="C772" s="73"/>
      <c r="D772" s="110"/>
      <c r="E772" s="110"/>
      <c r="F772" s="110"/>
    </row>
    <row r="773" spans="3:6" ht="25" customHeight="1" x14ac:dyDescent="0.3">
      <c r="C773" s="73"/>
      <c r="D773" s="110"/>
      <c r="E773" s="110"/>
      <c r="F773" s="110"/>
    </row>
    <row r="774" spans="3:6" ht="25" customHeight="1" x14ac:dyDescent="0.3">
      <c r="C774" s="73"/>
      <c r="D774" s="110"/>
      <c r="E774" s="110"/>
      <c r="F774" s="110"/>
    </row>
    <row r="775" spans="3:6" ht="25" customHeight="1" x14ac:dyDescent="0.3">
      <c r="C775" s="73"/>
      <c r="D775" s="110"/>
      <c r="E775" s="110"/>
      <c r="F775" s="110"/>
    </row>
    <row r="776" spans="3:6" ht="25" customHeight="1" x14ac:dyDescent="0.3">
      <c r="C776" s="73"/>
      <c r="D776" s="110"/>
      <c r="E776" s="110"/>
      <c r="F776" s="110"/>
    </row>
    <row r="777" spans="3:6" ht="25" customHeight="1" x14ac:dyDescent="0.3">
      <c r="C777" s="73"/>
      <c r="D777" s="110"/>
      <c r="E777" s="110"/>
      <c r="F777" s="110"/>
    </row>
    <row r="778" spans="3:6" ht="25" customHeight="1" x14ac:dyDescent="0.3">
      <c r="C778" s="73"/>
      <c r="D778" s="110"/>
      <c r="E778" s="110"/>
      <c r="F778" s="110"/>
    </row>
    <row r="779" spans="3:6" ht="25" customHeight="1" x14ac:dyDescent="0.3">
      <c r="C779" s="73"/>
      <c r="D779" s="110"/>
      <c r="E779" s="110"/>
      <c r="F779" s="110"/>
    </row>
    <row r="780" spans="3:6" ht="25" customHeight="1" x14ac:dyDescent="0.3">
      <c r="C780" s="73"/>
      <c r="D780" s="110"/>
      <c r="E780" s="110"/>
      <c r="F780" s="110"/>
    </row>
    <row r="781" spans="3:6" ht="25" customHeight="1" x14ac:dyDescent="0.3">
      <c r="C781" s="73"/>
      <c r="D781" s="110"/>
      <c r="E781" s="110"/>
      <c r="F781" s="110"/>
    </row>
    <row r="782" spans="3:6" ht="25" customHeight="1" x14ac:dyDescent="0.3">
      <c r="C782" s="73"/>
      <c r="D782" s="110"/>
      <c r="E782" s="110"/>
      <c r="F782" s="110"/>
    </row>
    <row r="783" spans="3:6" ht="25" customHeight="1" x14ac:dyDescent="0.3">
      <c r="C783" s="73"/>
      <c r="D783" s="110"/>
      <c r="E783" s="110"/>
      <c r="F783" s="110"/>
    </row>
    <row r="784" spans="3:6" ht="25" customHeight="1" x14ac:dyDescent="0.3">
      <c r="C784" s="73"/>
      <c r="D784" s="110"/>
      <c r="E784" s="110"/>
      <c r="F784" s="110"/>
    </row>
    <row r="785" spans="3:6" ht="25" customHeight="1" x14ac:dyDescent="0.3">
      <c r="C785" s="73"/>
      <c r="D785" s="110"/>
      <c r="E785" s="110"/>
      <c r="F785" s="110"/>
    </row>
    <row r="786" spans="3:6" ht="25" customHeight="1" x14ac:dyDescent="0.3">
      <c r="C786" s="73"/>
      <c r="D786" s="110"/>
      <c r="E786" s="110"/>
      <c r="F786" s="110"/>
    </row>
    <row r="787" spans="3:6" ht="25" customHeight="1" x14ac:dyDescent="0.3">
      <c r="C787" s="73"/>
      <c r="D787" s="110"/>
      <c r="E787" s="110"/>
      <c r="F787" s="110"/>
    </row>
    <row r="788" spans="3:6" ht="25" customHeight="1" x14ac:dyDescent="0.3">
      <c r="C788" s="73"/>
      <c r="D788" s="110"/>
      <c r="E788" s="110"/>
      <c r="F788" s="110"/>
    </row>
    <row r="789" spans="3:6" ht="25" customHeight="1" x14ac:dyDescent="0.3">
      <c r="C789" s="73"/>
      <c r="D789" s="110"/>
      <c r="E789" s="110"/>
      <c r="F789" s="110"/>
    </row>
    <row r="790" spans="3:6" ht="25" customHeight="1" x14ac:dyDescent="0.3">
      <c r="C790" s="73"/>
      <c r="D790" s="110"/>
      <c r="E790" s="110"/>
      <c r="F790" s="110"/>
    </row>
    <row r="791" spans="3:6" ht="25" customHeight="1" x14ac:dyDescent="0.3">
      <c r="C791" s="73"/>
      <c r="D791" s="110"/>
      <c r="E791" s="110"/>
      <c r="F791" s="110"/>
    </row>
    <row r="792" spans="3:6" ht="25" customHeight="1" x14ac:dyDescent="0.3">
      <c r="C792" s="73"/>
      <c r="D792" s="110"/>
      <c r="E792" s="110"/>
      <c r="F792" s="110"/>
    </row>
    <row r="793" spans="3:6" ht="25" customHeight="1" x14ac:dyDescent="0.3">
      <c r="C793" s="73"/>
      <c r="D793" s="110"/>
      <c r="E793" s="110"/>
      <c r="F793" s="110"/>
    </row>
    <row r="794" spans="3:6" ht="25" customHeight="1" x14ac:dyDescent="0.3">
      <c r="C794" s="73"/>
      <c r="D794" s="110"/>
      <c r="E794" s="110"/>
      <c r="F794" s="110"/>
    </row>
    <row r="795" spans="3:6" ht="25" customHeight="1" x14ac:dyDescent="0.3">
      <c r="C795" s="73"/>
      <c r="D795" s="110"/>
      <c r="E795" s="110"/>
      <c r="F795" s="110"/>
    </row>
    <row r="796" spans="3:6" ht="25" customHeight="1" x14ac:dyDescent="0.3">
      <c r="C796" s="73"/>
      <c r="D796" s="110"/>
      <c r="E796" s="110"/>
      <c r="F796" s="110"/>
    </row>
    <row r="797" spans="3:6" ht="25" customHeight="1" x14ac:dyDescent="0.3">
      <c r="C797" s="73"/>
      <c r="D797" s="110"/>
      <c r="E797" s="110"/>
      <c r="F797" s="110"/>
    </row>
    <row r="798" spans="3:6" ht="25" customHeight="1" x14ac:dyDescent="0.3">
      <c r="C798" s="73"/>
      <c r="D798" s="110"/>
      <c r="E798" s="110"/>
      <c r="F798" s="110"/>
    </row>
    <row r="799" spans="3:6" ht="25" customHeight="1" x14ac:dyDescent="0.3">
      <c r="C799" s="73"/>
      <c r="D799" s="110"/>
      <c r="E799" s="110"/>
      <c r="F799" s="110"/>
    </row>
    <row r="800" spans="3:6" ht="25" customHeight="1" x14ac:dyDescent="0.3">
      <c r="C800" s="73"/>
      <c r="D800" s="110"/>
      <c r="E800" s="110"/>
      <c r="F800" s="110"/>
    </row>
    <row r="801" spans="3:6" ht="25" customHeight="1" x14ac:dyDescent="0.3">
      <c r="C801" s="73"/>
      <c r="D801" s="110"/>
      <c r="E801" s="110"/>
      <c r="F801" s="110"/>
    </row>
    <row r="802" spans="3:6" ht="25" customHeight="1" x14ac:dyDescent="0.3">
      <c r="C802" s="73"/>
      <c r="D802" s="110"/>
      <c r="E802" s="110"/>
      <c r="F802" s="110"/>
    </row>
    <row r="803" spans="3:6" ht="25" customHeight="1" x14ac:dyDescent="0.3">
      <c r="C803" s="73"/>
      <c r="D803" s="110"/>
      <c r="E803" s="110"/>
      <c r="F803" s="110"/>
    </row>
    <row r="804" spans="3:6" ht="25" customHeight="1" x14ac:dyDescent="0.3">
      <c r="C804" s="73"/>
      <c r="D804" s="110"/>
      <c r="E804" s="110"/>
      <c r="F804" s="110"/>
    </row>
    <row r="805" spans="3:6" ht="25" customHeight="1" x14ac:dyDescent="0.3">
      <c r="C805" s="73"/>
      <c r="D805" s="110"/>
      <c r="E805" s="110"/>
      <c r="F805" s="110"/>
    </row>
    <row r="806" spans="3:6" ht="25" customHeight="1" x14ac:dyDescent="0.3">
      <c r="C806" s="73"/>
      <c r="D806" s="110"/>
      <c r="E806" s="110"/>
      <c r="F806" s="110"/>
    </row>
    <row r="807" spans="3:6" ht="25" customHeight="1" x14ac:dyDescent="0.3">
      <c r="C807" s="73"/>
      <c r="D807" s="110"/>
      <c r="E807" s="110"/>
      <c r="F807" s="110"/>
    </row>
    <row r="808" spans="3:6" ht="25" customHeight="1" x14ac:dyDescent="0.3">
      <c r="C808" s="73"/>
      <c r="D808" s="110"/>
      <c r="E808" s="110"/>
      <c r="F808" s="110"/>
    </row>
    <row r="809" spans="3:6" ht="25" customHeight="1" x14ac:dyDescent="0.3">
      <c r="C809" s="73"/>
      <c r="D809" s="110"/>
      <c r="E809" s="110"/>
      <c r="F809" s="110"/>
    </row>
    <row r="810" spans="3:6" ht="25" customHeight="1" x14ac:dyDescent="0.3">
      <c r="C810" s="73"/>
      <c r="D810" s="110"/>
      <c r="E810" s="110"/>
      <c r="F810" s="110"/>
    </row>
    <row r="811" spans="3:6" ht="25" customHeight="1" x14ac:dyDescent="0.3">
      <c r="C811" s="73"/>
      <c r="D811" s="110"/>
      <c r="E811" s="110"/>
      <c r="F811" s="110"/>
    </row>
    <row r="812" spans="3:6" ht="25" customHeight="1" x14ac:dyDescent="0.3">
      <c r="C812" s="73"/>
      <c r="D812" s="110"/>
      <c r="E812" s="110"/>
      <c r="F812" s="110"/>
    </row>
    <row r="813" spans="3:6" ht="25" customHeight="1" x14ac:dyDescent="0.3">
      <c r="C813" s="73"/>
      <c r="D813" s="110"/>
      <c r="E813" s="110"/>
      <c r="F813" s="110"/>
    </row>
    <row r="814" spans="3:6" ht="25" customHeight="1" x14ac:dyDescent="0.3">
      <c r="C814" s="73"/>
      <c r="D814" s="110"/>
      <c r="E814" s="110"/>
      <c r="F814" s="110"/>
    </row>
    <row r="815" spans="3:6" ht="25" customHeight="1" x14ac:dyDescent="0.3">
      <c r="C815" s="73"/>
      <c r="D815" s="110"/>
      <c r="E815" s="110"/>
      <c r="F815" s="110"/>
    </row>
    <row r="816" spans="3:6" ht="25" customHeight="1" x14ac:dyDescent="0.3">
      <c r="C816" s="73"/>
      <c r="D816" s="110"/>
      <c r="E816" s="110"/>
      <c r="F816" s="110"/>
    </row>
    <row r="817" spans="3:6" ht="25" customHeight="1" x14ac:dyDescent="0.3">
      <c r="C817" s="73"/>
      <c r="D817" s="110"/>
      <c r="E817" s="110"/>
      <c r="F817" s="110"/>
    </row>
    <row r="818" spans="3:6" ht="25" customHeight="1" x14ac:dyDescent="0.3">
      <c r="C818" s="73"/>
      <c r="D818" s="110"/>
      <c r="E818" s="110"/>
      <c r="F818" s="110"/>
    </row>
    <row r="819" spans="3:6" ht="25" customHeight="1" x14ac:dyDescent="0.3">
      <c r="C819" s="73"/>
      <c r="D819" s="110"/>
      <c r="E819" s="110"/>
      <c r="F819" s="110"/>
    </row>
    <row r="820" spans="3:6" ht="25" customHeight="1" x14ac:dyDescent="0.3">
      <c r="C820" s="73"/>
      <c r="D820" s="110"/>
      <c r="E820" s="110"/>
      <c r="F820" s="110"/>
    </row>
    <row r="821" spans="3:6" ht="25" customHeight="1" x14ac:dyDescent="0.3">
      <c r="C821" s="73"/>
      <c r="D821" s="110"/>
      <c r="E821" s="110"/>
      <c r="F821" s="110"/>
    </row>
    <row r="822" spans="3:6" ht="25" customHeight="1" x14ac:dyDescent="0.3">
      <c r="C822" s="73"/>
      <c r="D822" s="110"/>
      <c r="E822" s="110"/>
      <c r="F822" s="110"/>
    </row>
    <row r="823" spans="3:6" ht="25" customHeight="1" x14ac:dyDescent="0.3">
      <c r="C823" s="73"/>
      <c r="D823" s="110"/>
      <c r="E823" s="110"/>
      <c r="F823" s="110"/>
    </row>
    <row r="824" spans="3:6" ht="25" customHeight="1" x14ac:dyDescent="0.3">
      <c r="C824" s="73"/>
      <c r="D824" s="110"/>
      <c r="E824" s="110"/>
      <c r="F824" s="110"/>
    </row>
    <row r="825" spans="3:6" ht="25" customHeight="1" x14ac:dyDescent="0.3">
      <c r="C825" s="73"/>
      <c r="D825" s="110"/>
      <c r="E825" s="110"/>
      <c r="F825" s="110"/>
    </row>
    <row r="826" spans="3:6" ht="25" customHeight="1" x14ac:dyDescent="0.3">
      <c r="C826" s="73"/>
      <c r="D826" s="110"/>
      <c r="E826" s="110"/>
      <c r="F826" s="110"/>
    </row>
    <row r="827" spans="3:6" ht="25" customHeight="1" x14ac:dyDescent="0.3">
      <c r="C827" s="73"/>
      <c r="D827" s="110"/>
      <c r="E827" s="110"/>
      <c r="F827" s="110"/>
    </row>
    <row r="828" spans="3:6" ht="25" customHeight="1" x14ac:dyDescent="0.3">
      <c r="C828" s="73"/>
      <c r="D828" s="110"/>
      <c r="E828" s="110"/>
      <c r="F828" s="110"/>
    </row>
    <row r="829" spans="3:6" ht="25" customHeight="1" x14ac:dyDescent="0.3">
      <c r="C829" s="73"/>
      <c r="D829" s="110"/>
      <c r="E829" s="110"/>
      <c r="F829" s="110"/>
    </row>
    <row r="830" spans="3:6" ht="25" customHeight="1" x14ac:dyDescent="0.3">
      <c r="C830" s="73"/>
      <c r="D830" s="110"/>
      <c r="E830" s="110"/>
      <c r="F830" s="110"/>
    </row>
    <row r="831" spans="3:6" ht="25" customHeight="1" x14ac:dyDescent="0.3">
      <c r="C831" s="73"/>
      <c r="D831" s="110"/>
      <c r="E831" s="110"/>
      <c r="F831" s="110"/>
    </row>
    <row r="832" spans="3:6" ht="25" customHeight="1" x14ac:dyDescent="0.3">
      <c r="C832" s="73"/>
      <c r="D832" s="110"/>
      <c r="E832" s="110"/>
      <c r="F832" s="110"/>
    </row>
    <row r="833" spans="3:6" ht="25" customHeight="1" x14ac:dyDescent="0.3">
      <c r="C833" s="73"/>
      <c r="D833" s="110"/>
      <c r="E833" s="110"/>
      <c r="F833" s="110"/>
    </row>
    <row r="834" spans="3:6" ht="25" customHeight="1" x14ac:dyDescent="0.3">
      <c r="C834" s="73"/>
      <c r="D834" s="110"/>
      <c r="E834" s="110"/>
      <c r="F834" s="110"/>
    </row>
    <row r="835" spans="3:6" ht="25" customHeight="1" x14ac:dyDescent="0.3">
      <c r="C835" s="73"/>
      <c r="D835" s="110"/>
      <c r="E835" s="110"/>
      <c r="F835" s="110"/>
    </row>
    <row r="836" spans="3:6" ht="25" customHeight="1" x14ac:dyDescent="0.3">
      <c r="C836" s="73"/>
      <c r="D836" s="110"/>
      <c r="E836" s="110"/>
      <c r="F836" s="110"/>
    </row>
    <row r="837" spans="3:6" ht="25" customHeight="1" x14ac:dyDescent="0.3">
      <c r="C837" s="73"/>
      <c r="D837" s="110"/>
      <c r="E837" s="110"/>
      <c r="F837" s="110"/>
    </row>
    <row r="838" spans="3:6" ht="25" customHeight="1" x14ac:dyDescent="0.3">
      <c r="C838" s="73"/>
      <c r="D838" s="110"/>
      <c r="E838" s="110"/>
      <c r="F838" s="110"/>
    </row>
    <row r="839" spans="3:6" ht="25" customHeight="1" x14ac:dyDescent="0.3">
      <c r="C839" s="73"/>
      <c r="D839" s="110"/>
      <c r="E839" s="110"/>
      <c r="F839" s="110"/>
    </row>
    <row r="840" spans="3:6" ht="25" customHeight="1" x14ac:dyDescent="0.3">
      <c r="C840" s="73"/>
      <c r="D840" s="110"/>
      <c r="E840" s="110"/>
      <c r="F840" s="110"/>
    </row>
    <row r="841" spans="3:6" ht="25" customHeight="1" x14ac:dyDescent="0.3">
      <c r="C841" s="73"/>
      <c r="D841" s="110"/>
      <c r="E841" s="110"/>
      <c r="F841" s="110"/>
    </row>
    <row r="842" spans="3:6" ht="25" customHeight="1" x14ac:dyDescent="0.3">
      <c r="C842" s="73"/>
      <c r="D842" s="110"/>
      <c r="E842" s="110"/>
      <c r="F842" s="110"/>
    </row>
    <row r="843" spans="3:6" ht="25" customHeight="1" x14ac:dyDescent="0.3">
      <c r="C843" s="73"/>
      <c r="D843" s="110"/>
      <c r="E843" s="110"/>
      <c r="F843" s="110"/>
    </row>
    <row r="844" spans="3:6" ht="25" customHeight="1" x14ac:dyDescent="0.3">
      <c r="C844" s="73"/>
      <c r="D844" s="110"/>
      <c r="E844" s="110"/>
      <c r="F844" s="110"/>
    </row>
    <row r="845" spans="3:6" ht="25" customHeight="1" x14ac:dyDescent="0.3">
      <c r="C845" s="73"/>
      <c r="D845" s="110"/>
      <c r="E845" s="110"/>
      <c r="F845" s="110"/>
    </row>
    <row r="846" spans="3:6" ht="25" customHeight="1" x14ac:dyDescent="0.3">
      <c r="C846" s="73"/>
      <c r="D846" s="110"/>
      <c r="E846" s="110"/>
      <c r="F846" s="110"/>
    </row>
    <row r="847" spans="3:6" ht="25" customHeight="1" x14ac:dyDescent="0.3">
      <c r="C847" s="73"/>
      <c r="D847" s="110"/>
      <c r="E847" s="110"/>
      <c r="F847" s="110"/>
    </row>
    <row r="848" spans="3:6" ht="25" customHeight="1" x14ac:dyDescent="0.3">
      <c r="C848" s="73"/>
      <c r="D848" s="110"/>
      <c r="E848" s="110"/>
      <c r="F848" s="110"/>
    </row>
    <row r="849" spans="3:6" ht="25" customHeight="1" x14ac:dyDescent="0.3">
      <c r="C849" s="73"/>
      <c r="D849" s="110"/>
      <c r="E849" s="110"/>
      <c r="F849" s="110"/>
    </row>
    <row r="850" spans="3:6" ht="25" customHeight="1" x14ac:dyDescent="0.3">
      <c r="C850" s="73"/>
      <c r="D850" s="110"/>
      <c r="E850" s="110"/>
      <c r="F850" s="110"/>
    </row>
    <row r="851" spans="3:6" ht="25" customHeight="1" x14ac:dyDescent="0.3">
      <c r="C851" s="73"/>
      <c r="D851" s="110"/>
      <c r="E851" s="110"/>
      <c r="F851" s="110"/>
    </row>
    <row r="852" spans="3:6" ht="25" customHeight="1" x14ac:dyDescent="0.3">
      <c r="C852" s="73"/>
      <c r="D852" s="110"/>
      <c r="E852" s="110"/>
      <c r="F852" s="110"/>
    </row>
    <row r="853" spans="3:6" ht="25" customHeight="1" x14ac:dyDescent="0.3">
      <c r="C853" s="73"/>
      <c r="D853" s="110"/>
      <c r="E853" s="110"/>
      <c r="F853" s="110"/>
    </row>
    <row r="854" spans="3:6" ht="25" customHeight="1" x14ac:dyDescent="0.3">
      <c r="C854" s="73"/>
      <c r="D854" s="110"/>
      <c r="E854" s="110"/>
      <c r="F854" s="110"/>
    </row>
    <row r="855" spans="3:6" ht="25" customHeight="1" x14ac:dyDescent="0.3">
      <c r="C855" s="73"/>
      <c r="D855" s="110"/>
      <c r="E855" s="110"/>
      <c r="F855" s="110"/>
    </row>
    <row r="856" spans="3:6" ht="25" customHeight="1" x14ac:dyDescent="0.3">
      <c r="C856" s="73"/>
      <c r="D856" s="110"/>
      <c r="E856" s="110"/>
      <c r="F856" s="110"/>
    </row>
    <row r="857" spans="3:6" ht="25" customHeight="1" x14ac:dyDescent="0.3">
      <c r="C857" s="73"/>
      <c r="D857" s="110"/>
      <c r="E857" s="110"/>
      <c r="F857" s="110"/>
    </row>
    <row r="858" spans="3:6" ht="25" customHeight="1" x14ac:dyDescent="0.3">
      <c r="C858" s="73"/>
      <c r="D858" s="110"/>
      <c r="E858" s="110"/>
      <c r="F858" s="110"/>
    </row>
    <row r="859" spans="3:6" ht="25" customHeight="1" x14ac:dyDescent="0.3">
      <c r="C859" s="73"/>
      <c r="D859" s="110"/>
      <c r="E859" s="110"/>
      <c r="F859" s="110"/>
    </row>
    <row r="860" spans="3:6" ht="25" customHeight="1" x14ac:dyDescent="0.3">
      <c r="C860" s="73"/>
      <c r="D860" s="110"/>
      <c r="E860" s="110"/>
      <c r="F860" s="110"/>
    </row>
    <row r="861" spans="3:6" ht="25" customHeight="1" x14ac:dyDescent="0.3">
      <c r="C861" s="73"/>
      <c r="D861" s="110"/>
      <c r="E861" s="110"/>
      <c r="F861" s="110"/>
    </row>
    <row r="862" spans="3:6" ht="25" customHeight="1" x14ac:dyDescent="0.3">
      <c r="C862" s="73"/>
      <c r="D862" s="110"/>
      <c r="E862" s="110"/>
      <c r="F862" s="110"/>
    </row>
    <row r="863" spans="3:6" ht="25" customHeight="1" x14ac:dyDescent="0.3">
      <c r="C863" s="73"/>
      <c r="D863" s="110"/>
      <c r="E863" s="110"/>
      <c r="F863" s="110"/>
    </row>
    <row r="864" spans="3:6" ht="25" customHeight="1" x14ac:dyDescent="0.3">
      <c r="C864" s="73"/>
      <c r="D864" s="110"/>
      <c r="E864" s="110"/>
      <c r="F864" s="110"/>
    </row>
    <row r="865" spans="3:6" ht="25" customHeight="1" x14ac:dyDescent="0.3">
      <c r="C865" s="73"/>
      <c r="D865" s="110"/>
      <c r="E865" s="110"/>
      <c r="F865" s="110"/>
    </row>
    <row r="866" spans="3:6" ht="25" customHeight="1" x14ac:dyDescent="0.3">
      <c r="C866" s="73"/>
      <c r="D866" s="110"/>
      <c r="E866" s="110"/>
      <c r="F866" s="110"/>
    </row>
    <row r="867" spans="3:6" ht="25" customHeight="1" x14ac:dyDescent="0.3">
      <c r="C867" s="73"/>
      <c r="D867" s="110"/>
      <c r="E867" s="110"/>
      <c r="F867" s="110"/>
    </row>
    <row r="868" spans="3:6" ht="25" customHeight="1" x14ac:dyDescent="0.3">
      <c r="C868" s="73"/>
      <c r="D868" s="110"/>
      <c r="E868" s="110"/>
      <c r="F868" s="110"/>
    </row>
    <row r="869" spans="3:6" ht="25" customHeight="1" x14ac:dyDescent="0.3">
      <c r="C869" s="73"/>
      <c r="D869" s="110"/>
      <c r="E869" s="110"/>
      <c r="F869" s="110"/>
    </row>
    <row r="870" spans="3:6" ht="25" customHeight="1" x14ac:dyDescent="0.3">
      <c r="C870" s="73"/>
      <c r="D870" s="110"/>
      <c r="E870" s="110"/>
      <c r="F870" s="110"/>
    </row>
    <row r="871" spans="3:6" ht="25" customHeight="1" x14ac:dyDescent="0.3">
      <c r="C871" s="73"/>
      <c r="D871" s="110"/>
      <c r="E871" s="110"/>
      <c r="F871" s="110"/>
    </row>
    <row r="872" spans="3:6" ht="25" customHeight="1" x14ac:dyDescent="0.3">
      <c r="C872" s="73"/>
      <c r="D872" s="110"/>
      <c r="E872" s="110"/>
      <c r="F872" s="110"/>
    </row>
    <row r="873" spans="3:6" ht="25" customHeight="1" x14ac:dyDescent="0.3">
      <c r="C873" s="73"/>
      <c r="D873" s="110"/>
      <c r="E873" s="110"/>
      <c r="F873" s="110"/>
    </row>
    <row r="874" spans="3:6" ht="25" customHeight="1" x14ac:dyDescent="0.3">
      <c r="C874" s="73"/>
      <c r="D874" s="110"/>
      <c r="E874" s="110"/>
      <c r="F874" s="110"/>
    </row>
    <row r="875" spans="3:6" ht="25" customHeight="1" x14ac:dyDescent="0.3">
      <c r="C875" s="73"/>
      <c r="D875" s="110"/>
      <c r="E875" s="110"/>
      <c r="F875" s="110"/>
    </row>
    <row r="876" spans="3:6" ht="25" customHeight="1" x14ac:dyDescent="0.3">
      <c r="C876" s="73"/>
      <c r="D876" s="110"/>
      <c r="E876" s="110"/>
      <c r="F876" s="110"/>
    </row>
    <row r="877" spans="3:6" ht="25" customHeight="1" x14ac:dyDescent="0.3">
      <c r="C877" s="73"/>
      <c r="D877" s="110"/>
      <c r="E877" s="110"/>
      <c r="F877" s="110"/>
    </row>
    <row r="878" spans="3:6" ht="25" customHeight="1" x14ac:dyDescent="0.3">
      <c r="C878" s="73"/>
      <c r="D878" s="110"/>
      <c r="E878" s="110"/>
      <c r="F878" s="110"/>
    </row>
    <row r="879" spans="3:6" ht="25" customHeight="1" x14ac:dyDescent="0.3">
      <c r="C879" s="73"/>
      <c r="D879" s="110"/>
      <c r="E879" s="110"/>
      <c r="F879" s="110"/>
    </row>
    <row r="880" spans="3:6" ht="25" customHeight="1" x14ac:dyDescent="0.3">
      <c r="C880" s="73"/>
      <c r="D880" s="110"/>
      <c r="E880" s="110"/>
      <c r="F880" s="110"/>
    </row>
    <row r="881" spans="3:6" ht="25" customHeight="1" x14ac:dyDescent="0.3">
      <c r="C881" s="73"/>
      <c r="D881" s="110"/>
      <c r="E881" s="110"/>
      <c r="F881" s="110"/>
    </row>
    <row r="882" spans="3:6" ht="25" customHeight="1" x14ac:dyDescent="0.3">
      <c r="C882" s="73"/>
      <c r="D882" s="110"/>
      <c r="E882" s="110"/>
      <c r="F882" s="110"/>
    </row>
    <row r="883" spans="3:6" ht="25" customHeight="1" x14ac:dyDescent="0.3">
      <c r="C883" s="73"/>
      <c r="D883" s="110"/>
      <c r="E883" s="110"/>
      <c r="F883" s="110"/>
    </row>
    <row r="884" spans="3:6" ht="25" customHeight="1" x14ac:dyDescent="0.3">
      <c r="C884" s="73"/>
      <c r="D884" s="110"/>
      <c r="E884" s="110"/>
      <c r="F884" s="110"/>
    </row>
    <row r="885" spans="3:6" ht="25" customHeight="1" x14ac:dyDescent="0.3">
      <c r="C885" s="73"/>
      <c r="D885" s="110"/>
      <c r="E885" s="110"/>
      <c r="F885" s="110"/>
    </row>
    <row r="886" spans="3:6" ht="25" customHeight="1" x14ac:dyDescent="0.3">
      <c r="C886" s="73"/>
      <c r="D886" s="110"/>
      <c r="E886" s="110"/>
      <c r="F886" s="110"/>
    </row>
    <row r="887" spans="3:6" ht="25" customHeight="1" x14ac:dyDescent="0.3">
      <c r="C887" s="73"/>
      <c r="D887" s="110"/>
      <c r="E887" s="110"/>
      <c r="F887" s="110"/>
    </row>
    <row r="888" spans="3:6" ht="25" customHeight="1" x14ac:dyDescent="0.3">
      <c r="C888" s="73"/>
      <c r="D888" s="110"/>
      <c r="E888" s="110"/>
      <c r="F888" s="110"/>
    </row>
    <row r="889" spans="3:6" ht="25" customHeight="1" x14ac:dyDescent="0.3">
      <c r="C889" s="73"/>
      <c r="D889" s="110"/>
      <c r="E889" s="110"/>
      <c r="F889" s="110"/>
    </row>
    <row r="890" spans="3:6" ht="25" customHeight="1" x14ac:dyDescent="0.3">
      <c r="C890" s="73"/>
      <c r="D890" s="110"/>
      <c r="E890" s="110"/>
      <c r="F890" s="110"/>
    </row>
    <row r="891" spans="3:6" ht="25" customHeight="1" x14ac:dyDescent="0.3">
      <c r="C891" s="73"/>
      <c r="D891" s="110"/>
      <c r="E891" s="110"/>
      <c r="F891" s="110"/>
    </row>
    <row r="892" spans="3:6" ht="25" customHeight="1" x14ac:dyDescent="0.3">
      <c r="C892" s="73"/>
      <c r="D892" s="110"/>
      <c r="E892" s="110"/>
      <c r="F892" s="110"/>
    </row>
    <row r="893" spans="3:6" ht="25" customHeight="1" x14ac:dyDescent="0.3">
      <c r="C893" s="73"/>
      <c r="D893" s="110"/>
      <c r="E893" s="110"/>
      <c r="F893" s="110"/>
    </row>
    <row r="894" spans="3:6" ht="25" customHeight="1" x14ac:dyDescent="0.3">
      <c r="C894" s="73"/>
      <c r="D894" s="110"/>
      <c r="E894" s="110"/>
      <c r="F894" s="110"/>
    </row>
    <row r="895" spans="3:6" ht="25" customHeight="1" x14ac:dyDescent="0.3">
      <c r="C895" s="73"/>
      <c r="D895" s="110"/>
      <c r="E895" s="110"/>
      <c r="F895" s="110"/>
    </row>
    <row r="896" spans="3:6" ht="25" customHeight="1" x14ac:dyDescent="0.3">
      <c r="C896" s="73"/>
      <c r="D896" s="110"/>
      <c r="E896" s="110"/>
      <c r="F896" s="110"/>
    </row>
    <row r="897" spans="3:6" ht="25" customHeight="1" x14ac:dyDescent="0.3">
      <c r="C897" s="73"/>
      <c r="D897" s="110"/>
      <c r="E897" s="110"/>
      <c r="F897" s="110"/>
    </row>
    <row r="898" spans="3:6" ht="25" customHeight="1" x14ac:dyDescent="0.3">
      <c r="C898" s="73"/>
      <c r="D898" s="110"/>
      <c r="E898" s="110"/>
      <c r="F898" s="110"/>
    </row>
    <row r="899" spans="3:6" ht="25" customHeight="1" x14ac:dyDescent="0.3">
      <c r="C899" s="73"/>
      <c r="D899" s="110"/>
      <c r="E899" s="110"/>
      <c r="F899" s="110"/>
    </row>
    <row r="900" spans="3:6" ht="25" customHeight="1" x14ac:dyDescent="0.3">
      <c r="C900" s="73"/>
      <c r="D900" s="110"/>
      <c r="E900" s="110"/>
      <c r="F900" s="110"/>
    </row>
    <row r="901" spans="3:6" ht="25" customHeight="1" x14ac:dyDescent="0.3">
      <c r="C901" s="73"/>
      <c r="D901" s="110"/>
      <c r="E901" s="110"/>
      <c r="F901" s="110"/>
    </row>
    <row r="902" spans="3:6" ht="25" customHeight="1" x14ac:dyDescent="0.3">
      <c r="C902" s="73"/>
      <c r="D902" s="110"/>
      <c r="E902" s="110"/>
      <c r="F902" s="110"/>
    </row>
    <row r="903" spans="3:6" ht="25" customHeight="1" x14ac:dyDescent="0.3">
      <c r="C903" s="73"/>
      <c r="D903" s="110"/>
      <c r="E903" s="110"/>
      <c r="F903" s="110"/>
    </row>
    <row r="904" spans="3:6" ht="25" customHeight="1" x14ac:dyDescent="0.3">
      <c r="C904" s="73"/>
      <c r="D904" s="110"/>
      <c r="E904" s="110"/>
      <c r="F904" s="110"/>
    </row>
    <row r="905" spans="3:6" ht="25" customHeight="1" x14ac:dyDescent="0.3">
      <c r="C905" s="73"/>
      <c r="D905" s="110"/>
      <c r="E905" s="110"/>
      <c r="F905" s="110"/>
    </row>
    <row r="906" spans="3:6" ht="25" customHeight="1" x14ac:dyDescent="0.3">
      <c r="C906" s="73"/>
      <c r="D906" s="110"/>
      <c r="E906" s="110"/>
      <c r="F906" s="110"/>
    </row>
    <row r="907" spans="3:6" ht="25" customHeight="1" x14ac:dyDescent="0.3">
      <c r="C907" s="73"/>
      <c r="D907" s="110"/>
      <c r="E907" s="110"/>
      <c r="F907" s="110"/>
    </row>
    <row r="908" spans="3:6" ht="25" customHeight="1" x14ac:dyDescent="0.3">
      <c r="C908" s="73"/>
      <c r="D908" s="110"/>
      <c r="E908" s="110"/>
      <c r="F908" s="110"/>
    </row>
    <row r="909" spans="3:6" ht="25" customHeight="1" x14ac:dyDescent="0.3">
      <c r="C909" s="73"/>
      <c r="D909" s="110"/>
      <c r="E909" s="110"/>
      <c r="F909" s="110"/>
    </row>
    <row r="910" spans="3:6" ht="25" customHeight="1" x14ac:dyDescent="0.3">
      <c r="C910" s="73"/>
      <c r="D910" s="110"/>
      <c r="E910" s="110"/>
      <c r="F910" s="110"/>
    </row>
    <row r="911" spans="3:6" ht="25" customHeight="1" x14ac:dyDescent="0.3">
      <c r="C911" s="73"/>
      <c r="D911" s="110"/>
      <c r="E911" s="110"/>
      <c r="F911" s="110"/>
    </row>
    <row r="912" spans="3:6" ht="25" customHeight="1" x14ac:dyDescent="0.3">
      <c r="C912" s="73"/>
      <c r="D912" s="110"/>
      <c r="E912" s="110"/>
      <c r="F912" s="110"/>
    </row>
    <row r="913" spans="3:6" ht="25" customHeight="1" x14ac:dyDescent="0.3">
      <c r="C913" s="73"/>
      <c r="D913" s="110"/>
      <c r="E913" s="110"/>
      <c r="F913" s="110"/>
    </row>
    <row r="914" spans="3:6" ht="25" customHeight="1" x14ac:dyDescent="0.3">
      <c r="C914" s="73"/>
      <c r="D914" s="110"/>
      <c r="E914" s="110"/>
      <c r="F914" s="110"/>
    </row>
    <row r="915" spans="3:6" ht="25" customHeight="1" x14ac:dyDescent="0.3">
      <c r="C915" s="73"/>
      <c r="D915" s="110"/>
      <c r="E915" s="110"/>
      <c r="F915" s="110"/>
    </row>
    <row r="916" spans="3:6" ht="25" customHeight="1" x14ac:dyDescent="0.3">
      <c r="C916" s="73"/>
      <c r="D916" s="110"/>
      <c r="E916" s="110"/>
      <c r="F916" s="110"/>
    </row>
    <row r="917" spans="3:6" ht="25" customHeight="1" x14ac:dyDescent="0.3">
      <c r="C917" s="73"/>
      <c r="D917" s="110"/>
      <c r="E917" s="110"/>
      <c r="F917" s="110"/>
    </row>
    <row r="918" spans="3:6" ht="25" customHeight="1" x14ac:dyDescent="0.3">
      <c r="C918" s="73"/>
      <c r="D918" s="110"/>
      <c r="E918" s="110"/>
      <c r="F918" s="110"/>
    </row>
    <row r="919" spans="3:6" ht="25" customHeight="1" x14ac:dyDescent="0.3">
      <c r="C919" s="73"/>
      <c r="D919" s="110"/>
      <c r="E919" s="110"/>
      <c r="F919" s="110"/>
    </row>
    <row r="920" spans="3:6" ht="25" customHeight="1" x14ac:dyDescent="0.3">
      <c r="C920" s="73"/>
      <c r="D920" s="110"/>
      <c r="E920" s="110"/>
      <c r="F920" s="110"/>
    </row>
    <row r="921" spans="3:6" ht="25" customHeight="1" x14ac:dyDescent="0.3">
      <c r="C921" s="73"/>
      <c r="D921" s="110"/>
      <c r="E921" s="110"/>
      <c r="F921" s="110"/>
    </row>
    <row r="922" spans="3:6" ht="25" customHeight="1" x14ac:dyDescent="0.3">
      <c r="C922" s="73"/>
      <c r="D922" s="110"/>
      <c r="E922" s="110"/>
      <c r="F922" s="110"/>
    </row>
    <row r="923" spans="3:6" ht="25" customHeight="1" x14ac:dyDescent="0.3">
      <c r="C923" s="73"/>
      <c r="D923" s="110"/>
      <c r="E923" s="110"/>
      <c r="F923" s="110"/>
    </row>
    <row r="924" spans="3:6" ht="25" customHeight="1" x14ac:dyDescent="0.3">
      <c r="C924" s="73"/>
      <c r="D924" s="110"/>
      <c r="E924" s="110"/>
      <c r="F924" s="110"/>
    </row>
    <row r="925" spans="3:6" ht="25" customHeight="1" x14ac:dyDescent="0.3">
      <c r="C925" s="73"/>
      <c r="D925" s="110"/>
      <c r="E925" s="110"/>
      <c r="F925" s="110"/>
    </row>
    <row r="926" spans="3:6" ht="25" customHeight="1" x14ac:dyDescent="0.3">
      <c r="C926" s="73"/>
      <c r="D926" s="110"/>
      <c r="E926" s="110"/>
      <c r="F926" s="110"/>
    </row>
    <row r="927" spans="3:6" ht="25" customHeight="1" x14ac:dyDescent="0.3">
      <c r="C927" s="73"/>
      <c r="D927" s="110"/>
      <c r="E927" s="110"/>
      <c r="F927" s="110"/>
    </row>
    <row r="928" spans="3:6" ht="25" customHeight="1" x14ac:dyDescent="0.3">
      <c r="C928" s="73"/>
      <c r="D928" s="110"/>
      <c r="E928" s="110"/>
      <c r="F928" s="110"/>
    </row>
    <row r="929" spans="3:6" ht="25" customHeight="1" x14ac:dyDescent="0.3">
      <c r="C929" s="73"/>
      <c r="D929" s="110"/>
      <c r="E929" s="110"/>
      <c r="F929" s="110"/>
    </row>
    <row r="930" spans="3:6" ht="25" customHeight="1" x14ac:dyDescent="0.3">
      <c r="C930" s="73"/>
      <c r="D930" s="110"/>
      <c r="E930" s="110"/>
      <c r="F930" s="110"/>
    </row>
    <row r="931" spans="3:6" ht="25" customHeight="1" x14ac:dyDescent="0.3">
      <c r="C931" s="73"/>
      <c r="D931" s="110"/>
      <c r="E931" s="110"/>
      <c r="F931" s="110"/>
    </row>
    <row r="932" spans="3:6" ht="25" customHeight="1" x14ac:dyDescent="0.3">
      <c r="C932" s="73"/>
      <c r="D932" s="110"/>
      <c r="E932" s="110"/>
      <c r="F932" s="110"/>
    </row>
    <row r="933" spans="3:6" ht="25" customHeight="1" x14ac:dyDescent="0.3">
      <c r="C933" s="73"/>
      <c r="D933" s="110"/>
      <c r="E933" s="110"/>
      <c r="F933" s="110"/>
    </row>
    <row r="934" spans="3:6" ht="25" customHeight="1" x14ac:dyDescent="0.3">
      <c r="C934" s="73"/>
      <c r="D934" s="110"/>
      <c r="E934" s="110"/>
      <c r="F934" s="110"/>
    </row>
    <row r="935" spans="3:6" ht="25" customHeight="1" x14ac:dyDescent="0.3">
      <c r="C935" s="73"/>
      <c r="D935" s="110"/>
      <c r="E935" s="110"/>
      <c r="F935" s="110"/>
    </row>
    <row r="936" spans="3:6" ht="25" customHeight="1" x14ac:dyDescent="0.3">
      <c r="C936" s="73"/>
      <c r="D936" s="110"/>
      <c r="E936" s="110"/>
      <c r="F936" s="110"/>
    </row>
    <row r="937" spans="3:6" ht="25" customHeight="1" x14ac:dyDescent="0.3">
      <c r="C937" s="73"/>
      <c r="D937" s="110"/>
      <c r="E937" s="110"/>
      <c r="F937" s="110"/>
    </row>
    <row r="938" spans="3:6" ht="25" customHeight="1" x14ac:dyDescent="0.3">
      <c r="C938" s="73"/>
      <c r="D938" s="110"/>
      <c r="E938" s="110"/>
      <c r="F938" s="110"/>
    </row>
    <row r="939" spans="3:6" ht="25" customHeight="1" x14ac:dyDescent="0.3">
      <c r="C939" s="73"/>
      <c r="D939" s="110"/>
      <c r="E939" s="110"/>
      <c r="F939" s="110"/>
    </row>
    <row r="940" spans="3:6" ht="25" customHeight="1" x14ac:dyDescent="0.3">
      <c r="C940" s="73"/>
      <c r="D940" s="110"/>
      <c r="E940" s="110"/>
      <c r="F940" s="110"/>
    </row>
    <row r="941" spans="3:6" ht="25" customHeight="1" x14ac:dyDescent="0.3">
      <c r="C941" s="73"/>
      <c r="D941" s="110"/>
      <c r="E941" s="110"/>
      <c r="F941" s="110"/>
    </row>
    <row r="942" spans="3:6" ht="25" customHeight="1" x14ac:dyDescent="0.3">
      <c r="C942" s="73"/>
      <c r="D942" s="110"/>
      <c r="E942" s="110"/>
      <c r="F942" s="110"/>
    </row>
    <row r="943" spans="3:6" ht="25" customHeight="1" x14ac:dyDescent="0.3">
      <c r="C943" s="73"/>
      <c r="D943" s="110"/>
      <c r="E943" s="110"/>
      <c r="F943" s="110"/>
    </row>
    <row r="944" spans="3:6" ht="25" customHeight="1" x14ac:dyDescent="0.3">
      <c r="C944" s="73"/>
      <c r="D944" s="110"/>
      <c r="E944" s="110"/>
      <c r="F944" s="110"/>
    </row>
    <row r="945" spans="3:6" ht="25" customHeight="1" x14ac:dyDescent="0.3">
      <c r="C945" s="73"/>
      <c r="D945" s="110"/>
      <c r="E945" s="110"/>
      <c r="F945" s="110"/>
    </row>
    <row r="946" spans="3:6" ht="25" customHeight="1" x14ac:dyDescent="0.3">
      <c r="C946" s="73"/>
      <c r="D946" s="110"/>
      <c r="E946" s="110"/>
      <c r="F946" s="110"/>
    </row>
    <row r="947" spans="3:6" ht="25" customHeight="1" x14ac:dyDescent="0.3">
      <c r="C947" s="73"/>
      <c r="D947" s="110"/>
      <c r="E947" s="110"/>
      <c r="F947" s="110"/>
    </row>
    <row r="948" spans="3:6" ht="25" customHeight="1" x14ac:dyDescent="0.3">
      <c r="C948" s="73"/>
      <c r="D948" s="110"/>
      <c r="E948" s="110"/>
      <c r="F948" s="110"/>
    </row>
    <row r="949" spans="3:6" ht="25" customHeight="1" x14ac:dyDescent="0.3">
      <c r="C949" s="73"/>
      <c r="D949" s="110"/>
      <c r="E949" s="110"/>
      <c r="F949" s="110"/>
    </row>
    <row r="950" spans="3:6" ht="25" customHeight="1" x14ac:dyDescent="0.3">
      <c r="C950" s="73"/>
      <c r="D950" s="110"/>
      <c r="E950" s="110"/>
      <c r="F950" s="110"/>
    </row>
    <row r="951" spans="3:6" ht="25" customHeight="1" x14ac:dyDescent="0.3">
      <c r="C951" s="73"/>
      <c r="D951" s="110"/>
      <c r="E951" s="110"/>
      <c r="F951" s="110"/>
    </row>
    <row r="952" spans="3:6" ht="25" customHeight="1" x14ac:dyDescent="0.3">
      <c r="C952" s="73"/>
      <c r="D952" s="110"/>
      <c r="E952" s="110"/>
      <c r="F952" s="110"/>
    </row>
    <row r="953" spans="3:6" ht="25" customHeight="1" x14ac:dyDescent="0.3">
      <c r="C953" s="73"/>
      <c r="D953" s="110"/>
      <c r="E953" s="110"/>
      <c r="F953" s="110"/>
    </row>
    <row r="954" spans="3:6" ht="25" customHeight="1" x14ac:dyDescent="0.3">
      <c r="C954" s="73"/>
      <c r="D954" s="110"/>
      <c r="E954" s="110"/>
      <c r="F954" s="110"/>
    </row>
    <row r="955" spans="3:6" ht="25" customHeight="1" x14ac:dyDescent="0.3">
      <c r="C955" s="73"/>
      <c r="D955" s="110"/>
      <c r="E955" s="110"/>
      <c r="F955" s="110"/>
    </row>
    <row r="956" spans="3:6" ht="25" customHeight="1" x14ac:dyDescent="0.3">
      <c r="C956" s="73"/>
      <c r="D956" s="110"/>
      <c r="E956" s="110"/>
      <c r="F956" s="110"/>
    </row>
    <row r="957" spans="3:6" ht="25" customHeight="1" x14ac:dyDescent="0.3">
      <c r="C957" s="73"/>
      <c r="D957" s="110"/>
      <c r="E957" s="110"/>
      <c r="F957" s="110"/>
    </row>
    <row r="958" spans="3:6" ht="25" customHeight="1" x14ac:dyDescent="0.3">
      <c r="C958" s="73"/>
      <c r="D958" s="110"/>
      <c r="E958" s="110"/>
      <c r="F958" s="110"/>
    </row>
    <row r="959" spans="3:6" ht="25" customHeight="1" x14ac:dyDescent="0.3">
      <c r="C959" s="73"/>
      <c r="D959" s="110"/>
      <c r="E959" s="110"/>
      <c r="F959" s="110"/>
    </row>
    <row r="960" spans="3:6" ht="25" customHeight="1" x14ac:dyDescent="0.3">
      <c r="C960" s="73"/>
      <c r="D960" s="110"/>
      <c r="E960" s="110"/>
      <c r="F960" s="110"/>
    </row>
    <row r="961" spans="3:6" ht="25" customHeight="1" x14ac:dyDescent="0.3">
      <c r="C961" s="73"/>
      <c r="D961" s="110"/>
      <c r="E961" s="110"/>
      <c r="F961" s="110"/>
    </row>
    <row r="962" spans="3:6" ht="25" customHeight="1" x14ac:dyDescent="0.3">
      <c r="C962" s="73"/>
      <c r="D962" s="110"/>
      <c r="E962" s="110"/>
      <c r="F962" s="110"/>
    </row>
    <row r="963" spans="3:6" ht="25" customHeight="1" x14ac:dyDescent="0.3">
      <c r="C963" s="73"/>
      <c r="D963" s="110"/>
      <c r="E963" s="110"/>
      <c r="F963" s="110"/>
    </row>
    <row r="964" spans="3:6" ht="25" customHeight="1" x14ac:dyDescent="0.3">
      <c r="C964" s="73"/>
      <c r="D964" s="110"/>
      <c r="E964" s="110"/>
      <c r="F964" s="110"/>
    </row>
    <row r="965" spans="3:6" ht="25" customHeight="1" x14ac:dyDescent="0.3">
      <c r="C965" s="73"/>
      <c r="D965" s="110"/>
      <c r="E965" s="110"/>
      <c r="F965" s="110"/>
    </row>
    <row r="966" spans="3:6" ht="25" customHeight="1" x14ac:dyDescent="0.3">
      <c r="C966" s="73"/>
      <c r="D966" s="110"/>
      <c r="E966" s="110"/>
      <c r="F966" s="110"/>
    </row>
    <row r="967" spans="3:6" ht="25" customHeight="1" x14ac:dyDescent="0.3">
      <c r="C967" s="73"/>
      <c r="D967" s="110"/>
      <c r="E967" s="110"/>
      <c r="F967" s="110"/>
    </row>
    <row r="968" spans="3:6" ht="25" customHeight="1" x14ac:dyDescent="0.3">
      <c r="C968" s="73"/>
      <c r="D968" s="110"/>
      <c r="E968" s="110"/>
      <c r="F968" s="110"/>
    </row>
    <row r="969" spans="3:6" ht="25" customHeight="1" x14ac:dyDescent="0.3">
      <c r="C969" s="73"/>
      <c r="D969" s="110"/>
      <c r="E969" s="110"/>
      <c r="F969" s="110"/>
    </row>
    <row r="970" spans="3:6" ht="25" customHeight="1" x14ac:dyDescent="0.3">
      <c r="C970" s="73"/>
      <c r="D970" s="110"/>
      <c r="E970" s="110"/>
      <c r="F970" s="110"/>
    </row>
    <row r="971" spans="3:6" ht="25" customHeight="1" x14ac:dyDescent="0.3">
      <c r="C971" s="73"/>
      <c r="D971" s="110"/>
      <c r="E971" s="110"/>
      <c r="F971" s="110"/>
    </row>
    <row r="972" spans="3:6" ht="25" customHeight="1" x14ac:dyDescent="0.3">
      <c r="C972" s="73"/>
      <c r="D972" s="110"/>
      <c r="E972" s="110"/>
      <c r="F972" s="110"/>
    </row>
    <row r="973" spans="3:6" ht="25" customHeight="1" x14ac:dyDescent="0.3">
      <c r="C973" s="73"/>
      <c r="D973" s="110"/>
      <c r="E973" s="110"/>
      <c r="F973" s="110"/>
    </row>
    <row r="974" spans="3:6" ht="25" customHeight="1" x14ac:dyDescent="0.3">
      <c r="C974" s="73"/>
      <c r="D974" s="110"/>
      <c r="E974" s="110"/>
      <c r="F974" s="110"/>
    </row>
    <row r="975" spans="3:6" ht="25" customHeight="1" x14ac:dyDescent="0.3">
      <c r="C975" s="73"/>
      <c r="D975" s="110"/>
      <c r="E975" s="110"/>
      <c r="F975" s="110"/>
    </row>
    <row r="976" spans="3:6" ht="25" customHeight="1" x14ac:dyDescent="0.3">
      <c r="C976" s="73"/>
      <c r="D976" s="110"/>
      <c r="E976" s="110"/>
      <c r="F976" s="110"/>
    </row>
    <row r="977" spans="3:6" ht="25" customHeight="1" x14ac:dyDescent="0.3">
      <c r="C977" s="73"/>
      <c r="D977" s="110"/>
      <c r="E977" s="110"/>
      <c r="F977" s="110"/>
    </row>
    <row r="978" spans="3:6" ht="25" customHeight="1" x14ac:dyDescent="0.3">
      <c r="C978" s="73"/>
      <c r="D978" s="110"/>
      <c r="E978" s="110"/>
      <c r="F978" s="110"/>
    </row>
    <row r="979" spans="3:6" ht="25" customHeight="1" x14ac:dyDescent="0.3">
      <c r="C979" s="73"/>
      <c r="D979" s="110"/>
      <c r="E979" s="110"/>
      <c r="F979" s="110"/>
    </row>
    <row r="980" spans="3:6" ht="25" customHeight="1" x14ac:dyDescent="0.3">
      <c r="C980" s="73"/>
      <c r="D980" s="110"/>
      <c r="E980" s="110"/>
      <c r="F980" s="110"/>
    </row>
    <row r="981" spans="3:6" ht="25" customHeight="1" x14ac:dyDescent="0.3">
      <c r="C981" s="73"/>
      <c r="D981" s="110"/>
      <c r="E981" s="110"/>
      <c r="F981" s="110"/>
    </row>
    <row r="982" spans="3:6" ht="25" customHeight="1" x14ac:dyDescent="0.3">
      <c r="C982" s="73"/>
      <c r="D982" s="110"/>
      <c r="E982" s="110"/>
      <c r="F982" s="110"/>
    </row>
    <row r="983" spans="3:6" ht="25" customHeight="1" x14ac:dyDescent="0.3">
      <c r="C983" s="73"/>
      <c r="D983" s="110"/>
      <c r="E983" s="110"/>
      <c r="F983" s="110"/>
    </row>
    <row r="984" spans="3:6" ht="25" customHeight="1" x14ac:dyDescent="0.3">
      <c r="C984" s="73"/>
      <c r="D984" s="110"/>
      <c r="E984" s="110"/>
      <c r="F984" s="110"/>
    </row>
    <row r="985" spans="3:6" ht="25" customHeight="1" x14ac:dyDescent="0.3">
      <c r="C985" s="73"/>
      <c r="D985" s="110"/>
      <c r="E985" s="110"/>
      <c r="F985" s="110"/>
    </row>
    <row r="986" spans="3:6" ht="25" customHeight="1" x14ac:dyDescent="0.3">
      <c r="C986" s="73"/>
      <c r="D986" s="110"/>
      <c r="E986" s="110"/>
      <c r="F986" s="110"/>
    </row>
    <row r="987" spans="3:6" ht="25" customHeight="1" x14ac:dyDescent="0.3">
      <c r="C987" s="73"/>
      <c r="D987" s="110"/>
      <c r="E987" s="110"/>
      <c r="F987" s="110"/>
    </row>
    <row r="988" spans="3:6" ht="25" customHeight="1" x14ac:dyDescent="0.3">
      <c r="C988" s="73"/>
      <c r="D988" s="110"/>
      <c r="E988" s="110"/>
      <c r="F988" s="110"/>
    </row>
    <row r="989" spans="3:6" ht="25" customHeight="1" x14ac:dyDescent="0.3">
      <c r="C989" s="73"/>
      <c r="D989" s="110"/>
      <c r="E989" s="110"/>
      <c r="F989" s="110"/>
    </row>
    <row r="990" spans="3:6" ht="25" customHeight="1" x14ac:dyDescent="0.3">
      <c r="C990" s="73"/>
      <c r="D990" s="110"/>
      <c r="E990" s="110"/>
      <c r="F990" s="110"/>
    </row>
    <row r="991" spans="3:6" ht="25" customHeight="1" x14ac:dyDescent="0.3">
      <c r="C991" s="73"/>
      <c r="D991" s="110"/>
      <c r="E991" s="110"/>
      <c r="F991" s="110"/>
    </row>
    <row r="992" spans="3:6" ht="25" customHeight="1" x14ac:dyDescent="0.3">
      <c r="C992" s="73"/>
      <c r="D992" s="110"/>
      <c r="E992" s="110"/>
      <c r="F992" s="110"/>
    </row>
    <row r="993" spans="3:6" ht="25" customHeight="1" x14ac:dyDescent="0.3">
      <c r="C993" s="73"/>
      <c r="D993" s="110"/>
      <c r="E993" s="110"/>
      <c r="F993" s="110"/>
    </row>
    <row r="994" spans="3:6" ht="25" customHeight="1" x14ac:dyDescent="0.3">
      <c r="C994" s="73"/>
      <c r="D994" s="110"/>
      <c r="E994" s="110"/>
      <c r="F994" s="110"/>
    </row>
    <row r="995" spans="3:6" ht="25" customHeight="1" x14ac:dyDescent="0.3">
      <c r="C995" s="73"/>
      <c r="D995" s="110"/>
      <c r="E995" s="110"/>
      <c r="F995" s="110"/>
    </row>
    <row r="996" spans="3:6" ht="25" customHeight="1" x14ac:dyDescent="0.3">
      <c r="C996" s="73"/>
      <c r="D996" s="110"/>
      <c r="E996" s="110"/>
      <c r="F996" s="110"/>
    </row>
    <row r="997" spans="3:6" ht="25" customHeight="1" x14ac:dyDescent="0.3">
      <c r="C997" s="73"/>
      <c r="D997" s="110"/>
      <c r="E997" s="110"/>
      <c r="F997" s="110"/>
    </row>
    <row r="998" spans="3:6" ht="25" customHeight="1" x14ac:dyDescent="0.3">
      <c r="C998" s="73"/>
      <c r="D998" s="110"/>
      <c r="E998" s="110"/>
      <c r="F998" s="110"/>
    </row>
    <row r="999" spans="3:6" ht="25" customHeight="1" x14ac:dyDescent="0.3">
      <c r="C999" s="73"/>
      <c r="D999" s="110"/>
      <c r="E999" s="110"/>
      <c r="F999" s="110"/>
    </row>
    <row r="1000" spans="3:6" ht="25" customHeight="1" x14ac:dyDescent="0.3">
      <c r="C1000" s="73"/>
      <c r="D1000" s="110"/>
      <c r="E1000" s="110"/>
      <c r="F1000" s="110"/>
    </row>
    <row r="1001" spans="3:6" ht="25" customHeight="1" x14ac:dyDescent="0.3">
      <c r="C1001" s="73"/>
      <c r="D1001" s="110"/>
      <c r="E1001" s="110"/>
      <c r="F1001" s="110"/>
    </row>
    <row r="1002" spans="3:6" ht="25" customHeight="1" x14ac:dyDescent="0.3">
      <c r="C1002" s="73"/>
      <c r="D1002" s="110"/>
      <c r="E1002" s="110"/>
      <c r="F1002" s="110"/>
    </row>
    <row r="1003" spans="3:6" ht="25" customHeight="1" x14ac:dyDescent="0.3">
      <c r="C1003" s="73"/>
      <c r="D1003" s="110"/>
      <c r="E1003" s="110"/>
      <c r="F1003" s="110"/>
    </row>
    <row r="1004" spans="3:6" ht="25" customHeight="1" x14ac:dyDescent="0.3">
      <c r="C1004" s="73"/>
      <c r="D1004" s="110"/>
      <c r="E1004" s="110"/>
      <c r="F1004" s="110"/>
    </row>
    <row r="1005" spans="3:6" ht="25" customHeight="1" x14ac:dyDescent="0.3">
      <c r="C1005" s="73"/>
      <c r="D1005" s="110"/>
      <c r="E1005" s="110"/>
      <c r="F1005" s="110"/>
    </row>
    <row r="1006" spans="3:6" ht="25" customHeight="1" x14ac:dyDescent="0.3">
      <c r="C1006" s="73"/>
      <c r="D1006" s="110"/>
      <c r="E1006" s="110"/>
      <c r="F1006" s="110"/>
    </row>
    <row r="1007" spans="3:6" ht="25" customHeight="1" x14ac:dyDescent="0.3">
      <c r="C1007" s="73"/>
      <c r="D1007" s="110"/>
      <c r="E1007" s="110"/>
      <c r="F1007" s="110"/>
    </row>
    <row r="1008" spans="3:6" ht="25" customHeight="1" x14ac:dyDescent="0.3">
      <c r="C1008" s="73"/>
      <c r="D1008" s="110"/>
      <c r="E1008" s="110"/>
      <c r="F1008" s="110"/>
    </row>
    <row r="1009" spans="3:6" ht="25" customHeight="1" x14ac:dyDescent="0.3">
      <c r="C1009" s="73"/>
      <c r="D1009" s="110"/>
      <c r="E1009" s="110"/>
      <c r="F1009" s="110"/>
    </row>
    <row r="1010" spans="3:6" ht="25" customHeight="1" x14ac:dyDescent="0.3">
      <c r="C1010" s="73"/>
      <c r="D1010" s="110"/>
      <c r="E1010" s="110"/>
      <c r="F1010" s="110"/>
    </row>
    <row r="1011" spans="3:6" ht="25" customHeight="1" x14ac:dyDescent="0.3">
      <c r="C1011" s="73"/>
      <c r="D1011" s="110"/>
      <c r="E1011" s="110"/>
      <c r="F1011" s="110"/>
    </row>
    <row r="1012" spans="3:6" ht="25" customHeight="1" x14ac:dyDescent="0.3">
      <c r="C1012" s="73"/>
      <c r="D1012" s="110"/>
      <c r="E1012" s="110"/>
      <c r="F1012" s="110"/>
    </row>
    <row r="1013" spans="3:6" ht="25" customHeight="1" x14ac:dyDescent="0.3">
      <c r="C1013" s="73"/>
      <c r="D1013" s="110"/>
      <c r="E1013" s="110"/>
      <c r="F1013" s="110"/>
    </row>
    <row r="1014" spans="3:6" ht="25" customHeight="1" x14ac:dyDescent="0.3">
      <c r="C1014" s="73"/>
      <c r="D1014" s="110"/>
      <c r="E1014" s="110"/>
      <c r="F1014" s="110"/>
    </row>
    <row r="1015" spans="3:6" ht="25" customHeight="1" x14ac:dyDescent="0.3">
      <c r="C1015" s="73"/>
      <c r="D1015" s="110"/>
      <c r="E1015" s="110"/>
      <c r="F1015" s="110"/>
    </row>
    <row r="1016" spans="3:6" ht="25" customHeight="1" x14ac:dyDescent="0.3">
      <c r="C1016" s="73"/>
      <c r="D1016" s="110"/>
      <c r="E1016" s="110"/>
      <c r="F1016" s="110"/>
    </row>
    <row r="1017" spans="3:6" ht="25" customHeight="1" x14ac:dyDescent="0.3">
      <c r="C1017" s="73"/>
      <c r="D1017" s="110"/>
      <c r="E1017" s="110"/>
      <c r="F1017" s="110"/>
    </row>
    <row r="1018" spans="3:6" ht="25" customHeight="1" x14ac:dyDescent="0.3">
      <c r="C1018" s="73"/>
      <c r="D1018" s="110"/>
      <c r="E1018" s="110"/>
      <c r="F1018" s="110"/>
    </row>
    <row r="1019" spans="3:6" ht="25" customHeight="1" x14ac:dyDescent="0.3">
      <c r="C1019" s="73"/>
      <c r="D1019" s="110"/>
      <c r="E1019" s="110"/>
      <c r="F1019" s="110"/>
    </row>
    <row r="1020" spans="3:6" ht="25" customHeight="1" x14ac:dyDescent="0.3">
      <c r="C1020" s="73"/>
      <c r="D1020" s="110"/>
      <c r="E1020" s="110"/>
      <c r="F1020" s="110"/>
    </row>
    <row r="1021" spans="3:6" ht="25" customHeight="1" x14ac:dyDescent="0.3">
      <c r="C1021" s="73"/>
      <c r="D1021" s="110"/>
      <c r="E1021" s="110"/>
      <c r="F1021" s="110"/>
    </row>
    <row r="1022" spans="3:6" ht="25" customHeight="1" x14ac:dyDescent="0.3">
      <c r="C1022" s="73"/>
      <c r="D1022" s="110"/>
      <c r="E1022" s="110"/>
      <c r="F1022" s="110"/>
    </row>
    <row r="1023" spans="3:6" ht="25" customHeight="1" x14ac:dyDescent="0.3">
      <c r="C1023" s="73"/>
      <c r="D1023" s="110"/>
      <c r="E1023" s="110"/>
      <c r="F1023" s="110"/>
    </row>
    <row r="1024" spans="3:6" ht="25" customHeight="1" x14ac:dyDescent="0.3">
      <c r="C1024" s="73"/>
      <c r="D1024" s="110"/>
      <c r="E1024" s="110"/>
      <c r="F1024" s="110"/>
    </row>
    <row r="1025" spans="3:6" ht="25" customHeight="1" x14ac:dyDescent="0.3">
      <c r="C1025" s="73"/>
      <c r="D1025" s="110"/>
      <c r="E1025" s="110"/>
      <c r="F1025" s="110"/>
    </row>
    <row r="1026" spans="3:6" ht="25" customHeight="1" x14ac:dyDescent="0.3">
      <c r="C1026" s="73"/>
      <c r="D1026" s="110"/>
      <c r="E1026" s="110"/>
      <c r="F1026" s="110"/>
    </row>
    <row r="1027" spans="3:6" ht="25" customHeight="1" x14ac:dyDescent="0.3">
      <c r="C1027" s="73"/>
      <c r="D1027" s="110"/>
      <c r="E1027" s="110"/>
      <c r="F1027" s="110"/>
    </row>
    <row r="1028" spans="3:6" ht="25" customHeight="1" x14ac:dyDescent="0.3">
      <c r="C1028" s="73"/>
      <c r="D1028" s="110"/>
      <c r="E1028" s="110"/>
      <c r="F1028" s="110"/>
    </row>
    <row r="1029" spans="3:6" ht="25" customHeight="1" x14ac:dyDescent="0.3">
      <c r="C1029" s="73"/>
      <c r="D1029" s="110"/>
      <c r="E1029" s="110"/>
      <c r="F1029" s="110"/>
    </row>
    <row r="1030" spans="3:6" ht="25" customHeight="1" x14ac:dyDescent="0.3">
      <c r="C1030" s="73"/>
      <c r="D1030" s="110"/>
      <c r="E1030" s="110"/>
      <c r="F1030" s="110"/>
    </row>
    <row r="1031" spans="3:6" ht="25" customHeight="1" x14ac:dyDescent="0.3">
      <c r="C1031" s="73"/>
      <c r="D1031" s="110"/>
      <c r="E1031" s="110"/>
      <c r="F1031" s="110"/>
    </row>
    <row r="1032" spans="3:6" ht="25" customHeight="1" x14ac:dyDescent="0.3">
      <c r="C1032" s="73"/>
      <c r="D1032" s="110"/>
      <c r="E1032" s="110"/>
      <c r="F1032" s="110"/>
    </row>
    <row r="1033" spans="3:6" ht="25" customHeight="1" x14ac:dyDescent="0.3">
      <c r="C1033" s="73"/>
      <c r="D1033" s="110"/>
      <c r="E1033" s="110"/>
      <c r="F1033" s="110"/>
    </row>
    <row r="1034" spans="3:6" ht="25" customHeight="1" x14ac:dyDescent="0.3">
      <c r="C1034" s="73"/>
      <c r="D1034" s="110"/>
      <c r="E1034" s="110"/>
      <c r="F1034" s="110"/>
    </row>
    <row r="1035" spans="3:6" ht="25" customHeight="1" x14ac:dyDescent="0.3">
      <c r="C1035" s="73"/>
      <c r="D1035" s="110"/>
      <c r="E1035" s="110"/>
      <c r="F1035" s="110"/>
    </row>
    <row r="1036" spans="3:6" ht="25" customHeight="1" x14ac:dyDescent="0.3">
      <c r="C1036" s="73"/>
      <c r="D1036" s="110"/>
      <c r="E1036" s="110"/>
      <c r="F1036" s="110"/>
    </row>
    <row r="1037" spans="3:6" ht="25" customHeight="1" x14ac:dyDescent="0.3">
      <c r="C1037" s="73"/>
      <c r="D1037" s="110"/>
      <c r="E1037" s="110"/>
      <c r="F1037" s="110"/>
    </row>
    <row r="1038" spans="3:6" ht="25" customHeight="1" x14ac:dyDescent="0.3">
      <c r="C1038" s="73"/>
      <c r="D1038" s="110"/>
      <c r="E1038" s="110"/>
      <c r="F1038" s="110"/>
    </row>
    <row r="1039" spans="3:6" ht="25" customHeight="1" x14ac:dyDescent="0.3">
      <c r="C1039" s="73"/>
      <c r="D1039" s="110"/>
      <c r="E1039" s="110"/>
      <c r="F1039" s="110"/>
    </row>
    <row r="1040" spans="3:6" ht="25" customHeight="1" x14ac:dyDescent="0.3">
      <c r="C1040" s="73"/>
      <c r="D1040" s="110"/>
      <c r="E1040" s="110"/>
      <c r="F1040" s="110"/>
    </row>
    <row r="1041" spans="3:6" ht="25" customHeight="1" x14ac:dyDescent="0.3">
      <c r="C1041" s="73"/>
      <c r="D1041" s="110"/>
      <c r="E1041" s="110"/>
      <c r="F1041" s="110"/>
    </row>
    <row r="1042" spans="3:6" ht="25" customHeight="1" x14ac:dyDescent="0.3">
      <c r="C1042" s="73"/>
      <c r="D1042" s="110"/>
      <c r="E1042" s="110"/>
      <c r="F1042" s="110"/>
    </row>
    <row r="1043" spans="3:6" ht="25" customHeight="1" x14ac:dyDescent="0.3">
      <c r="C1043" s="73"/>
      <c r="D1043" s="110"/>
      <c r="E1043" s="110"/>
      <c r="F1043" s="110"/>
    </row>
    <row r="1044" spans="3:6" ht="25" customHeight="1" x14ac:dyDescent="0.3">
      <c r="C1044" s="73"/>
      <c r="D1044" s="110"/>
      <c r="E1044" s="110"/>
      <c r="F1044" s="110"/>
    </row>
    <row r="1045" spans="3:6" ht="25" customHeight="1" x14ac:dyDescent="0.3">
      <c r="C1045" s="73"/>
      <c r="D1045" s="110"/>
      <c r="E1045" s="110"/>
      <c r="F1045" s="110"/>
    </row>
    <row r="1046" spans="3:6" ht="25" customHeight="1" x14ac:dyDescent="0.3">
      <c r="C1046" s="73"/>
      <c r="D1046" s="110"/>
      <c r="E1046" s="110"/>
      <c r="F1046" s="110"/>
    </row>
    <row r="1047" spans="3:6" ht="25" customHeight="1" x14ac:dyDescent="0.3">
      <c r="C1047" s="73"/>
      <c r="D1047" s="110"/>
      <c r="E1047" s="110"/>
      <c r="F1047" s="110"/>
    </row>
    <row r="1048" spans="3:6" ht="25" customHeight="1" x14ac:dyDescent="0.3">
      <c r="C1048" s="73"/>
      <c r="D1048" s="110"/>
      <c r="E1048" s="110"/>
      <c r="F1048" s="110"/>
    </row>
    <row r="1049" spans="3:6" ht="25" customHeight="1" x14ac:dyDescent="0.3">
      <c r="C1049" s="73"/>
      <c r="D1049" s="110"/>
      <c r="E1049" s="110"/>
      <c r="F1049" s="110"/>
    </row>
    <row r="1050" spans="3:6" ht="25" customHeight="1" x14ac:dyDescent="0.3">
      <c r="C1050" s="73"/>
      <c r="D1050" s="110"/>
      <c r="E1050" s="110"/>
      <c r="F1050" s="110"/>
    </row>
    <row r="1051" spans="3:6" ht="25" customHeight="1" x14ac:dyDescent="0.3">
      <c r="C1051" s="73"/>
      <c r="D1051" s="110"/>
      <c r="E1051" s="110"/>
      <c r="F1051" s="110"/>
    </row>
    <row r="1052" spans="3:6" ht="25" customHeight="1" x14ac:dyDescent="0.3">
      <c r="C1052" s="73"/>
      <c r="D1052" s="110"/>
      <c r="E1052" s="110"/>
      <c r="F1052" s="110"/>
    </row>
    <row r="1053" spans="3:6" ht="25" customHeight="1" x14ac:dyDescent="0.3">
      <c r="C1053" s="73"/>
      <c r="D1053" s="110"/>
      <c r="E1053" s="110"/>
      <c r="F1053" s="110"/>
    </row>
    <row r="1054" spans="3:6" ht="25" customHeight="1" x14ac:dyDescent="0.3">
      <c r="C1054" s="73"/>
      <c r="D1054" s="110"/>
      <c r="E1054" s="110"/>
      <c r="F1054" s="110"/>
    </row>
    <row r="1055" spans="3:6" ht="25" customHeight="1" x14ac:dyDescent="0.3">
      <c r="C1055" s="73"/>
      <c r="D1055" s="110"/>
      <c r="E1055" s="110"/>
      <c r="F1055" s="110"/>
    </row>
    <row r="1056" spans="3:6" ht="25" customHeight="1" x14ac:dyDescent="0.3">
      <c r="C1056" s="73"/>
      <c r="D1056" s="110"/>
      <c r="E1056" s="110"/>
      <c r="F1056" s="110"/>
    </row>
    <row r="1057" spans="3:6" ht="25" customHeight="1" x14ac:dyDescent="0.3">
      <c r="C1057" s="73"/>
      <c r="D1057" s="110"/>
      <c r="E1057" s="110"/>
      <c r="F1057" s="110"/>
    </row>
    <row r="1058" spans="3:6" ht="25" customHeight="1" x14ac:dyDescent="0.3">
      <c r="C1058" s="73"/>
      <c r="D1058" s="110"/>
      <c r="E1058" s="110"/>
      <c r="F1058" s="110"/>
    </row>
    <row r="1059" spans="3:6" ht="25" customHeight="1" x14ac:dyDescent="0.3">
      <c r="C1059" s="73"/>
      <c r="D1059" s="110"/>
      <c r="E1059" s="110"/>
      <c r="F1059" s="110"/>
    </row>
    <row r="1060" spans="3:6" ht="25" customHeight="1" x14ac:dyDescent="0.3">
      <c r="C1060" s="73"/>
      <c r="D1060" s="110"/>
      <c r="E1060" s="110"/>
      <c r="F1060" s="110"/>
    </row>
    <row r="1061" spans="3:6" ht="25" customHeight="1" x14ac:dyDescent="0.3">
      <c r="C1061" s="73"/>
      <c r="D1061" s="110"/>
      <c r="E1061" s="110"/>
      <c r="F1061" s="110"/>
    </row>
    <row r="1062" spans="3:6" ht="25" customHeight="1" x14ac:dyDescent="0.3">
      <c r="C1062" s="73"/>
      <c r="D1062" s="110"/>
      <c r="E1062" s="110"/>
      <c r="F1062" s="110"/>
    </row>
    <row r="1063" spans="3:6" ht="25" customHeight="1" x14ac:dyDescent="0.3">
      <c r="C1063" s="73"/>
      <c r="D1063" s="110"/>
      <c r="E1063" s="110"/>
      <c r="F1063" s="110"/>
    </row>
    <row r="1064" spans="3:6" ht="25" customHeight="1" x14ac:dyDescent="0.3">
      <c r="C1064" s="73"/>
      <c r="D1064" s="110"/>
      <c r="E1064" s="110"/>
      <c r="F1064" s="110"/>
    </row>
    <row r="1065" spans="3:6" ht="25" customHeight="1" x14ac:dyDescent="0.3">
      <c r="C1065" s="73"/>
      <c r="D1065" s="110"/>
      <c r="E1065" s="110"/>
      <c r="F1065" s="110"/>
    </row>
    <row r="1066" spans="3:6" ht="25" customHeight="1" x14ac:dyDescent="0.3">
      <c r="C1066" s="73"/>
      <c r="D1066" s="110"/>
      <c r="E1066" s="110"/>
      <c r="F1066" s="110"/>
    </row>
    <row r="1067" spans="3:6" ht="25" customHeight="1" x14ac:dyDescent="0.3">
      <c r="C1067" s="73"/>
      <c r="D1067" s="110"/>
      <c r="E1067" s="110"/>
      <c r="F1067" s="110"/>
    </row>
    <row r="1068" spans="3:6" ht="25" customHeight="1" x14ac:dyDescent="0.3">
      <c r="C1068" s="73"/>
      <c r="D1068" s="110"/>
      <c r="E1068" s="110"/>
      <c r="F1068" s="110"/>
    </row>
    <row r="1069" spans="3:6" ht="25" customHeight="1" x14ac:dyDescent="0.3">
      <c r="C1069" s="73"/>
      <c r="D1069" s="110"/>
      <c r="E1069" s="110"/>
      <c r="F1069" s="110"/>
    </row>
    <row r="1070" spans="3:6" ht="25" customHeight="1" x14ac:dyDescent="0.3">
      <c r="C1070" s="73"/>
      <c r="D1070" s="110"/>
      <c r="E1070" s="110"/>
      <c r="F1070" s="110"/>
    </row>
    <row r="1071" spans="3:6" ht="25" customHeight="1" x14ac:dyDescent="0.3">
      <c r="C1071" s="73"/>
      <c r="D1071" s="110"/>
      <c r="E1071" s="110"/>
      <c r="F1071" s="110"/>
    </row>
    <row r="1072" spans="3:6" ht="25" customHeight="1" x14ac:dyDescent="0.3">
      <c r="C1072" s="73"/>
      <c r="D1072" s="110"/>
      <c r="E1072" s="110"/>
      <c r="F1072" s="110"/>
    </row>
    <row r="1073" spans="3:6" ht="25" customHeight="1" x14ac:dyDescent="0.3">
      <c r="C1073" s="73"/>
      <c r="D1073" s="110"/>
      <c r="E1073" s="110"/>
      <c r="F1073" s="110"/>
    </row>
    <row r="1074" spans="3:6" ht="25" customHeight="1" x14ac:dyDescent="0.3">
      <c r="C1074" s="73"/>
      <c r="D1074" s="110"/>
      <c r="E1074" s="110"/>
      <c r="F1074" s="110"/>
    </row>
    <row r="1075" spans="3:6" ht="25" customHeight="1" x14ac:dyDescent="0.3">
      <c r="C1075" s="73"/>
      <c r="D1075" s="110"/>
      <c r="E1075" s="110"/>
      <c r="F1075" s="110"/>
    </row>
    <row r="1076" spans="3:6" ht="25" customHeight="1" x14ac:dyDescent="0.3">
      <c r="C1076" s="73"/>
      <c r="D1076" s="110"/>
      <c r="E1076" s="110"/>
      <c r="F1076" s="110"/>
    </row>
    <row r="1077" spans="3:6" ht="25" customHeight="1" x14ac:dyDescent="0.3">
      <c r="C1077" s="73"/>
      <c r="D1077" s="110"/>
      <c r="E1077" s="110"/>
      <c r="F1077" s="110"/>
    </row>
    <row r="1078" spans="3:6" ht="25" customHeight="1" x14ac:dyDescent="0.3">
      <c r="C1078" s="73"/>
      <c r="D1078" s="110"/>
      <c r="E1078" s="110"/>
      <c r="F1078" s="110"/>
    </row>
    <row r="1079" spans="3:6" ht="25" customHeight="1" x14ac:dyDescent="0.3">
      <c r="C1079" s="73"/>
      <c r="D1079" s="110"/>
      <c r="E1079" s="110"/>
      <c r="F1079" s="110"/>
    </row>
    <row r="1080" spans="3:6" ht="25" customHeight="1" x14ac:dyDescent="0.3">
      <c r="C1080" s="73"/>
      <c r="D1080" s="110"/>
      <c r="E1080" s="110"/>
      <c r="F1080" s="110"/>
    </row>
    <row r="1081" spans="3:6" ht="25" customHeight="1" x14ac:dyDescent="0.3">
      <c r="C1081" s="73"/>
      <c r="D1081" s="110"/>
      <c r="E1081" s="110"/>
      <c r="F1081" s="110"/>
    </row>
    <row r="1082" spans="3:6" ht="25" customHeight="1" x14ac:dyDescent="0.3">
      <c r="C1082" s="73"/>
      <c r="D1082" s="110"/>
      <c r="E1082" s="110"/>
      <c r="F1082" s="110"/>
    </row>
    <row r="1083" spans="3:6" ht="25" customHeight="1" x14ac:dyDescent="0.3">
      <c r="C1083" s="73"/>
      <c r="D1083" s="110"/>
      <c r="E1083" s="110"/>
      <c r="F1083" s="110"/>
    </row>
    <row r="1084" spans="3:6" ht="25" customHeight="1" x14ac:dyDescent="0.3">
      <c r="C1084" s="73"/>
      <c r="D1084" s="110"/>
      <c r="E1084" s="110"/>
      <c r="F1084" s="110"/>
    </row>
    <row r="1085" spans="3:6" ht="25" customHeight="1" x14ac:dyDescent="0.3">
      <c r="C1085" s="73"/>
      <c r="D1085" s="110"/>
      <c r="E1085" s="110"/>
      <c r="F1085" s="110"/>
    </row>
    <row r="1086" spans="3:6" ht="25" customHeight="1" x14ac:dyDescent="0.3">
      <c r="C1086" s="73"/>
      <c r="D1086" s="110"/>
      <c r="E1086" s="110"/>
      <c r="F1086" s="110"/>
    </row>
    <row r="1087" spans="3:6" ht="25" customHeight="1" x14ac:dyDescent="0.3">
      <c r="C1087" s="73"/>
      <c r="D1087" s="110"/>
      <c r="E1087" s="110"/>
      <c r="F1087" s="110"/>
    </row>
    <row r="1088" spans="3:6" ht="25" customHeight="1" x14ac:dyDescent="0.3">
      <c r="C1088" s="73"/>
      <c r="D1088" s="110"/>
      <c r="E1088" s="110"/>
      <c r="F1088" s="110"/>
    </row>
    <row r="1089" spans="3:6" ht="25" customHeight="1" x14ac:dyDescent="0.3">
      <c r="C1089" s="73"/>
      <c r="D1089" s="110"/>
      <c r="E1089" s="110"/>
      <c r="F1089" s="110"/>
    </row>
    <row r="1090" spans="3:6" ht="25" customHeight="1" x14ac:dyDescent="0.3">
      <c r="C1090" s="73"/>
      <c r="D1090" s="110"/>
      <c r="E1090" s="110"/>
      <c r="F1090" s="110"/>
    </row>
    <row r="1091" spans="3:6" ht="25" customHeight="1" x14ac:dyDescent="0.3">
      <c r="C1091" s="73"/>
      <c r="D1091" s="110"/>
      <c r="E1091" s="110"/>
      <c r="F1091" s="110"/>
    </row>
    <row r="1092" spans="3:6" ht="25" customHeight="1" x14ac:dyDescent="0.3">
      <c r="C1092" s="73"/>
      <c r="D1092" s="110"/>
      <c r="E1092" s="110"/>
      <c r="F1092" s="110"/>
    </row>
    <row r="1093" spans="3:6" ht="25" customHeight="1" x14ac:dyDescent="0.3">
      <c r="C1093" s="73"/>
      <c r="D1093" s="110"/>
      <c r="E1093" s="110"/>
      <c r="F1093" s="110"/>
    </row>
    <row r="1094" spans="3:6" ht="25" customHeight="1" x14ac:dyDescent="0.3">
      <c r="C1094" s="73"/>
      <c r="D1094" s="110"/>
      <c r="E1094" s="110"/>
      <c r="F1094" s="110"/>
    </row>
    <row r="1095" spans="3:6" ht="25" customHeight="1" x14ac:dyDescent="0.3">
      <c r="C1095" s="73"/>
      <c r="D1095" s="110"/>
      <c r="E1095" s="110"/>
      <c r="F1095" s="110"/>
    </row>
    <row r="1096" spans="3:6" ht="25" customHeight="1" x14ac:dyDescent="0.3">
      <c r="C1096" s="73"/>
      <c r="D1096" s="110"/>
      <c r="E1096" s="110"/>
      <c r="F1096" s="110"/>
    </row>
    <row r="1097" spans="3:6" ht="25" customHeight="1" x14ac:dyDescent="0.3">
      <c r="C1097" s="73"/>
      <c r="D1097" s="110"/>
      <c r="E1097" s="110"/>
      <c r="F1097" s="110"/>
    </row>
    <row r="1098" spans="3:6" ht="25" customHeight="1" x14ac:dyDescent="0.3">
      <c r="C1098" s="73"/>
      <c r="D1098" s="110"/>
      <c r="E1098" s="110"/>
      <c r="F1098" s="110"/>
    </row>
    <row r="1099" spans="3:6" ht="25" customHeight="1" x14ac:dyDescent="0.3">
      <c r="C1099" s="73"/>
      <c r="D1099" s="110"/>
      <c r="E1099" s="110"/>
      <c r="F1099" s="110"/>
    </row>
    <row r="1100" spans="3:6" ht="25" customHeight="1" x14ac:dyDescent="0.3">
      <c r="C1100" s="73"/>
      <c r="D1100" s="110"/>
      <c r="E1100" s="110"/>
      <c r="F1100" s="110"/>
    </row>
    <row r="1101" spans="3:6" ht="25" customHeight="1" x14ac:dyDescent="0.3">
      <c r="C1101" s="73"/>
      <c r="D1101" s="110"/>
      <c r="E1101" s="110"/>
      <c r="F1101" s="110"/>
    </row>
    <row r="1102" spans="3:6" ht="25" customHeight="1" x14ac:dyDescent="0.3">
      <c r="C1102" s="73"/>
      <c r="D1102" s="110"/>
      <c r="E1102" s="110"/>
      <c r="F1102" s="110"/>
    </row>
    <row r="1103" spans="3:6" ht="25" customHeight="1" x14ac:dyDescent="0.3">
      <c r="C1103" s="73"/>
      <c r="D1103" s="110"/>
      <c r="E1103" s="110"/>
      <c r="F1103" s="110"/>
    </row>
    <row r="1104" spans="3:6" ht="25" customHeight="1" x14ac:dyDescent="0.3">
      <c r="C1104" s="73"/>
      <c r="D1104" s="110"/>
      <c r="E1104" s="110"/>
      <c r="F1104" s="110"/>
    </row>
    <row r="1105" spans="3:6" ht="25" customHeight="1" x14ac:dyDescent="0.3">
      <c r="C1105" s="73"/>
      <c r="D1105" s="110"/>
      <c r="E1105" s="110"/>
      <c r="F1105" s="110"/>
    </row>
    <row r="1106" spans="3:6" ht="25" customHeight="1" x14ac:dyDescent="0.3">
      <c r="C1106" s="73"/>
      <c r="D1106" s="110"/>
      <c r="E1106" s="110"/>
      <c r="F1106" s="110"/>
    </row>
    <row r="1107" spans="3:6" ht="25" customHeight="1" x14ac:dyDescent="0.3">
      <c r="C1107" s="73"/>
      <c r="D1107" s="110"/>
      <c r="E1107" s="110"/>
      <c r="F1107" s="110"/>
    </row>
    <row r="1108" spans="3:6" ht="25" customHeight="1" x14ac:dyDescent="0.3">
      <c r="C1108" s="73"/>
      <c r="D1108" s="110"/>
      <c r="E1108" s="110"/>
      <c r="F1108" s="110"/>
    </row>
    <row r="1109" spans="3:6" ht="25" customHeight="1" x14ac:dyDescent="0.3">
      <c r="C1109" s="73"/>
      <c r="D1109" s="110"/>
      <c r="E1109" s="110"/>
      <c r="F1109" s="110"/>
    </row>
    <row r="1110" spans="3:6" ht="25" customHeight="1" x14ac:dyDescent="0.3">
      <c r="C1110" s="73"/>
      <c r="D1110" s="110"/>
      <c r="E1110" s="110"/>
      <c r="F1110" s="110"/>
    </row>
    <row r="1111" spans="3:6" ht="25" customHeight="1" x14ac:dyDescent="0.3">
      <c r="C1111" s="73"/>
      <c r="D1111" s="110"/>
      <c r="E1111" s="110"/>
      <c r="F1111" s="110"/>
    </row>
    <row r="1112" spans="3:6" ht="25" customHeight="1" x14ac:dyDescent="0.3">
      <c r="C1112" s="73"/>
      <c r="D1112" s="110"/>
      <c r="E1112" s="110"/>
      <c r="F1112" s="110"/>
    </row>
    <row r="1113" spans="3:6" ht="25" customHeight="1" x14ac:dyDescent="0.3">
      <c r="C1113" s="73"/>
      <c r="D1113" s="110"/>
      <c r="E1113" s="110"/>
      <c r="F1113" s="110"/>
    </row>
    <row r="1114" spans="3:6" ht="25" customHeight="1" x14ac:dyDescent="0.3">
      <c r="C1114" s="73"/>
      <c r="D1114" s="110"/>
      <c r="E1114" s="110"/>
      <c r="F1114" s="110"/>
    </row>
    <row r="1115" spans="3:6" ht="25" customHeight="1" x14ac:dyDescent="0.3">
      <c r="C1115" s="73"/>
      <c r="D1115" s="110"/>
      <c r="E1115" s="110"/>
      <c r="F1115" s="110"/>
    </row>
    <row r="1116" spans="3:6" ht="25" customHeight="1" x14ac:dyDescent="0.3">
      <c r="C1116" s="73"/>
      <c r="D1116" s="110"/>
      <c r="E1116" s="110"/>
      <c r="F1116" s="110"/>
    </row>
    <row r="1117" spans="3:6" ht="25" customHeight="1" x14ac:dyDescent="0.3">
      <c r="C1117" s="73"/>
      <c r="D1117" s="110"/>
      <c r="E1117" s="110"/>
      <c r="F1117" s="110"/>
    </row>
    <row r="1118" spans="3:6" ht="25" customHeight="1" x14ac:dyDescent="0.3">
      <c r="C1118" s="73"/>
      <c r="D1118" s="110"/>
      <c r="E1118" s="110"/>
      <c r="F1118" s="110"/>
    </row>
    <row r="1119" spans="3:6" ht="25" customHeight="1" x14ac:dyDescent="0.3">
      <c r="C1119" s="73"/>
      <c r="D1119" s="110"/>
      <c r="E1119" s="110"/>
      <c r="F1119" s="110"/>
    </row>
    <row r="1120" spans="3:6" ht="25" customHeight="1" x14ac:dyDescent="0.3">
      <c r="C1120" s="73"/>
      <c r="D1120" s="110"/>
      <c r="E1120" s="110"/>
      <c r="F1120" s="110"/>
    </row>
    <row r="1121" spans="3:6" ht="25" customHeight="1" x14ac:dyDescent="0.3">
      <c r="C1121" s="73"/>
      <c r="D1121" s="110"/>
      <c r="E1121" s="110"/>
      <c r="F1121" s="110"/>
    </row>
    <row r="1122" spans="3:6" ht="25" customHeight="1" x14ac:dyDescent="0.3">
      <c r="C1122" s="73"/>
      <c r="D1122" s="110"/>
      <c r="E1122" s="110"/>
      <c r="F1122" s="110"/>
    </row>
    <row r="1123" spans="3:6" ht="25" customHeight="1" x14ac:dyDescent="0.3">
      <c r="C1123" s="73"/>
      <c r="D1123" s="110"/>
      <c r="E1123" s="110"/>
      <c r="F1123" s="110"/>
    </row>
    <row r="1124" spans="3:6" ht="25" customHeight="1" x14ac:dyDescent="0.3">
      <c r="C1124" s="73"/>
      <c r="D1124" s="110"/>
      <c r="E1124" s="110"/>
      <c r="F1124" s="110"/>
    </row>
    <row r="1125" spans="3:6" ht="25" customHeight="1" x14ac:dyDescent="0.3">
      <c r="C1125" s="73"/>
      <c r="D1125" s="110"/>
      <c r="E1125" s="110"/>
      <c r="F1125" s="110"/>
    </row>
    <row r="1126" spans="3:6" ht="25" customHeight="1" x14ac:dyDescent="0.3">
      <c r="C1126" s="73"/>
      <c r="D1126" s="110"/>
      <c r="E1126" s="110"/>
      <c r="F1126" s="110"/>
    </row>
    <row r="1127" spans="3:6" ht="25" customHeight="1" x14ac:dyDescent="0.3">
      <c r="C1127" s="73"/>
      <c r="D1127" s="110"/>
      <c r="E1127" s="110"/>
      <c r="F1127" s="110"/>
    </row>
    <row r="1128" spans="3:6" ht="25" customHeight="1" x14ac:dyDescent="0.3">
      <c r="C1128" s="73"/>
      <c r="D1128" s="110"/>
      <c r="E1128" s="110"/>
      <c r="F1128" s="110"/>
    </row>
    <row r="1129" spans="3:6" ht="25" customHeight="1" x14ac:dyDescent="0.3">
      <c r="C1129" s="73"/>
      <c r="D1129" s="110"/>
      <c r="E1129" s="110"/>
      <c r="F1129" s="110"/>
    </row>
    <row r="1130" spans="3:6" ht="25" customHeight="1" x14ac:dyDescent="0.3">
      <c r="C1130" s="73"/>
      <c r="D1130" s="110"/>
      <c r="E1130" s="110"/>
      <c r="F1130" s="110"/>
    </row>
    <row r="1131" spans="3:6" ht="25" customHeight="1" x14ac:dyDescent="0.3">
      <c r="C1131" s="73"/>
      <c r="D1131" s="110"/>
      <c r="E1131" s="110"/>
      <c r="F1131" s="110"/>
    </row>
    <row r="1132" spans="3:6" ht="25" customHeight="1" x14ac:dyDescent="0.3">
      <c r="C1132" s="73"/>
      <c r="D1132" s="110"/>
      <c r="E1132" s="110"/>
      <c r="F1132" s="110"/>
    </row>
    <row r="1133" spans="3:6" ht="25" customHeight="1" x14ac:dyDescent="0.3">
      <c r="C1133" s="73"/>
      <c r="D1133" s="110"/>
      <c r="E1133" s="110"/>
      <c r="F1133" s="110"/>
    </row>
    <row r="1134" spans="3:6" ht="25" customHeight="1" x14ac:dyDescent="0.3">
      <c r="C1134" s="73"/>
      <c r="D1134" s="110"/>
      <c r="E1134" s="110"/>
      <c r="F1134" s="110"/>
    </row>
    <row r="1135" spans="3:6" ht="25" customHeight="1" x14ac:dyDescent="0.3">
      <c r="C1135" s="73"/>
      <c r="D1135" s="110"/>
      <c r="E1135" s="110"/>
      <c r="F1135" s="110"/>
    </row>
    <row r="1136" spans="3:6" ht="25" customHeight="1" x14ac:dyDescent="0.3">
      <c r="C1136" s="73"/>
      <c r="D1136" s="110"/>
      <c r="E1136" s="110"/>
      <c r="F1136" s="110"/>
    </row>
    <row r="1137" spans="3:6" ht="25" customHeight="1" x14ac:dyDescent="0.3">
      <c r="C1137" s="73"/>
      <c r="D1137" s="110"/>
      <c r="E1137" s="110"/>
      <c r="F1137" s="110"/>
    </row>
    <row r="1138" spans="3:6" ht="25" customHeight="1" x14ac:dyDescent="0.3">
      <c r="C1138" s="73"/>
      <c r="D1138" s="110"/>
      <c r="E1138" s="110"/>
      <c r="F1138" s="110"/>
    </row>
    <row r="1139" spans="3:6" ht="25" customHeight="1" x14ac:dyDescent="0.3">
      <c r="C1139" s="73"/>
      <c r="D1139" s="110"/>
      <c r="E1139" s="110"/>
      <c r="F1139" s="110"/>
    </row>
    <row r="1140" spans="3:6" ht="25" customHeight="1" x14ac:dyDescent="0.3">
      <c r="C1140" s="73"/>
      <c r="D1140" s="110"/>
      <c r="E1140" s="110"/>
      <c r="F1140" s="110"/>
    </row>
    <row r="1141" spans="3:6" ht="25" customHeight="1" x14ac:dyDescent="0.3">
      <c r="C1141" s="73"/>
      <c r="D1141" s="110"/>
      <c r="E1141" s="110"/>
      <c r="F1141" s="110"/>
    </row>
    <row r="1142" spans="3:6" ht="25" customHeight="1" x14ac:dyDescent="0.3">
      <c r="C1142" s="73"/>
      <c r="D1142" s="110"/>
      <c r="E1142" s="110"/>
      <c r="F1142" s="110"/>
    </row>
    <row r="1143" spans="3:6" ht="25" customHeight="1" x14ac:dyDescent="0.3">
      <c r="C1143" s="73"/>
      <c r="D1143" s="110"/>
      <c r="E1143" s="110"/>
      <c r="F1143" s="110"/>
    </row>
    <row r="1144" spans="3:6" ht="25" customHeight="1" x14ac:dyDescent="0.3">
      <c r="C1144" s="73"/>
      <c r="D1144" s="110"/>
      <c r="E1144" s="110"/>
      <c r="F1144" s="110"/>
    </row>
    <row r="1145" spans="3:6" ht="25" customHeight="1" x14ac:dyDescent="0.3">
      <c r="C1145" s="73"/>
      <c r="D1145" s="110"/>
      <c r="E1145" s="110"/>
      <c r="F1145" s="110"/>
    </row>
    <row r="1146" spans="3:6" ht="25" customHeight="1" x14ac:dyDescent="0.3">
      <c r="C1146" s="73"/>
      <c r="D1146" s="110"/>
      <c r="E1146" s="110"/>
      <c r="F1146" s="110"/>
    </row>
    <row r="1147" spans="3:6" ht="25" customHeight="1" x14ac:dyDescent="0.3">
      <c r="C1147" s="73"/>
      <c r="D1147" s="110"/>
      <c r="E1147" s="110"/>
      <c r="F1147" s="110"/>
    </row>
    <row r="1148" spans="3:6" ht="25" customHeight="1" x14ac:dyDescent="0.3">
      <c r="C1148" s="73"/>
      <c r="D1148" s="110"/>
      <c r="E1148" s="110"/>
      <c r="F1148" s="110"/>
    </row>
    <row r="1149" spans="3:6" ht="25" customHeight="1" x14ac:dyDescent="0.3">
      <c r="C1149" s="73"/>
      <c r="D1149" s="110"/>
      <c r="E1149" s="110"/>
      <c r="F1149" s="110"/>
    </row>
    <row r="1150" spans="3:6" ht="25" customHeight="1" x14ac:dyDescent="0.3">
      <c r="C1150" s="73"/>
      <c r="D1150" s="110"/>
      <c r="E1150" s="110"/>
      <c r="F1150" s="110"/>
    </row>
    <row r="1151" spans="3:6" ht="25" customHeight="1" x14ac:dyDescent="0.3">
      <c r="C1151" s="73"/>
      <c r="D1151" s="110"/>
      <c r="E1151" s="110"/>
      <c r="F1151" s="110"/>
    </row>
    <row r="1152" spans="3:6" ht="25" customHeight="1" x14ac:dyDescent="0.3">
      <c r="C1152" s="73"/>
      <c r="D1152" s="110"/>
      <c r="E1152" s="110"/>
      <c r="F1152" s="110"/>
    </row>
    <row r="1153" spans="3:6" ht="25" customHeight="1" x14ac:dyDescent="0.3">
      <c r="C1153" s="73"/>
      <c r="D1153" s="110"/>
      <c r="E1153" s="110"/>
      <c r="F1153" s="110"/>
    </row>
    <row r="1154" spans="3:6" ht="25" customHeight="1" x14ac:dyDescent="0.3">
      <c r="C1154" s="73"/>
      <c r="D1154" s="110"/>
      <c r="E1154" s="110"/>
      <c r="F1154" s="110"/>
    </row>
    <row r="1155" spans="3:6" ht="25" customHeight="1" x14ac:dyDescent="0.3">
      <c r="C1155" s="73"/>
      <c r="D1155" s="110"/>
      <c r="E1155" s="110"/>
      <c r="F1155" s="110"/>
    </row>
    <row r="1156" spans="3:6" ht="25" customHeight="1" x14ac:dyDescent="0.3">
      <c r="C1156" s="73"/>
      <c r="D1156" s="110"/>
      <c r="E1156" s="110"/>
      <c r="F1156" s="110"/>
    </row>
    <row r="1157" spans="3:6" ht="25" customHeight="1" x14ac:dyDescent="0.3">
      <c r="C1157" s="73"/>
      <c r="D1157" s="110"/>
      <c r="E1157" s="110"/>
      <c r="F1157" s="110"/>
    </row>
    <row r="1158" spans="3:6" ht="25" customHeight="1" x14ac:dyDescent="0.3">
      <c r="C1158" s="73"/>
      <c r="D1158" s="110"/>
      <c r="E1158" s="110"/>
      <c r="F1158" s="110"/>
    </row>
    <row r="1159" spans="3:6" ht="25" customHeight="1" x14ac:dyDescent="0.3">
      <c r="C1159" s="73"/>
      <c r="D1159" s="110"/>
      <c r="E1159" s="110"/>
      <c r="F1159" s="110"/>
    </row>
    <row r="1160" spans="3:6" ht="25" customHeight="1" x14ac:dyDescent="0.3">
      <c r="C1160" s="73"/>
      <c r="D1160" s="110"/>
      <c r="E1160" s="110"/>
      <c r="F1160" s="110"/>
    </row>
    <row r="1161" spans="3:6" ht="25" customHeight="1" x14ac:dyDescent="0.3">
      <c r="C1161" s="73"/>
      <c r="D1161" s="110"/>
      <c r="E1161" s="110"/>
      <c r="F1161" s="110"/>
    </row>
    <row r="1162" spans="3:6" ht="25" customHeight="1" x14ac:dyDescent="0.3">
      <c r="C1162" s="73"/>
      <c r="D1162" s="110"/>
      <c r="E1162" s="110"/>
      <c r="F1162" s="110"/>
    </row>
    <row r="1163" spans="3:6" ht="25" customHeight="1" x14ac:dyDescent="0.3">
      <c r="C1163" s="73"/>
      <c r="D1163" s="110"/>
      <c r="E1163" s="110"/>
      <c r="F1163" s="110"/>
    </row>
    <row r="1164" spans="3:6" ht="25" customHeight="1" x14ac:dyDescent="0.3">
      <c r="C1164" s="73"/>
      <c r="D1164" s="110"/>
      <c r="E1164" s="110"/>
      <c r="F1164" s="110"/>
    </row>
    <row r="1165" spans="3:6" ht="25" customHeight="1" x14ac:dyDescent="0.3">
      <c r="C1165" s="73"/>
      <c r="D1165" s="110"/>
      <c r="E1165" s="110"/>
      <c r="F1165" s="110"/>
    </row>
    <row r="1166" spans="3:6" ht="25" customHeight="1" x14ac:dyDescent="0.3">
      <c r="C1166" s="73"/>
      <c r="D1166" s="110"/>
      <c r="E1166" s="110"/>
      <c r="F1166" s="110"/>
    </row>
    <row r="1167" spans="3:6" ht="25" customHeight="1" x14ac:dyDescent="0.3">
      <c r="C1167" s="73"/>
      <c r="D1167" s="110"/>
      <c r="E1167" s="110"/>
      <c r="F1167" s="110"/>
    </row>
    <row r="1168" spans="3:6" ht="25" customHeight="1" x14ac:dyDescent="0.3">
      <c r="C1168" s="73"/>
      <c r="D1168" s="110"/>
      <c r="E1168" s="110"/>
      <c r="F1168" s="110"/>
    </row>
    <row r="1169" spans="3:6" ht="25" customHeight="1" x14ac:dyDescent="0.3">
      <c r="C1169" s="73"/>
      <c r="D1169" s="110"/>
      <c r="E1169" s="110"/>
      <c r="F1169" s="110"/>
    </row>
    <row r="1170" spans="3:6" ht="25" customHeight="1" x14ac:dyDescent="0.3">
      <c r="C1170" s="73"/>
      <c r="D1170" s="110"/>
      <c r="E1170" s="110"/>
      <c r="F1170" s="110"/>
    </row>
    <row r="1171" spans="3:6" ht="25" customHeight="1" x14ac:dyDescent="0.3">
      <c r="C1171" s="73"/>
      <c r="D1171" s="110"/>
      <c r="E1171" s="110"/>
      <c r="F1171" s="110"/>
    </row>
    <row r="1172" spans="3:6" ht="25" customHeight="1" x14ac:dyDescent="0.3">
      <c r="C1172" s="73"/>
      <c r="D1172" s="110"/>
      <c r="E1172" s="110"/>
      <c r="F1172" s="110"/>
    </row>
    <row r="1173" spans="3:6" ht="25" customHeight="1" x14ac:dyDescent="0.3">
      <c r="C1173" s="73"/>
      <c r="D1173" s="110"/>
      <c r="E1173" s="110"/>
      <c r="F1173" s="110"/>
    </row>
    <row r="1174" spans="3:6" ht="25" customHeight="1" x14ac:dyDescent="0.3">
      <c r="C1174" s="73"/>
      <c r="D1174" s="110"/>
      <c r="E1174" s="110"/>
      <c r="F1174" s="110"/>
    </row>
    <row r="1175" spans="3:6" ht="25" customHeight="1" x14ac:dyDescent="0.3">
      <c r="C1175" s="73"/>
      <c r="D1175" s="110"/>
      <c r="E1175" s="110"/>
      <c r="F1175" s="110"/>
    </row>
    <row r="1176" spans="3:6" ht="25" customHeight="1" x14ac:dyDescent="0.3">
      <c r="C1176" s="73"/>
      <c r="D1176" s="110"/>
      <c r="E1176" s="110"/>
      <c r="F1176" s="110"/>
    </row>
    <row r="1177" spans="3:6" ht="25" customHeight="1" x14ac:dyDescent="0.3">
      <c r="C1177" s="73"/>
      <c r="D1177" s="110"/>
      <c r="E1177" s="110"/>
      <c r="F1177" s="110"/>
    </row>
    <row r="1178" spans="3:6" ht="25" customHeight="1" x14ac:dyDescent="0.3">
      <c r="C1178" s="73"/>
      <c r="D1178" s="110"/>
      <c r="E1178" s="110"/>
      <c r="F1178" s="110"/>
    </row>
    <row r="1179" spans="3:6" ht="25" customHeight="1" x14ac:dyDescent="0.3">
      <c r="C1179" s="73"/>
      <c r="D1179" s="110"/>
      <c r="E1179" s="110"/>
      <c r="F1179" s="110"/>
    </row>
    <row r="1180" spans="3:6" ht="25" customHeight="1" x14ac:dyDescent="0.3">
      <c r="C1180" s="73"/>
      <c r="D1180" s="110"/>
      <c r="E1180" s="110"/>
      <c r="F1180" s="110"/>
    </row>
    <row r="1181" spans="3:6" ht="25" customHeight="1" x14ac:dyDescent="0.3">
      <c r="C1181" s="73"/>
      <c r="D1181" s="110"/>
      <c r="E1181" s="110"/>
      <c r="F1181" s="110"/>
    </row>
    <row r="1182" spans="3:6" ht="25" customHeight="1" x14ac:dyDescent="0.3">
      <c r="C1182" s="73"/>
      <c r="D1182" s="110"/>
      <c r="E1182" s="110"/>
      <c r="F1182" s="110"/>
    </row>
    <row r="1183" spans="3:6" ht="25" customHeight="1" x14ac:dyDescent="0.3">
      <c r="C1183" s="73"/>
      <c r="D1183" s="110"/>
      <c r="E1183" s="110"/>
      <c r="F1183" s="110"/>
    </row>
    <row r="1184" spans="3:6" ht="25" customHeight="1" x14ac:dyDescent="0.3">
      <c r="C1184" s="73"/>
      <c r="D1184" s="110"/>
      <c r="E1184" s="110"/>
      <c r="F1184" s="110"/>
    </row>
    <row r="1185" spans="3:6" ht="25" customHeight="1" x14ac:dyDescent="0.3">
      <c r="C1185" s="73"/>
      <c r="D1185" s="110"/>
      <c r="E1185" s="110"/>
      <c r="F1185" s="110"/>
    </row>
    <row r="1186" spans="3:6" ht="25" customHeight="1" x14ac:dyDescent="0.3">
      <c r="C1186" s="73"/>
      <c r="D1186" s="110"/>
      <c r="E1186" s="110"/>
      <c r="F1186" s="110"/>
    </row>
    <row r="1187" spans="3:6" ht="25" customHeight="1" x14ac:dyDescent="0.3">
      <c r="C1187" s="73"/>
      <c r="D1187" s="110"/>
      <c r="E1187" s="110"/>
      <c r="F1187" s="110"/>
    </row>
    <row r="1188" spans="3:6" ht="25" customHeight="1" x14ac:dyDescent="0.3">
      <c r="C1188" s="73"/>
      <c r="D1188" s="110"/>
      <c r="E1188" s="110"/>
      <c r="F1188" s="110"/>
    </row>
    <row r="1189" spans="3:6" ht="25" customHeight="1" x14ac:dyDescent="0.3">
      <c r="C1189" s="73"/>
      <c r="D1189" s="110"/>
      <c r="E1189" s="110"/>
      <c r="F1189" s="110"/>
    </row>
    <row r="1190" spans="3:6" ht="25" customHeight="1" x14ac:dyDescent="0.3">
      <c r="C1190" s="73"/>
      <c r="D1190" s="110"/>
      <c r="E1190" s="110"/>
      <c r="F1190" s="110"/>
    </row>
    <row r="1191" spans="3:6" ht="25" customHeight="1" x14ac:dyDescent="0.3">
      <c r="C1191" s="73"/>
      <c r="D1191" s="110"/>
      <c r="E1191" s="110"/>
      <c r="F1191" s="110"/>
    </row>
    <row r="1192" spans="3:6" ht="25" customHeight="1" x14ac:dyDescent="0.3">
      <c r="C1192" s="73"/>
      <c r="D1192" s="110"/>
      <c r="E1192" s="110"/>
      <c r="F1192" s="110"/>
    </row>
    <row r="1193" spans="3:6" ht="25" customHeight="1" x14ac:dyDescent="0.3">
      <c r="C1193" s="73"/>
      <c r="D1193" s="110"/>
      <c r="E1193" s="110"/>
      <c r="F1193" s="110"/>
    </row>
    <row r="1194" spans="3:6" ht="25" customHeight="1" x14ac:dyDescent="0.3">
      <c r="C1194" s="73"/>
      <c r="D1194" s="110"/>
      <c r="E1194" s="110"/>
      <c r="F1194" s="110"/>
    </row>
    <row r="1195" spans="3:6" ht="25" customHeight="1" x14ac:dyDescent="0.3">
      <c r="C1195" s="73"/>
      <c r="D1195" s="110"/>
      <c r="E1195" s="110"/>
      <c r="F1195" s="110"/>
    </row>
    <row r="1196" spans="3:6" ht="25" customHeight="1" x14ac:dyDescent="0.3">
      <c r="C1196" s="73"/>
      <c r="D1196" s="110"/>
      <c r="E1196" s="110"/>
      <c r="F1196" s="110"/>
    </row>
    <row r="1197" spans="3:6" ht="25" customHeight="1" x14ac:dyDescent="0.3">
      <c r="C1197" s="73"/>
      <c r="D1197" s="110"/>
      <c r="E1197" s="110"/>
      <c r="F1197" s="110"/>
    </row>
    <row r="1198" spans="3:6" ht="25" customHeight="1" x14ac:dyDescent="0.3">
      <c r="C1198" s="73"/>
      <c r="D1198" s="110"/>
      <c r="E1198" s="110"/>
      <c r="F1198" s="110"/>
    </row>
    <row r="1199" spans="3:6" ht="25" customHeight="1" x14ac:dyDescent="0.3">
      <c r="C1199" s="73"/>
      <c r="D1199" s="110"/>
      <c r="E1199" s="110"/>
      <c r="F1199" s="110"/>
    </row>
    <row r="1200" spans="3:6" ht="25" customHeight="1" x14ac:dyDescent="0.3">
      <c r="C1200" s="73"/>
      <c r="D1200" s="110"/>
      <c r="E1200" s="110"/>
      <c r="F1200" s="110"/>
    </row>
    <row r="1201" spans="3:6" ht="25" customHeight="1" x14ac:dyDescent="0.3">
      <c r="C1201" s="73"/>
      <c r="D1201" s="110"/>
      <c r="E1201" s="110"/>
      <c r="F1201" s="110"/>
    </row>
    <row r="1202" spans="3:6" ht="25" customHeight="1" x14ac:dyDescent="0.3">
      <c r="C1202" s="73"/>
      <c r="D1202" s="110"/>
      <c r="E1202" s="110"/>
      <c r="F1202" s="110"/>
    </row>
    <row r="1203" spans="3:6" ht="25" customHeight="1" x14ac:dyDescent="0.3">
      <c r="C1203" s="73"/>
      <c r="D1203" s="110"/>
      <c r="E1203" s="110"/>
      <c r="F1203" s="110"/>
    </row>
    <row r="1204" spans="3:6" ht="25" customHeight="1" x14ac:dyDescent="0.3">
      <c r="C1204" s="73"/>
      <c r="D1204" s="110"/>
      <c r="E1204" s="110"/>
      <c r="F1204" s="110"/>
    </row>
    <row r="1205" spans="3:6" ht="25" customHeight="1" x14ac:dyDescent="0.3">
      <c r="C1205" s="73"/>
      <c r="D1205" s="110"/>
      <c r="E1205" s="110"/>
      <c r="F1205" s="110"/>
    </row>
    <row r="1206" spans="3:6" ht="25" customHeight="1" x14ac:dyDescent="0.3">
      <c r="C1206" s="73"/>
      <c r="D1206" s="110"/>
      <c r="E1206" s="110"/>
      <c r="F1206" s="110"/>
    </row>
    <row r="1207" spans="3:6" ht="25" customHeight="1" x14ac:dyDescent="0.3">
      <c r="C1207" s="73"/>
      <c r="D1207" s="110"/>
      <c r="E1207" s="110"/>
      <c r="F1207" s="110"/>
    </row>
    <row r="1208" spans="3:6" ht="25" customHeight="1" x14ac:dyDescent="0.3">
      <c r="C1208" s="73"/>
      <c r="D1208" s="110"/>
      <c r="E1208" s="110"/>
      <c r="F1208" s="110"/>
    </row>
    <row r="1209" spans="3:6" ht="25" customHeight="1" x14ac:dyDescent="0.3">
      <c r="C1209" s="73"/>
      <c r="D1209" s="110"/>
      <c r="E1209" s="110"/>
      <c r="F1209" s="110"/>
    </row>
    <row r="1210" spans="3:6" ht="25" customHeight="1" x14ac:dyDescent="0.3">
      <c r="C1210" s="73"/>
      <c r="D1210" s="110"/>
      <c r="E1210" s="110"/>
      <c r="F1210" s="110"/>
    </row>
    <row r="1211" spans="3:6" ht="25" customHeight="1" x14ac:dyDescent="0.3">
      <c r="C1211" s="73"/>
      <c r="D1211" s="110"/>
      <c r="E1211" s="110"/>
      <c r="F1211" s="110"/>
    </row>
    <row r="1212" spans="3:6" ht="25" customHeight="1" x14ac:dyDescent="0.3">
      <c r="C1212" s="73"/>
      <c r="D1212" s="110"/>
      <c r="E1212" s="110"/>
      <c r="F1212" s="110"/>
    </row>
    <row r="1213" spans="3:6" ht="25" customHeight="1" x14ac:dyDescent="0.3">
      <c r="C1213" s="73"/>
      <c r="D1213" s="110"/>
      <c r="E1213" s="110"/>
      <c r="F1213" s="110"/>
    </row>
    <row r="1214" spans="3:6" ht="25" customHeight="1" x14ac:dyDescent="0.3">
      <c r="C1214" s="73"/>
      <c r="D1214" s="110"/>
      <c r="E1214" s="110"/>
      <c r="F1214" s="110"/>
    </row>
    <row r="1215" spans="3:6" ht="25" customHeight="1" x14ac:dyDescent="0.3">
      <c r="C1215" s="73"/>
      <c r="D1215" s="110"/>
      <c r="E1215" s="110"/>
      <c r="F1215" s="110"/>
    </row>
    <row r="1216" spans="3:6" ht="25" customHeight="1" x14ac:dyDescent="0.3">
      <c r="C1216" s="73"/>
      <c r="D1216" s="110"/>
      <c r="E1216" s="110"/>
      <c r="F1216" s="110"/>
    </row>
    <row r="1217" spans="3:6" ht="25" customHeight="1" x14ac:dyDescent="0.3">
      <c r="C1217" s="73"/>
      <c r="D1217" s="110"/>
      <c r="E1217" s="110"/>
      <c r="F1217" s="110"/>
    </row>
    <row r="1218" spans="3:6" ht="25" customHeight="1" x14ac:dyDescent="0.3">
      <c r="C1218" s="73"/>
      <c r="D1218" s="110"/>
      <c r="E1218" s="110"/>
      <c r="F1218" s="110"/>
    </row>
    <row r="1219" spans="3:6" ht="25" customHeight="1" x14ac:dyDescent="0.3">
      <c r="C1219" s="73"/>
      <c r="D1219" s="110"/>
      <c r="E1219" s="110"/>
      <c r="F1219" s="110"/>
    </row>
    <row r="1220" spans="3:6" ht="25" customHeight="1" x14ac:dyDescent="0.3">
      <c r="C1220" s="73"/>
      <c r="D1220" s="110"/>
      <c r="E1220" s="110"/>
      <c r="F1220" s="110"/>
    </row>
    <row r="1221" spans="3:6" ht="25" customHeight="1" x14ac:dyDescent="0.3">
      <c r="C1221" s="73"/>
      <c r="D1221" s="110"/>
      <c r="E1221" s="110"/>
      <c r="F1221" s="110"/>
    </row>
    <row r="1222" spans="3:6" ht="25" customHeight="1" x14ac:dyDescent="0.3">
      <c r="C1222" s="73"/>
      <c r="D1222" s="110"/>
      <c r="E1222" s="110"/>
      <c r="F1222" s="110"/>
    </row>
    <row r="1223" spans="3:6" ht="25" customHeight="1" x14ac:dyDescent="0.3">
      <c r="C1223" s="73"/>
      <c r="D1223" s="110"/>
      <c r="E1223" s="110"/>
      <c r="F1223" s="110"/>
    </row>
    <row r="1224" spans="3:6" ht="25" customHeight="1" x14ac:dyDescent="0.3">
      <c r="C1224" s="73"/>
      <c r="D1224" s="110"/>
      <c r="E1224" s="110"/>
      <c r="F1224" s="110"/>
    </row>
    <row r="1225" spans="3:6" ht="25" customHeight="1" x14ac:dyDescent="0.3">
      <c r="C1225" s="73"/>
      <c r="D1225" s="110"/>
      <c r="E1225" s="110"/>
      <c r="F1225" s="110"/>
    </row>
    <row r="1226" spans="3:6" ht="25" customHeight="1" x14ac:dyDescent="0.3">
      <c r="C1226" s="73"/>
      <c r="D1226" s="110"/>
      <c r="E1226" s="110"/>
      <c r="F1226" s="110"/>
    </row>
    <row r="1227" spans="3:6" ht="25" customHeight="1" x14ac:dyDescent="0.3">
      <c r="C1227" s="73"/>
      <c r="D1227" s="110"/>
      <c r="E1227" s="110"/>
      <c r="F1227" s="110"/>
    </row>
    <row r="1228" spans="3:6" ht="25" customHeight="1" x14ac:dyDescent="0.3">
      <c r="C1228" s="73"/>
      <c r="D1228" s="110"/>
      <c r="E1228" s="110"/>
      <c r="F1228" s="110"/>
    </row>
    <row r="1229" spans="3:6" ht="25" customHeight="1" x14ac:dyDescent="0.3">
      <c r="C1229" s="73"/>
      <c r="D1229" s="110"/>
      <c r="E1229" s="110"/>
      <c r="F1229" s="110"/>
    </row>
    <row r="1230" spans="3:6" ht="25" customHeight="1" x14ac:dyDescent="0.3">
      <c r="C1230" s="73"/>
      <c r="D1230" s="110"/>
      <c r="E1230" s="110"/>
      <c r="F1230" s="110"/>
    </row>
    <row r="1231" spans="3:6" ht="25" customHeight="1" x14ac:dyDescent="0.3">
      <c r="C1231" s="73"/>
      <c r="D1231" s="110"/>
      <c r="E1231" s="110"/>
      <c r="F1231" s="110"/>
    </row>
    <row r="1232" spans="3:6" ht="25" customHeight="1" x14ac:dyDescent="0.3">
      <c r="C1232" s="73"/>
      <c r="D1232" s="110"/>
      <c r="E1232" s="110"/>
      <c r="F1232" s="110"/>
    </row>
    <row r="1233" spans="3:6" ht="25" customHeight="1" x14ac:dyDescent="0.3">
      <c r="C1233" s="73"/>
      <c r="D1233" s="110"/>
      <c r="E1233" s="110"/>
      <c r="F1233" s="110"/>
    </row>
    <row r="1234" spans="3:6" ht="25" customHeight="1" x14ac:dyDescent="0.3">
      <c r="C1234" s="73"/>
      <c r="D1234" s="110"/>
      <c r="E1234" s="110"/>
      <c r="F1234" s="110"/>
    </row>
    <row r="1235" spans="3:6" ht="25" customHeight="1" x14ac:dyDescent="0.3">
      <c r="C1235" s="73"/>
      <c r="D1235" s="110"/>
      <c r="E1235" s="110"/>
      <c r="F1235" s="110"/>
    </row>
    <row r="1236" spans="3:6" ht="25" customHeight="1" x14ac:dyDescent="0.3">
      <c r="C1236" s="73"/>
      <c r="D1236" s="110"/>
      <c r="E1236" s="110"/>
      <c r="F1236" s="110"/>
    </row>
    <row r="1237" spans="3:6" ht="25" customHeight="1" x14ac:dyDescent="0.3">
      <c r="C1237" s="73"/>
      <c r="D1237" s="110"/>
      <c r="E1237" s="110"/>
      <c r="F1237" s="110"/>
    </row>
    <row r="1238" spans="3:6" ht="25" customHeight="1" x14ac:dyDescent="0.3">
      <c r="C1238" s="73"/>
      <c r="D1238" s="110"/>
      <c r="E1238" s="110"/>
      <c r="F1238" s="110"/>
    </row>
    <row r="1239" spans="3:6" ht="25" customHeight="1" x14ac:dyDescent="0.3">
      <c r="C1239" s="73"/>
      <c r="D1239" s="110"/>
      <c r="E1239" s="110"/>
      <c r="F1239" s="110"/>
    </row>
    <row r="1240" spans="3:6" ht="25" customHeight="1" x14ac:dyDescent="0.3">
      <c r="C1240" s="73"/>
      <c r="D1240" s="110"/>
      <c r="E1240" s="110"/>
      <c r="F1240" s="110"/>
    </row>
    <row r="1241" spans="3:6" ht="25" customHeight="1" x14ac:dyDescent="0.3">
      <c r="C1241" s="73"/>
      <c r="D1241" s="110"/>
      <c r="E1241" s="110"/>
      <c r="F1241" s="110"/>
    </row>
    <row r="1242" spans="3:6" ht="25" customHeight="1" x14ac:dyDescent="0.3">
      <c r="C1242" s="73"/>
      <c r="D1242" s="110"/>
      <c r="E1242" s="110"/>
      <c r="F1242" s="110"/>
    </row>
    <row r="1243" spans="3:6" ht="25" customHeight="1" x14ac:dyDescent="0.3">
      <c r="C1243" s="73"/>
      <c r="D1243" s="110"/>
      <c r="E1243" s="110"/>
      <c r="F1243" s="110"/>
    </row>
    <row r="1244" spans="3:6" ht="25" customHeight="1" x14ac:dyDescent="0.3">
      <c r="C1244" s="73"/>
      <c r="D1244" s="110"/>
      <c r="E1244" s="110"/>
      <c r="F1244" s="110"/>
    </row>
    <row r="1245" spans="3:6" ht="25" customHeight="1" x14ac:dyDescent="0.3">
      <c r="C1245" s="73"/>
      <c r="D1245" s="110"/>
      <c r="E1245" s="110"/>
      <c r="F1245" s="110"/>
    </row>
    <row r="1246" spans="3:6" ht="25" customHeight="1" x14ac:dyDescent="0.3">
      <c r="C1246" s="73"/>
      <c r="D1246" s="110"/>
      <c r="E1246" s="110"/>
      <c r="F1246" s="110"/>
    </row>
    <row r="1247" spans="3:6" ht="25" customHeight="1" x14ac:dyDescent="0.3">
      <c r="C1247" s="73"/>
      <c r="D1247" s="110"/>
      <c r="E1247" s="110"/>
      <c r="F1247" s="110"/>
    </row>
    <row r="1248" spans="3:6" ht="25" customHeight="1" x14ac:dyDescent="0.3">
      <c r="C1248" s="73"/>
      <c r="D1248" s="110"/>
      <c r="E1248" s="110"/>
      <c r="F1248" s="110"/>
    </row>
    <row r="1249" spans="3:6" ht="25" customHeight="1" x14ac:dyDescent="0.3">
      <c r="C1249" s="73"/>
      <c r="D1249" s="110"/>
      <c r="E1249" s="110"/>
      <c r="F1249" s="110"/>
    </row>
    <row r="1250" spans="3:6" ht="25" customHeight="1" x14ac:dyDescent="0.3">
      <c r="C1250" s="73"/>
      <c r="D1250" s="110"/>
      <c r="E1250" s="110"/>
      <c r="F1250" s="110"/>
    </row>
    <row r="1251" spans="3:6" ht="25" customHeight="1" x14ac:dyDescent="0.3">
      <c r="C1251" s="73"/>
      <c r="D1251" s="110"/>
      <c r="E1251" s="110"/>
      <c r="F1251" s="110"/>
    </row>
    <row r="1252" spans="3:6" ht="25" customHeight="1" x14ac:dyDescent="0.3">
      <c r="C1252" s="73"/>
      <c r="D1252" s="110"/>
      <c r="E1252" s="110"/>
      <c r="F1252" s="110"/>
    </row>
    <row r="1253" spans="3:6" ht="25" customHeight="1" x14ac:dyDescent="0.3">
      <c r="C1253" s="73"/>
      <c r="D1253" s="110"/>
      <c r="E1253" s="110"/>
      <c r="F1253" s="110"/>
    </row>
    <row r="1254" spans="3:6" ht="25" customHeight="1" x14ac:dyDescent="0.3">
      <c r="C1254" s="73"/>
      <c r="D1254" s="110"/>
      <c r="E1254" s="110"/>
      <c r="F1254" s="110"/>
    </row>
    <row r="1255" spans="3:6" ht="25" customHeight="1" x14ac:dyDescent="0.3">
      <c r="C1255" s="73"/>
      <c r="D1255" s="110"/>
      <c r="E1255" s="110"/>
      <c r="F1255" s="110"/>
    </row>
    <row r="1256" spans="3:6" ht="25" customHeight="1" x14ac:dyDescent="0.3">
      <c r="C1256" s="73"/>
      <c r="D1256" s="110"/>
      <c r="E1256" s="110"/>
      <c r="F1256" s="110"/>
    </row>
    <row r="1257" spans="3:6" ht="25" customHeight="1" x14ac:dyDescent="0.3">
      <c r="C1257" s="73"/>
      <c r="D1257" s="110"/>
      <c r="E1257" s="110"/>
      <c r="F1257" s="110"/>
    </row>
    <row r="1258" spans="3:6" ht="25" customHeight="1" x14ac:dyDescent="0.3">
      <c r="C1258" s="73"/>
      <c r="D1258" s="110"/>
      <c r="E1258" s="110"/>
      <c r="F1258" s="110"/>
    </row>
    <row r="1259" spans="3:6" ht="25" customHeight="1" x14ac:dyDescent="0.3">
      <c r="C1259" s="73"/>
      <c r="D1259" s="110"/>
      <c r="E1259" s="110"/>
      <c r="F1259" s="110"/>
    </row>
    <row r="1260" spans="3:6" ht="25" customHeight="1" x14ac:dyDescent="0.3">
      <c r="C1260" s="73"/>
      <c r="D1260" s="110"/>
      <c r="E1260" s="110"/>
      <c r="F1260" s="110"/>
    </row>
    <row r="1261" spans="3:6" ht="25" customHeight="1" x14ac:dyDescent="0.3">
      <c r="C1261" s="73"/>
      <c r="D1261" s="110"/>
      <c r="E1261" s="110"/>
      <c r="F1261" s="110"/>
    </row>
    <row r="1262" spans="3:6" ht="25" customHeight="1" x14ac:dyDescent="0.3">
      <c r="C1262" s="73"/>
      <c r="D1262" s="110"/>
      <c r="E1262" s="110"/>
      <c r="F1262" s="110"/>
    </row>
    <row r="1263" spans="3:6" ht="25" customHeight="1" x14ac:dyDescent="0.3">
      <c r="C1263" s="73"/>
      <c r="D1263" s="110"/>
      <c r="E1263" s="110"/>
      <c r="F1263" s="110"/>
    </row>
    <row r="1264" spans="3:6" ht="25" customHeight="1" x14ac:dyDescent="0.3">
      <c r="C1264" s="73"/>
      <c r="D1264" s="110"/>
      <c r="E1264" s="110"/>
      <c r="F1264" s="110"/>
    </row>
    <row r="1265" spans="3:6" ht="25" customHeight="1" x14ac:dyDescent="0.3">
      <c r="C1265" s="73"/>
      <c r="D1265" s="110"/>
      <c r="E1265" s="110"/>
      <c r="F1265" s="110"/>
    </row>
    <row r="1266" spans="3:6" ht="25" customHeight="1" x14ac:dyDescent="0.3">
      <c r="C1266" s="73"/>
      <c r="D1266" s="110"/>
      <c r="E1266" s="110"/>
      <c r="F1266" s="110"/>
    </row>
    <row r="1267" spans="3:6" ht="25" customHeight="1" x14ac:dyDescent="0.3">
      <c r="C1267" s="73"/>
      <c r="D1267" s="110"/>
      <c r="E1267" s="110"/>
      <c r="F1267" s="110"/>
    </row>
    <row r="1268" spans="3:6" ht="25" customHeight="1" x14ac:dyDescent="0.3">
      <c r="C1268" s="73"/>
      <c r="D1268" s="110"/>
      <c r="E1268" s="110"/>
      <c r="F1268" s="110"/>
    </row>
    <row r="1269" spans="3:6" ht="25" customHeight="1" x14ac:dyDescent="0.3">
      <c r="C1269" s="73"/>
      <c r="D1269" s="110"/>
      <c r="E1269" s="110"/>
      <c r="F1269" s="110"/>
    </row>
    <row r="1270" spans="3:6" ht="25" customHeight="1" x14ac:dyDescent="0.3">
      <c r="C1270" s="73"/>
      <c r="D1270" s="110"/>
      <c r="E1270" s="110"/>
      <c r="F1270" s="110"/>
    </row>
    <row r="1271" spans="3:6" ht="25" customHeight="1" x14ac:dyDescent="0.3">
      <c r="C1271" s="73"/>
      <c r="D1271" s="110"/>
      <c r="E1271" s="110"/>
      <c r="F1271" s="110"/>
    </row>
    <row r="1272" spans="3:6" ht="25" customHeight="1" x14ac:dyDescent="0.3">
      <c r="C1272" s="73"/>
      <c r="D1272" s="110"/>
      <c r="E1272" s="110"/>
      <c r="F1272" s="110"/>
    </row>
    <row r="1273" spans="3:6" ht="25" customHeight="1" x14ac:dyDescent="0.3">
      <c r="C1273" s="73"/>
      <c r="D1273" s="110"/>
      <c r="E1273" s="110"/>
      <c r="F1273" s="110"/>
    </row>
    <row r="1274" spans="3:6" ht="25" customHeight="1" x14ac:dyDescent="0.3">
      <c r="C1274" s="73"/>
      <c r="D1274" s="110"/>
      <c r="E1274" s="110"/>
      <c r="F1274" s="110"/>
    </row>
    <row r="1275" spans="3:6" ht="25" customHeight="1" x14ac:dyDescent="0.3">
      <c r="C1275" s="73"/>
      <c r="D1275" s="110"/>
      <c r="E1275" s="110"/>
      <c r="F1275" s="110"/>
    </row>
    <row r="1276" spans="3:6" ht="25" customHeight="1" x14ac:dyDescent="0.3">
      <c r="C1276" s="73"/>
      <c r="D1276" s="110"/>
      <c r="E1276" s="110"/>
      <c r="F1276" s="110"/>
    </row>
    <row r="1277" spans="3:6" ht="25" customHeight="1" x14ac:dyDescent="0.3">
      <c r="C1277" s="73"/>
      <c r="D1277" s="110"/>
      <c r="E1277" s="110"/>
      <c r="F1277" s="110"/>
    </row>
    <row r="1278" spans="3:6" ht="25" customHeight="1" x14ac:dyDescent="0.3">
      <c r="C1278" s="73"/>
      <c r="D1278" s="110"/>
      <c r="E1278" s="110"/>
      <c r="F1278" s="110"/>
    </row>
    <row r="1279" spans="3:6" ht="25" customHeight="1" x14ac:dyDescent="0.3">
      <c r="C1279" s="73"/>
      <c r="D1279" s="110"/>
      <c r="E1279" s="110"/>
      <c r="F1279" s="110"/>
    </row>
    <row r="1280" spans="3:6" ht="25" customHeight="1" x14ac:dyDescent="0.3">
      <c r="C1280" s="73"/>
      <c r="D1280" s="110"/>
      <c r="E1280" s="110"/>
      <c r="F1280" s="110"/>
    </row>
    <row r="1281" spans="3:6" ht="25" customHeight="1" x14ac:dyDescent="0.3">
      <c r="C1281" s="73"/>
      <c r="D1281" s="110"/>
      <c r="E1281" s="110"/>
      <c r="F1281" s="110"/>
    </row>
    <row r="1282" spans="3:6" ht="25" customHeight="1" x14ac:dyDescent="0.3">
      <c r="C1282" s="73"/>
      <c r="D1282" s="110"/>
      <c r="E1282" s="110"/>
      <c r="F1282" s="110"/>
    </row>
    <row r="1283" spans="3:6" ht="25" customHeight="1" x14ac:dyDescent="0.3">
      <c r="C1283" s="73"/>
      <c r="D1283" s="110"/>
      <c r="E1283" s="110"/>
      <c r="F1283" s="110"/>
    </row>
    <row r="1284" spans="3:6" ht="25" customHeight="1" x14ac:dyDescent="0.3">
      <c r="C1284" s="73"/>
      <c r="D1284" s="110"/>
      <c r="E1284" s="110"/>
      <c r="F1284" s="110"/>
    </row>
    <row r="1285" spans="3:6" ht="25" customHeight="1" x14ac:dyDescent="0.3">
      <c r="C1285" s="73"/>
      <c r="D1285" s="110"/>
      <c r="E1285" s="110"/>
      <c r="F1285" s="110"/>
    </row>
    <row r="1286" spans="3:6" ht="25" customHeight="1" x14ac:dyDescent="0.3">
      <c r="C1286" s="73"/>
      <c r="D1286" s="110"/>
      <c r="E1286" s="110"/>
      <c r="F1286" s="110"/>
    </row>
    <row r="1287" spans="3:6" ht="25" customHeight="1" x14ac:dyDescent="0.3">
      <c r="C1287" s="73"/>
      <c r="D1287" s="110"/>
      <c r="E1287" s="110"/>
      <c r="F1287" s="110"/>
    </row>
    <row r="1288" spans="3:6" ht="25" customHeight="1" x14ac:dyDescent="0.3">
      <c r="C1288" s="73"/>
      <c r="D1288" s="110"/>
      <c r="E1288" s="110"/>
      <c r="F1288" s="110"/>
    </row>
    <row r="1289" spans="3:6" ht="25" customHeight="1" x14ac:dyDescent="0.3">
      <c r="C1289" s="73"/>
      <c r="D1289" s="110"/>
      <c r="E1289" s="110"/>
      <c r="F1289" s="110"/>
    </row>
    <row r="1290" spans="3:6" ht="25" customHeight="1" x14ac:dyDescent="0.3">
      <c r="C1290" s="73"/>
      <c r="D1290" s="110"/>
      <c r="E1290" s="110"/>
      <c r="F1290" s="110"/>
    </row>
    <row r="1291" spans="3:6" ht="25" customHeight="1" x14ac:dyDescent="0.3">
      <c r="C1291" s="73"/>
      <c r="D1291" s="110"/>
      <c r="E1291" s="110"/>
      <c r="F1291" s="110"/>
    </row>
    <row r="1292" spans="3:6" ht="25" customHeight="1" x14ac:dyDescent="0.3">
      <c r="C1292" s="73"/>
      <c r="D1292" s="110"/>
      <c r="E1292" s="110"/>
      <c r="F1292" s="110"/>
    </row>
    <row r="1293" spans="3:6" ht="25" customHeight="1" x14ac:dyDescent="0.3">
      <c r="C1293" s="73"/>
      <c r="D1293" s="110"/>
      <c r="E1293" s="110"/>
      <c r="F1293" s="110"/>
    </row>
    <row r="1294" spans="3:6" ht="25" customHeight="1" x14ac:dyDescent="0.3">
      <c r="C1294" s="73"/>
      <c r="D1294" s="110"/>
      <c r="E1294" s="110"/>
      <c r="F1294" s="110"/>
    </row>
    <row r="1295" spans="3:6" ht="25" customHeight="1" x14ac:dyDescent="0.3">
      <c r="C1295" s="73"/>
      <c r="D1295" s="110"/>
      <c r="E1295" s="110"/>
      <c r="F1295" s="110"/>
    </row>
    <row r="1296" spans="3:6" ht="25" customHeight="1" x14ac:dyDescent="0.3">
      <c r="C1296" s="73"/>
      <c r="D1296" s="110"/>
      <c r="E1296" s="110"/>
      <c r="F1296" s="110"/>
    </row>
    <row r="1297" spans="3:6" ht="25" customHeight="1" x14ac:dyDescent="0.3">
      <c r="C1297" s="73"/>
      <c r="D1297" s="110"/>
      <c r="E1297" s="110"/>
      <c r="F1297" s="110"/>
    </row>
    <row r="1298" spans="3:6" ht="25" customHeight="1" x14ac:dyDescent="0.3">
      <c r="C1298" s="73"/>
      <c r="D1298" s="110"/>
      <c r="E1298" s="110"/>
      <c r="F1298" s="110"/>
    </row>
    <row r="1299" spans="3:6" ht="25" customHeight="1" x14ac:dyDescent="0.3">
      <c r="C1299" s="73"/>
      <c r="D1299" s="110"/>
      <c r="E1299" s="110"/>
      <c r="F1299" s="110"/>
    </row>
    <row r="1300" spans="3:6" ht="25" customHeight="1" x14ac:dyDescent="0.3">
      <c r="C1300" s="73"/>
      <c r="D1300" s="110"/>
      <c r="E1300" s="110"/>
      <c r="F1300" s="110"/>
    </row>
    <row r="1301" spans="3:6" ht="25" customHeight="1" x14ac:dyDescent="0.3">
      <c r="C1301" s="73"/>
      <c r="D1301" s="110"/>
      <c r="E1301" s="110"/>
      <c r="F1301" s="110"/>
    </row>
    <row r="1302" spans="3:6" ht="25" customHeight="1" x14ac:dyDescent="0.3">
      <c r="C1302" s="73"/>
      <c r="D1302" s="110"/>
      <c r="E1302" s="110"/>
      <c r="F1302" s="110"/>
    </row>
    <row r="1303" spans="3:6" ht="25" customHeight="1" x14ac:dyDescent="0.3">
      <c r="C1303" s="73"/>
      <c r="D1303" s="110"/>
      <c r="E1303" s="110"/>
      <c r="F1303" s="110"/>
    </row>
    <row r="1304" spans="3:6" ht="25" customHeight="1" x14ac:dyDescent="0.3">
      <c r="C1304" s="73"/>
      <c r="D1304" s="110"/>
      <c r="E1304" s="110"/>
      <c r="F1304" s="110"/>
    </row>
    <row r="1305" spans="3:6" ht="25" customHeight="1" x14ac:dyDescent="0.3">
      <c r="C1305" s="73"/>
      <c r="D1305" s="110"/>
      <c r="E1305" s="110"/>
      <c r="F1305" s="110"/>
    </row>
    <row r="1306" spans="3:6" ht="25" customHeight="1" x14ac:dyDescent="0.3">
      <c r="C1306" s="73"/>
      <c r="D1306" s="110"/>
      <c r="E1306" s="110"/>
      <c r="F1306" s="110"/>
    </row>
    <row r="1307" spans="3:6" ht="25" customHeight="1" x14ac:dyDescent="0.3">
      <c r="C1307" s="73"/>
      <c r="D1307" s="110"/>
      <c r="E1307" s="110"/>
      <c r="F1307" s="110"/>
    </row>
    <row r="1308" spans="3:6" ht="25" customHeight="1" x14ac:dyDescent="0.3">
      <c r="C1308" s="73"/>
      <c r="D1308" s="110"/>
      <c r="E1308" s="110"/>
      <c r="F1308" s="110"/>
    </row>
    <row r="1309" spans="3:6" ht="25" customHeight="1" x14ac:dyDescent="0.3">
      <c r="C1309" s="73"/>
      <c r="D1309" s="110"/>
      <c r="E1309" s="110"/>
      <c r="F1309" s="110"/>
    </row>
    <row r="1310" spans="3:6" ht="25" customHeight="1" x14ac:dyDescent="0.3">
      <c r="C1310" s="73"/>
      <c r="D1310" s="110"/>
      <c r="E1310" s="110"/>
      <c r="F1310" s="110"/>
    </row>
    <row r="1311" spans="3:6" ht="25" customHeight="1" x14ac:dyDescent="0.3">
      <c r="C1311" s="73"/>
      <c r="D1311" s="110"/>
      <c r="E1311" s="110"/>
      <c r="F1311" s="110"/>
    </row>
    <row r="1312" spans="3:6" ht="25" customHeight="1" x14ac:dyDescent="0.3">
      <c r="C1312" s="73"/>
      <c r="D1312" s="110"/>
      <c r="E1312" s="110"/>
      <c r="F1312" s="110"/>
    </row>
    <row r="1313" spans="3:6" ht="25" customHeight="1" x14ac:dyDescent="0.3">
      <c r="C1313" s="73"/>
      <c r="D1313" s="110"/>
      <c r="E1313" s="110"/>
      <c r="F1313" s="110"/>
    </row>
    <row r="1314" spans="3:6" ht="25" customHeight="1" x14ac:dyDescent="0.3">
      <c r="C1314" s="73"/>
      <c r="D1314" s="110"/>
      <c r="E1314" s="110"/>
      <c r="F1314" s="110"/>
    </row>
    <row r="1315" spans="3:6" ht="25" customHeight="1" x14ac:dyDescent="0.3">
      <c r="C1315" s="73"/>
      <c r="D1315" s="110"/>
      <c r="E1315" s="110"/>
      <c r="F1315" s="110"/>
    </row>
    <row r="1316" spans="3:6" ht="25" customHeight="1" x14ac:dyDescent="0.3">
      <c r="C1316" s="73"/>
      <c r="D1316" s="110"/>
      <c r="E1316" s="110"/>
      <c r="F1316" s="110"/>
    </row>
    <row r="1317" spans="3:6" ht="25" customHeight="1" x14ac:dyDescent="0.3">
      <c r="C1317" s="73"/>
      <c r="D1317" s="110"/>
      <c r="E1317" s="110"/>
      <c r="F1317" s="110"/>
    </row>
    <row r="1318" spans="3:6" ht="25" customHeight="1" x14ac:dyDescent="0.3">
      <c r="C1318" s="73"/>
      <c r="D1318" s="110"/>
      <c r="E1318" s="110"/>
      <c r="F1318" s="110"/>
    </row>
    <row r="1319" spans="3:6" ht="25" customHeight="1" x14ac:dyDescent="0.3">
      <c r="C1319" s="73"/>
      <c r="D1319" s="110"/>
      <c r="E1319" s="110"/>
      <c r="F1319" s="110"/>
    </row>
    <row r="1320" spans="3:6" ht="25" customHeight="1" x14ac:dyDescent="0.3">
      <c r="C1320" s="73"/>
      <c r="D1320" s="110"/>
      <c r="E1320" s="110"/>
      <c r="F1320" s="110"/>
    </row>
    <row r="1321" spans="3:6" ht="25" customHeight="1" x14ac:dyDescent="0.3">
      <c r="C1321" s="73"/>
      <c r="D1321" s="110"/>
      <c r="E1321" s="110"/>
      <c r="F1321" s="110"/>
    </row>
    <row r="1322" spans="3:6" ht="25" customHeight="1" x14ac:dyDescent="0.3">
      <c r="C1322" s="73"/>
      <c r="D1322" s="110"/>
      <c r="E1322" s="110"/>
      <c r="F1322" s="110"/>
    </row>
    <row r="1323" spans="3:6" ht="25" customHeight="1" x14ac:dyDescent="0.3">
      <c r="C1323" s="73"/>
      <c r="D1323" s="110"/>
      <c r="E1323" s="110"/>
      <c r="F1323" s="110"/>
    </row>
    <row r="1324" spans="3:6" ht="25" customHeight="1" x14ac:dyDescent="0.3">
      <c r="C1324" s="73"/>
      <c r="D1324" s="110"/>
      <c r="E1324" s="110"/>
      <c r="F1324" s="110"/>
    </row>
    <row r="1325" spans="3:6" ht="25" customHeight="1" x14ac:dyDescent="0.3">
      <c r="C1325" s="73"/>
      <c r="D1325" s="110"/>
      <c r="E1325" s="110"/>
      <c r="F1325" s="110"/>
    </row>
    <row r="1326" spans="3:6" ht="25" customHeight="1" x14ac:dyDescent="0.3">
      <c r="C1326" s="73"/>
      <c r="D1326" s="110"/>
      <c r="E1326" s="110"/>
      <c r="F1326" s="110"/>
    </row>
    <row r="1327" spans="3:6" ht="25" customHeight="1" x14ac:dyDescent="0.3">
      <c r="C1327" s="73"/>
      <c r="D1327" s="110"/>
      <c r="E1327" s="110"/>
      <c r="F1327" s="110"/>
    </row>
    <row r="1328" spans="3:6" ht="25" customHeight="1" x14ac:dyDescent="0.3">
      <c r="C1328" s="73"/>
      <c r="D1328" s="110"/>
      <c r="E1328" s="110"/>
      <c r="F1328" s="110"/>
    </row>
    <row r="1329" spans="3:6" ht="25" customHeight="1" x14ac:dyDescent="0.3">
      <c r="C1329" s="73"/>
      <c r="D1329" s="110"/>
      <c r="E1329" s="110"/>
      <c r="F1329" s="110"/>
    </row>
    <row r="1330" spans="3:6" ht="25" customHeight="1" x14ac:dyDescent="0.3">
      <c r="C1330" s="73"/>
      <c r="D1330" s="110"/>
      <c r="E1330" s="110"/>
      <c r="F1330" s="110"/>
    </row>
    <row r="1331" spans="3:6" ht="25" customHeight="1" x14ac:dyDescent="0.3">
      <c r="C1331" s="73"/>
      <c r="D1331" s="110"/>
      <c r="E1331" s="110"/>
      <c r="F1331" s="110"/>
    </row>
    <row r="1332" spans="3:6" ht="25" customHeight="1" x14ac:dyDescent="0.3">
      <c r="C1332" s="73"/>
      <c r="D1332" s="110"/>
      <c r="E1332" s="110"/>
      <c r="F1332" s="110"/>
    </row>
    <row r="1333" spans="3:6" ht="25" customHeight="1" x14ac:dyDescent="0.3">
      <c r="C1333" s="73"/>
      <c r="D1333" s="110"/>
      <c r="E1333" s="110"/>
      <c r="F1333" s="110"/>
    </row>
    <row r="1334" spans="3:6" ht="25" customHeight="1" x14ac:dyDescent="0.3">
      <c r="C1334" s="73"/>
      <c r="D1334" s="110"/>
      <c r="E1334" s="110"/>
      <c r="F1334" s="110"/>
    </row>
    <row r="1335" spans="3:6" ht="25" customHeight="1" x14ac:dyDescent="0.3">
      <c r="C1335" s="73"/>
      <c r="D1335" s="110"/>
      <c r="E1335" s="110"/>
      <c r="F1335" s="110"/>
    </row>
    <row r="1336" spans="3:6" ht="25" customHeight="1" x14ac:dyDescent="0.3">
      <c r="C1336" s="73"/>
      <c r="D1336" s="110"/>
      <c r="E1336" s="110"/>
      <c r="F1336" s="110"/>
    </row>
    <row r="1337" spans="3:6" ht="25" customHeight="1" x14ac:dyDescent="0.3">
      <c r="C1337" s="73"/>
      <c r="D1337" s="110"/>
      <c r="E1337" s="110"/>
      <c r="F1337" s="110"/>
    </row>
    <row r="1338" spans="3:6" ht="25" customHeight="1" x14ac:dyDescent="0.3">
      <c r="C1338" s="73"/>
      <c r="D1338" s="110"/>
      <c r="E1338" s="110"/>
      <c r="F1338" s="110"/>
    </row>
    <row r="1339" spans="3:6" ht="25" customHeight="1" x14ac:dyDescent="0.3">
      <c r="C1339" s="73"/>
      <c r="D1339" s="110"/>
      <c r="E1339" s="110"/>
      <c r="F1339" s="110"/>
    </row>
    <row r="1340" spans="3:6" ht="25" customHeight="1" x14ac:dyDescent="0.3">
      <c r="C1340" s="73"/>
      <c r="D1340" s="110"/>
      <c r="E1340" s="110"/>
      <c r="F1340" s="110"/>
    </row>
    <row r="1341" spans="3:6" ht="25" customHeight="1" x14ac:dyDescent="0.3">
      <c r="C1341" s="73"/>
      <c r="D1341" s="110"/>
      <c r="E1341" s="110"/>
      <c r="F1341" s="110"/>
    </row>
    <row r="1342" spans="3:6" ht="25" customHeight="1" x14ac:dyDescent="0.3">
      <c r="C1342" s="73"/>
      <c r="D1342" s="110"/>
      <c r="E1342" s="110"/>
      <c r="F1342" s="110"/>
    </row>
    <row r="1343" spans="3:6" ht="25" customHeight="1" x14ac:dyDescent="0.3">
      <c r="C1343" s="73"/>
      <c r="D1343" s="110"/>
      <c r="E1343" s="110"/>
      <c r="F1343" s="110"/>
    </row>
    <row r="1344" spans="3:6" ht="25" customHeight="1" x14ac:dyDescent="0.3">
      <c r="C1344" s="73"/>
      <c r="D1344" s="110"/>
      <c r="E1344" s="110"/>
      <c r="F1344" s="110"/>
    </row>
    <row r="1345" spans="3:6" ht="25" customHeight="1" x14ac:dyDescent="0.3">
      <c r="C1345" s="73"/>
      <c r="D1345" s="110"/>
      <c r="E1345" s="110"/>
      <c r="F1345" s="110"/>
    </row>
    <row r="1346" spans="3:6" ht="25" customHeight="1" x14ac:dyDescent="0.3">
      <c r="C1346" s="73"/>
      <c r="D1346" s="110"/>
      <c r="E1346" s="110"/>
      <c r="F1346" s="110"/>
    </row>
    <row r="1347" spans="3:6" ht="25" customHeight="1" x14ac:dyDescent="0.3">
      <c r="C1347" s="73"/>
      <c r="D1347" s="110"/>
      <c r="E1347" s="110"/>
      <c r="F1347" s="110"/>
    </row>
    <row r="1348" spans="3:6" ht="25" customHeight="1" x14ac:dyDescent="0.3">
      <c r="C1348" s="73"/>
      <c r="D1348" s="110"/>
      <c r="E1348" s="110"/>
      <c r="F1348" s="110"/>
    </row>
    <row r="1349" spans="3:6" ht="25" customHeight="1" x14ac:dyDescent="0.3">
      <c r="C1349" s="73"/>
      <c r="D1349" s="110"/>
      <c r="E1349" s="110"/>
      <c r="F1349" s="110"/>
    </row>
    <row r="1350" spans="3:6" ht="25" customHeight="1" x14ac:dyDescent="0.3">
      <c r="C1350" s="73"/>
      <c r="D1350" s="110"/>
      <c r="E1350" s="110"/>
      <c r="F1350" s="110"/>
    </row>
    <row r="1351" spans="3:6" ht="25" customHeight="1" x14ac:dyDescent="0.3">
      <c r="C1351" s="73"/>
      <c r="D1351" s="110"/>
      <c r="E1351" s="110"/>
      <c r="F1351" s="110"/>
    </row>
    <row r="1352" spans="3:6" ht="25" customHeight="1" x14ac:dyDescent="0.3">
      <c r="C1352" s="73"/>
      <c r="D1352" s="110"/>
      <c r="E1352" s="110"/>
      <c r="F1352" s="110"/>
    </row>
    <row r="1353" spans="3:6" ht="25" customHeight="1" x14ac:dyDescent="0.3">
      <c r="C1353" s="73"/>
      <c r="D1353" s="110"/>
      <c r="E1353" s="110"/>
      <c r="F1353" s="110"/>
    </row>
    <row r="1354" spans="3:6" ht="25" customHeight="1" x14ac:dyDescent="0.3">
      <c r="C1354" s="73"/>
      <c r="D1354" s="110"/>
      <c r="E1354" s="110"/>
      <c r="F1354" s="110"/>
    </row>
    <row r="1355" spans="3:6" ht="25" customHeight="1" x14ac:dyDescent="0.3">
      <c r="C1355" s="73"/>
      <c r="D1355" s="110"/>
      <c r="E1355" s="110"/>
      <c r="F1355" s="110"/>
    </row>
    <row r="1356" spans="3:6" ht="25" customHeight="1" x14ac:dyDescent="0.3">
      <c r="C1356" s="73"/>
      <c r="D1356" s="110"/>
      <c r="E1356" s="110"/>
      <c r="F1356" s="110"/>
    </row>
    <row r="1357" spans="3:6" ht="25" customHeight="1" x14ac:dyDescent="0.3">
      <c r="C1357" s="73"/>
      <c r="D1357" s="110"/>
      <c r="E1357" s="110"/>
      <c r="F1357" s="110"/>
    </row>
    <row r="1358" spans="3:6" ht="25" customHeight="1" x14ac:dyDescent="0.3">
      <c r="C1358" s="73"/>
      <c r="D1358" s="110"/>
      <c r="E1358" s="110"/>
      <c r="F1358" s="110"/>
    </row>
    <row r="1359" spans="3:6" ht="25" customHeight="1" x14ac:dyDescent="0.3">
      <c r="C1359" s="73"/>
      <c r="D1359" s="110"/>
      <c r="E1359" s="110"/>
      <c r="F1359" s="110"/>
    </row>
    <row r="1360" spans="3:6" ht="25" customHeight="1" x14ac:dyDescent="0.3">
      <c r="C1360" s="73"/>
      <c r="D1360" s="110"/>
      <c r="E1360" s="110"/>
      <c r="F1360" s="110"/>
    </row>
    <row r="1361" spans="3:6" ht="25" customHeight="1" x14ac:dyDescent="0.3">
      <c r="C1361" s="73"/>
      <c r="D1361" s="110"/>
      <c r="E1361" s="110"/>
      <c r="F1361" s="110"/>
    </row>
    <row r="1362" spans="3:6" ht="25" customHeight="1" x14ac:dyDescent="0.3">
      <c r="C1362" s="73"/>
      <c r="D1362" s="110"/>
      <c r="E1362" s="110"/>
      <c r="F1362" s="110"/>
    </row>
    <row r="1363" spans="3:6" ht="25" customHeight="1" x14ac:dyDescent="0.3">
      <c r="C1363" s="73"/>
      <c r="D1363" s="110"/>
      <c r="E1363" s="110"/>
      <c r="F1363" s="110"/>
    </row>
    <row r="1364" spans="3:6" ht="25" customHeight="1" x14ac:dyDescent="0.3">
      <c r="C1364" s="73"/>
      <c r="D1364" s="110"/>
      <c r="E1364" s="110"/>
      <c r="F1364" s="110"/>
    </row>
    <row r="1365" spans="3:6" ht="25" customHeight="1" x14ac:dyDescent="0.3">
      <c r="C1365" s="73"/>
      <c r="D1365" s="110"/>
      <c r="E1365" s="110"/>
      <c r="F1365" s="110"/>
    </row>
    <row r="1366" spans="3:6" ht="25" customHeight="1" x14ac:dyDescent="0.3">
      <c r="C1366" s="73"/>
      <c r="D1366" s="110"/>
      <c r="E1366" s="110"/>
      <c r="F1366" s="110"/>
    </row>
    <row r="1367" spans="3:6" ht="25" customHeight="1" x14ac:dyDescent="0.3">
      <c r="C1367" s="73"/>
      <c r="D1367" s="110"/>
      <c r="E1367" s="110"/>
      <c r="F1367" s="110"/>
    </row>
    <row r="1368" spans="3:6" ht="25" customHeight="1" x14ac:dyDescent="0.3">
      <c r="C1368" s="73"/>
      <c r="D1368" s="110"/>
      <c r="E1368" s="110"/>
      <c r="F1368" s="110"/>
    </row>
    <row r="1369" spans="3:6" ht="25" customHeight="1" x14ac:dyDescent="0.3">
      <c r="C1369" s="73"/>
      <c r="D1369" s="110"/>
      <c r="E1369" s="110"/>
      <c r="F1369" s="110"/>
    </row>
    <row r="1370" spans="3:6" ht="25" customHeight="1" x14ac:dyDescent="0.3">
      <c r="C1370" s="73"/>
      <c r="D1370" s="110"/>
      <c r="E1370" s="110"/>
      <c r="F1370" s="110"/>
    </row>
    <row r="1371" spans="3:6" ht="25" customHeight="1" x14ac:dyDescent="0.3">
      <c r="C1371" s="73"/>
      <c r="D1371" s="110"/>
      <c r="E1371" s="110"/>
      <c r="F1371" s="110"/>
    </row>
    <row r="1372" spans="3:6" ht="25" customHeight="1" x14ac:dyDescent="0.3">
      <c r="C1372" s="73"/>
      <c r="D1372" s="110"/>
      <c r="E1372" s="110"/>
      <c r="F1372" s="110"/>
    </row>
    <row r="1373" spans="3:6" ht="25" customHeight="1" x14ac:dyDescent="0.3">
      <c r="C1373" s="73"/>
      <c r="D1373" s="110"/>
      <c r="E1373" s="110"/>
      <c r="F1373" s="110"/>
    </row>
    <row r="1374" spans="3:6" ht="25" customHeight="1" x14ac:dyDescent="0.3">
      <c r="C1374" s="73"/>
      <c r="D1374" s="110"/>
      <c r="E1374" s="110"/>
      <c r="F1374" s="110"/>
    </row>
    <row r="1375" spans="3:6" ht="25" customHeight="1" x14ac:dyDescent="0.3">
      <c r="C1375" s="73"/>
      <c r="D1375" s="110"/>
      <c r="E1375" s="110"/>
      <c r="F1375" s="110"/>
    </row>
    <row r="1376" spans="3:6" ht="25" customHeight="1" x14ac:dyDescent="0.3">
      <c r="C1376" s="73"/>
      <c r="D1376" s="110"/>
      <c r="E1376" s="110"/>
      <c r="F1376" s="110"/>
    </row>
    <row r="1377" spans="3:6" ht="25" customHeight="1" x14ac:dyDescent="0.3">
      <c r="C1377" s="73"/>
      <c r="D1377" s="110"/>
      <c r="E1377" s="110"/>
      <c r="F1377" s="110"/>
    </row>
    <row r="1378" spans="3:6" ht="25" customHeight="1" x14ac:dyDescent="0.3">
      <c r="C1378" s="73"/>
      <c r="D1378" s="110"/>
      <c r="E1378" s="110"/>
      <c r="F1378" s="110"/>
    </row>
    <row r="1379" spans="3:6" ht="25" customHeight="1" x14ac:dyDescent="0.3">
      <c r="C1379" s="73"/>
      <c r="D1379" s="110"/>
      <c r="E1379" s="110"/>
      <c r="F1379" s="110"/>
    </row>
    <row r="1380" spans="3:6" ht="25" customHeight="1" x14ac:dyDescent="0.3">
      <c r="C1380" s="73"/>
      <c r="D1380" s="110"/>
      <c r="E1380" s="110"/>
      <c r="F1380" s="110"/>
    </row>
    <row r="1381" spans="3:6" ht="25" customHeight="1" x14ac:dyDescent="0.3">
      <c r="C1381" s="73"/>
      <c r="D1381" s="110"/>
      <c r="E1381" s="110"/>
      <c r="F1381" s="110"/>
    </row>
    <row r="1382" spans="3:6" ht="25" customHeight="1" x14ac:dyDescent="0.3">
      <c r="C1382" s="73"/>
      <c r="D1382" s="110"/>
      <c r="E1382" s="110"/>
      <c r="F1382" s="110"/>
    </row>
    <row r="1383" spans="3:6" ht="25" customHeight="1" x14ac:dyDescent="0.3">
      <c r="C1383" s="73"/>
      <c r="D1383" s="110"/>
      <c r="E1383" s="110"/>
      <c r="F1383" s="110"/>
    </row>
    <row r="1384" spans="3:6" ht="25" customHeight="1" x14ac:dyDescent="0.3">
      <c r="C1384" s="73"/>
      <c r="D1384" s="110"/>
      <c r="E1384" s="110"/>
      <c r="F1384" s="110"/>
    </row>
    <row r="1385" spans="3:6" ht="25" customHeight="1" x14ac:dyDescent="0.3">
      <c r="C1385" s="73"/>
      <c r="D1385" s="110"/>
      <c r="E1385" s="110"/>
      <c r="F1385" s="110"/>
    </row>
    <row r="1386" spans="3:6" ht="25" customHeight="1" x14ac:dyDescent="0.3">
      <c r="C1386" s="73"/>
      <c r="D1386" s="110"/>
      <c r="E1386" s="110"/>
      <c r="F1386" s="110"/>
    </row>
    <row r="1387" spans="3:6" ht="25" customHeight="1" x14ac:dyDescent="0.3">
      <c r="C1387" s="73"/>
      <c r="D1387" s="110"/>
      <c r="E1387" s="110"/>
      <c r="F1387" s="110"/>
    </row>
    <row r="1388" spans="3:6" ht="25" customHeight="1" x14ac:dyDescent="0.3">
      <c r="C1388" s="73"/>
      <c r="D1388" s="110"/>
      <c r="E1388" s="110"/>
      <c r="F1388" s="110"/>
    </row>
    <row r="1389" spans="3:6" ht="25" customHeight="1" x14ac:dyDescent="0.3">
      <c r="C1389" s="73"/>
      <c r="D1389" s="110"/>
      <c r="E1389" s="110"/>
      <c r="F1389" s="110"/>
    </row>
    <row r="1390" spans="3:6" ht="25" customHeight="1" x14ac:dyDescent="0.3">
      <c r="C1390" s="73"/>
      <c r="D1390" s="110"/>
      <c r="E1390" s="110"/>
      <c r="F1390" s="110"/>
    </row>
    <row r="1391" spans="3:6" ht="25" customHeight="1" x14ac:dyDescent="0.3">
      <c r="C1391" s="73"/>
      <c r="D1391" s="110"/>
      <c r="E1391" s="110"/>
      <c r="F1391" s="110"/>
    </row>
    <row r="1392" spans="3:6" ht="25" customHeight="1" x14ac:dyDescent="0.3">
      <c r="C1392" s="73"/>
      <c r="D1392" s="110"/>
      <c r="E1392" s="110"/>
      <c r="F1392" s="110"/>
    </row>
    <row r="1393" spans="3:6" ht="25" customHeight="1" x14ac:dyDescent="0.3">
      <c r="C1393" s="73"/>
      <c r="D1393" s="110"/>
      <c r="E1393" s="110"/>
      <c r="F1393" s="110"/>
    </row>
    <row r="1394" spans="3:6" ht="25" customHeight="1" x14ac:dyDescent="0.3">
      <c r="C1394" s="73"/>
      <c r="D1394" s="110"/>
      <c r="E1394" s="110"/>
      <c r="F1394" s="110"/>
    </row>
    <row r="1395" spans="3:6" ht="25" customHeight="1" x14ac:dyDescent="0.3">
      <c r="C1395" s="73"/>
      <c r="D1395" s="110"/>
      <c r="E1395" s="110"/>
      <c r="F1395" s="110"/>
    </row>
    <row r="1396" spans="3:6" ht="25" customHeight="1" x14ac:dyDescent="0.3">
      <c r="C1396" s="73"/>
      <c r="D1396" s="110"/>
      <c r="E1396" s="110"/>
      <c r="F1396" s="110"/>
    </row>
    <row r="1397" spans="3:6" ht="25" customHeight="1" x14ac:dyDescent="0.3">
      <c r="C1397" s="73"/>
      <c r="D1397" s="110"/>
      <c r="E1397" s="110"/>
      <c r="F1397" s="110"/>
    </row>
    <row r="1398" spans="3:6" ht="25" customHeight="1" x14ac:dyDescent="0.3">
      <c r="C1398" s="73"/>
      <c r="D1398" s="110"/>
      <c r="E1398" s="110"/>
      <c r="F1398" s="110"/>
    </row>
    <row r="1399" spans="3:6" ht="25" customHeight="1" x14ac:dyDescent="0.3">
      <c r="C1399" s="73"/>
      <c r="D1399" s="110"/>
      <c r="E1399" s="110"/>
      <c r="F1399" s="110"/>
    </row>
    <row r="1400" spans="3:6" ht="25" customHeight="1" x14ac:dyDescent="0.3">
      <c r="C1400" s="73"/>
      <c r="D1400" s="110"/>
      <c r="E1400" s="110"/>
      <c r="F1400" s="110"/>
    </row>
    <row r="1401" spans="3:6" ht="25" customHeight="1" x14ac:dyDescent="0.3">
      <c r="C1401" s="73"/>
      <c r="D1401" s="110"/>
      <c r="E1401" s="110"/>
      <c r="F1401" s="110"/>
    </row>
    <row r="1402" spans="3:6" ht="25" customHeight="1" x14ac:dyDescent="0.3">
      <c r="C1402" s="73"/>
      <c r="D1402" s="110"/>
      <c r="E1402" s="110"/>
      <c r="F1402" s="110"/>
    </row>
    <row r="1403" spans="3:6" ht="25" customHeight="1" x14ac:dyDescent="0.3">
      <c r="C1403" s="73"/>
      <c r="D1403" s="110"/>
      <c r="E1403" s="110"/>
      <c r="F1403" s="110"/>
    </row>
    <row r="1404" spans="3:6" ht="25" customHeight="1" x14ac:dyDescent="0.3">
      <c r="C1404" s="73"/>
      <c r="D1404" s="110"/>
      <c r="E1404" s="110"/>
      <c r="F1404" s="110"/>
    </row>
    <row r="1405" spans="3:6" ht="25" customHeight="1" x14ac:dyDescent="0.3">
      <c r="C1405" s="73"/>
      <c r="D1405" s="110"/>
      <c r="E1405" s="110"/>
      <c r="F1405" s="110"/>
    </row>
    <row r="1406" spans="3:6" ht="25" customHeight="1" x14ac:dyDescent="0.3">
      <c r="C1406" s="73"/>
      <c r="D1406" s="110"/>
      <c r="E1406" s="110"/>
      <c r="F1406" s="110"/>
    </row>
    <row r="1407" spans="3:6" ht="25" customHeight="1" x14ac:dyDescent="0.3">
      <c r="C1407" s="73"/>
      <c r="D1407" s="110"/>
      <c r="E1407" s="110"/>
      <c r="F1407" s="110"/>
    </row>
    <row r="1408" spans="3:6" ht="25" customHeight="1" x14ac:dyDescent="0.3">
      <c r="C1408" s="73"/>
      <c r="D1408" s="110"/>
      <c r="E1408" s="110"/>
      <c r="F1408" s="110"/>
    </row>
    <row r="1409" spans="3:6" ht="25" customHeight="1" x14ac:dyDescent="0.3">
      <c r="C1409" s="73"/>
      <c r="D1409" s="110"/>
      <c r="E1409" s="110"/>
      <c r="F1409" s="110"/>
    </row>
    <row r="1410" spans="3:6" ht="25" customHeight="1" x14ac:dyDescent="0.3">
      <c r="C1410" s="73"/>
      <c r="D1410" s="110"/>
      <c r="E1410" s="110"/>
      <c r="F1410" s="110"/>
    </row>
    <row r="1411" spans="3:6" ht="25" customHeight="1" x14ac:dyDescent="0.3">
      <c r="C1411" s="73"/>
      <c r="D1411" s="110"/>
      <c r="E1411" s="110"/>
      <c r="F1411" s="110"/>
    </row>
    <row r="1412" spans="3:6" ht="25" customHeight="1" x14ac:dyDescent="0.3">
      <c r="C1412" s="73"/>
      <c r="D1412" s="110"/>
      <c r="E1412" s="110"/>
      <c r="F1412" s="110"/>
    </row>
    <row r="1413" spans="3:6" ht="25" customHeight="1" x14ac:dyDescent="0.3">
      <c r="C1413" s="73"/>
      <c r="D1413" s="110"/>
      <c r="E1413" s="110"/>
      <c r="F1413" s="110"/>
    </row>
    <row r="1414" spans="3:6" ht="25" customHeight="1" x14ac:dyDescent="0.3">
      <c r="C1414" s="73"/>
      <c r="D1414" s="110"/>
      <c r="E1414" s="110"/>
      <c r="F1414" s="110"/>
    </row>
    <row r="1415" spans="3:6" ht="25" customHeight="1" x14ac:dyDescent="0.3">
      <c r="C1415" s="73"/>
      <c r="D1415" s="110"/>
      <c r="E1415" s="110"/>
      <c r="F1415" s="110"/>
    </row>
    <row r="1416" spans="3:6" ht="25" customHeight="1" x14ac:dyDescent="0.3">
      <c r="C1416" s="73"/>
      <c r="D1416" s="110"/>
      <c r="E1416" s="110"/>
      <c r="F1416" s="110"/>
    </row>
    <row r="1417" spans="3:6" ht="25" customHeight="1" x14ac:dyDescent="0.3">
      <c r="C1417" s="73"/>
      <c r="D1417" s="110"/>
      <c r="E1417" s="110"/>
      <c r="F1417" s="110"/>
    </row>
    <row r="1418" spans="3:6" ht="25" customHeight="1" x14ac:dyDescent="0.3">
      <c r="C1418" s="73"/>
      <c r="D1418" s="110"/>
      <c r="E1418" s="110"/>
      <c r="F1418" s="110"/>
    </row>
    <row r="1419" spans="3:6" ht="25" customHeight="1" x14ac:dyDescent="0.3">
      <c r="C1419" s="73"/>
      <c r="D1419" s="110"/>
      <c r="E1419" s="110"/>
      <c r="F1419" s="110"/>
    </row>
    <row r="1420" spans="3:6" ht="25" customHeight="1" x14ac:dyDescent="0.3">
      <c r="C1420" s="73"/>
      <c r="D1420" s="110"/>
      <c r="E1420" s="110"/>
      <c r="F1420" s="110"/>
    </row>
    <row r="1421" spans="3:6" ht="25" customHeight="1" x14ac:dyDescent="0.3">
      <c r="C1421" s="73"/>
      <c r="D1421" s="110"/>
      <c r="E1421" s="110"/>
      <c r="F1421" s="110"/>
    </row>
    <row r="1422" spans="3:6" ht="25" customHeight="1" x14ac:dyDescent="0.3">
      <c r="C1422" s="73"/>
      <c r="D1422" s="110"/>
      <c r="E1422" s="110"/>
      <c r="F1422" s="110"/>
    </row>
    <row r="1423" spans="3:6" ht="25" customHeight="1" x14ac:dyDescent="0.3">
      <c r="C1423" s="73"/>
      <c r="D1423" s="110"/>
      <c r="E1423" s="110"/>
      <c r="F1423" s="110"/>
    </row>
    <row r="1424" spans="3:6" ht="25" customHeight="1" x14ac:dyDescent="0.3">
      <c r="C1424" s="73"/>
      <c r="D1424" s="110"/>
      <c r="E1424" s="110"/>
      <c r="F1424" s="110"/>
    </row>
    <row r="1425" spans="3:6" ht="25" customHeight="1" x14ac:dyDescent="0.3">
      <c r="C1425" s="73"/>
      <c r="D1425" s="110"/>
      <c r="E1425" s="110"/>
      <c r="F1425" s="110"/>
    </row>
    <row r="1426" spans="3:6" ht="25" customHeight="1" x14ac:dyDescent="0.3">
      <c r="C1426" s="73"/>
      <c r="D1426" s="110"/>
      <c r="E1426" s="110"/>
      <c r="F1426" s="110"/>
    </row>
    <row r="1427" spans="3:6" ht="25" customHeight="1" x14ac:dyDescent="0.3">
      <c r="C1427" s="73"/>
      <c r="D1427" s="110"/>
      <c r="E1427" s="110"/>
      <c r="F1427" s="110"/>
    </row>
    <row r="1428" spans="3:6" ht="25" customHeight="1" x14ac:dyDescent="0.3">
      <c r="C1428" s="73"/>
      <c r="D1428" s="110"/>
      <c r="E1428" s="110"/>
      <c r="F1428" s="110"/>
    </row>
    <row r="1429" spans="3:6" ht="25" customHeight="1" x14ac:dyDescent="0.3">
      <c r="C1429" s="73"/>
      <c r="D1429" s="110"/>
      <c r="E1429" s="110"/>
      <c r="F1429" s="110"/>
    </row>
    <row r="1430" spans="3:6" ht="25" customHeight="1" x14ac:dyDescent="0.3">
      <c r="C1430" s="73"/>
      <c r="D1430" s="110"/>
      <c r="E1430" s="110"/>
      <c r="F1430" s="110"/>
    </row>
    <row r="1431" spans="3:6" ht="25" customHeight="1" x14ac:dyDescent="0.3">
      <c r="C1431" s="73"/>
      <c r="D1431" s="110"/>
      <c r="E1431" s="110"/>
      <c r="F1431" s="110"/>
    </row>
    <row r="1432" spans="3:6" ht="25" customHeight="1" x14ac:dyDescent="0.3">
      <c r="C1432" s="73"/>
      <c r="D1432" s="110"/>
      <c r="E1432" s="110"/>
      <c r="F1432" s="110"/>
    </row>
    <row r="1433" spans="3:6" ht="25" customHeight="1" x14ac:dyDescent="0.3">
      <c r="C1433" s="73"/>
      <c r="D1433" s="110"/>
      <c r="E1433" s="110"/>
      <c r="F1433" s="110"/>
    </row>
    <row r="1434" spans="3:6" ht="25" customHeight="1" x14ac:dyDescent="0.3">
      <c r="C1434" s="73"/>
      <c r="D1434" s="110"/>
      <c r="E1434" s="110"/>
      <c r="F1434" s="110"/>
    </row>
    <row r="1435" spans="3:6" ht="25" customHeight="1" x14ac:dyDescent="0.3">
      <c r="C1435" s="73"/>
      <c r="D1435" s="110"/>
      <c r="E1435" s="110"/>
      <c r="F1435" s="110"/>
    </row>
    <row r="1436" spans="3:6" ht="25" customHeight="1" x14ac:dyDescent="0.3">
      <c r="C1436" s="73"/>
      <c r="D1436" s="110"/>
      <c r="E1436" s="110"/>
      <c r="F1436" s="110"/>
    </row>
    <row r="1437" spans="3:6" ht="25" customHeight="1" x14ac:dyDescent="0.3">
      <c r="C1437" s="73"/>
      <c r="D1437" s="110"/>
      <c r="E1437" s="110"/>
      <c r="F1437" s="110"/>
    </row>
    <row r="1438" spans="3:6" ht="25" customHeight="1" x14ac:dyDescent="0.3">
      <c r="C1438" s="73"/>
      <c r="D1438" s="110"/>
      <c r="E1438" s="110"/>
      <c r="F1438" s="110"/>
    </row>
    <row r="1439" spans="3:6" ht="25" customHeight="1" x14ac:dyDescent="0.3">
      <c r="C1439" s="73"/>
      <c r="D1439" s="110"/>
      <c r="E1439" s="110"/>
      <c r="F1439" s="110"/>
    </row>
    <row r="1440" spans="3:6" ht="25" customHeight="1" x14ac:dyDescent="0.3">
      <c r="C1440" s="73"/>
      <c r="D1440" s="110"/>
      <c r="E1440" s="110"/>
      <c r="F1440" s="110"/>
    </row>
    <row r="1441" spans="3:6" ht="25" customHeight="1" x14ac:dyDescent="0.3">
      <c r="C1441" s="73"/>
      <c r="D1441" s="110"/>
      <c r="E1441" s="110"/>
      <c r="F1441" s="110"/>
    </row>
    <row r="1442" spans="3:6" ht="25" customHeight="1" x14ac:dyDescent="0.3">
      <c r="C1442" s="73"/>
      <c r="D1442" s="110"/>
      <c r="E1442" s="110"/>
      <c r="F1442" s="110"/>
    </row>
    <row r="1443" spans="3:6" ht="25" customHeight="1" x14ac:dyDescent="0.3">
      <c r="C1443" s="73"/>
      <c r="D1443" s="110"/>
      <c r="E1443" s="110"/>
      <c r="F1443" s="110"/>
    </row>
    <row r="1444" spans="3:6" ht="25" customHeight="1" x14ac:dyDescent="0.3">
      <c r="C1444" s="73"/>
      <c r="D1444" s="110"/>
      <c r="E1444" s="110"/>
      <c r="F1444" s="110"/>
    </row>
    <row r="1445" spans="3:6" ht="25" customHeight="1" x14ac:dyDescent="0.3">
      <c r="C1445" s="73"/>
      <c r="D1445" s="110"/>
      <c r="E1445" s="110"/>
      <c r="F1445" s="110"/>
    </row>
    <row r="1446" spans="3:6" ht="25" customHeight="1" x14ac:dyDescent="0.3">
      <c r="C1446" s="73"/>
      <c r="D1446" s="110"/>
      <c r="E1446" s="110"/>
      <c r="F1446" s="110"/>
    </row>
    <row r="1447" spans="3:6" ht="25" customHeight="1" x14ac:dyDescent="0.3">
      <c r="C1447" s="73"/>
      <c r="D1447" s="110"/>
      <c r="E1447" s="110"/>
      <c r="F1447" s="110"/>
    </row>
    <row r="1448" spans="3:6" ht="25" customHeight="1" x14ac:dyDescent="0.3">
      <c r="C1448" s="73"/>
      <c r="D1448" s="110"/>
      <c r="E1448" s="110"/>
      <c r="F1448" s="110"/>
    </row>
    <row r="1449" spans="3:6" ht="25" customHeight="1" x14ac:dyDescent="0.3">
      <c r="C1449" s="73"/>
      <c r="D1449" s="110"/>
      <c r="E1449" s="110"/>
      <c r="F1449" s="110"/>
    </row>
    <row r="1450" spans="3:6" ht="25" customHeight="1" x14ac:dyDescent="0.3">
      <c r="C1450" s="73"/>
      <c r="D1450" s="110"/>
      <c r="E1450" s="110"/>
      <c r="F1450" s="110"/>
    </row>
    <row r="1451" spans="3:6" ht="25" customHeight="1" x14ac:dyDescent="0.3">
      <c r="C1451" s="73"/>
      <c r="D1451" s="110"/>
      <c r="E1451" s="110"/>
      <c r="F1451" s="110"/>
    </row>
    <row r="1452" spans="3:6" ht="25" customHeight="1" x14ac:dyDescent="0.3">
      <c r="C1452" s="73"/>
      <c r="D1452" s="110"/>
      <c r="E1452" s="110"/>
      <c r="F1452" s="110"/>
    </row>
    <row r="1453" spans="3:6" ht="25" customHeight="1" x14ac:dyDescent="0.3">
      <c r="C1453" s="73"/>
      <c r="D1453" s="110"/>
      <c r="E1453" s="110"/>
      <c r="F1453" s="110"/>
    </row>
    <row r="1454" spans="3:6" ht="25" customHeight="1" x14ac:dyDescent="0.3">
      <c r="C1454" s="73"/>
      <c r="D1454" s="110"/>
      <c r="E1454" s="110"/>
      <c r="F1454" s="110"/>
    </row>
    <row r="1455" spans="3:6" ht="25" customHeight="1" x14ac:dyDescent="0.3">
      <c r="C1455" s="73"/>
      <c r="D1455" s="110"/>
      <c r="E1455" s="110"/>
      <c r="F1455" s="110"/>
    </row>
    <row r="1456" spans="3:6" ht="25" customHeight="1" x14ac:dyDescent="0.3">
      <c r="C1456" s="73"/>
      <c r="D1456" s="110"/>
      <c r="E1456" s="110"/>
      <c r="F1456" s="110"/>
    </row>
    <row r="1457" spans="3:6" ht="25" customHeight="1" x14ac:dyDescent="0.3">
      <c r="C1457" s="73"/>
      <c r="D1457" s="110"/>
      <c r="E1457" s="110"/>
      <c r="F1457" s="110"/>
    </row>
    <row r="1458" spans="3:6" ht="25" customHeight="1" x14ac:dyDescent="0.3">
      <c r="C1458" s="73"/>
      <c r="D1458" s="110"/>
      <c r="E1458" s="110"/>
      <c r="F1458" s="110"/>
    </row>
    <row r="1459" spans="3:6" ht="25" customHeight="1" x14ac:dyDescent="0.3">
      <c r="C1459" s="73"/>
      <c r="D1459" s="110"/>
      <c r="E1459" s="110"/>
      <c r="F1459" s="110"/>
    </row>
    <row r="1460" spans="3:6" ht="25" customHeight="1" x14ac:dyDescent="0.3">
      <c r="C1460" s="73"/>
      <c r="D1460" s="110"/>
      <c r="E1460" s="110"/>
      <c r="F1460" s="110"/>
    </row>
    <row r="1461" spans="3:6" ht="25" customHeight="1" x14ac:dyDescent="0.3">
      <c r="C1461" s="73"/>
      <c r="D1461" s="110"/>
      <c r="E1461" s="110"/>
      <c r="F1461" s="110"/>
    </row>
    <row r="1462" spans="3:6" ht="25" customHeight="1" x14ac:dyDescent="0.3">
      <c r="C1462" s="73"/>
      <c r="D1462" s="110"/>
      <c r="E1462" s="110"/>
      <c r="F1462" s="110"/>
    </row>
    <row r="1463" spans="3:6" ht="25" customHeight="1" x14ac:dyDescent="0.3">
      <c r="C1463" s="73"/>
      <c r="D1463" s="110"/>
      <c r="E1463" s="110"/>
      <c r="F1463" s="110"/>
    </row>
    <row r="1464" spans="3:6" ht="25" customHeight="1" x14ac:dyDescent="0.3">
      <c r="C1464" s="73"/>
      <c r="D1464" s="110"/>
      <c r="E1464" s="110"/>
      <c r="F1464" s="110"/>
    </row>
    <row r="1465" spans="3:6" ht="25" customHeight="1" x14ac:dyDescent="0.3">
      <c r="C1465" s="73"/>
      <c r="D1465" s="110"/>
      <c r="E1465" s="110"/>
      <c r="F1465" s="110"/>
    </row>
    <row r="1466" spans="3:6" ht="25" customHeight="1" x14ac:dyDescent="0.3">
      <c r="C1466" s="73"/>
      <c r="D1466" s="110"/>
      <c r="E1466" s="110"/>
      <c r="F1466" s="110"/>
    </row>
    <row r="1467" spans="3:6" ht="25" customHeight="1" x14ac:dyDescent="0.3">
      <c r="C1467" s="73"/>
      <c r="D1467" s="110"/>
      <c r="E1467" s="110"/>
      <c r="F1467" s="110"/>
    </row>
    <row r="1468" spans="3:6" ht="25" customHeight="1" x14ac:dyDescent="0.3">
      <c r="C1468" s="73"/>
      <c r="D1468" s="110"/>
      <c r="E1468" s="110"/>
      <c r="F1468" s="110"/>
    </row>
    <row r="1469" spans="3:6" ht="25" customHeight="1" x14ac:dyDescent="0.3">
      <c r="C1469" s="73"/>
      <c r="D1469" s="110"/>
      <c r="E1469" s="110"/>
      <c r="F1469" s="110"/>
    </row>
    <row r="1470" spans="3:6" ht="25" customHeight="1" x14ac:dyDescent="0.3">
      <c r="C1470" s="73"/>
      <c r="D1470" s="110"/>
      <c r="E1470" s="110"/>
      <c r="F1470" s="110"/>
    </row>
    <row r="1471" spans="3:6" ht="25" customHeight="1" x14ac:dyDescent="0.3">
      <c r="C1471" s="73"/>
      <c r="D1471" s="110"/>
      <c r="E1471" s="110"/>
      <c r="F1471" s="110"/>
    </row>
    <row r="1472" spans="3:6" ht="25" customHeight="1" x14ac:dyDescent="0.3">
      <c r="C1472" s="73"/>
      <c r="D1472" s="110"/>
      <c r="E1472" s="110"/>
      <c r="F1472" s="110"/>
    </row>
    <row r="1473" spans="3:6" ht="25" customHeight="1" x14ac:dyDescent="0.3">
      <c r="C1473" s="73"/>
      <c r="D1473" s="110"/>
      <c r="E1473" s="110"/>
      <c r="F1473" s="110"/>
    </row>
    <row r="1474" spans="3:6" ht="25" customHeight="1" x14ac:dyDescent="0.3">
      <c r="C1474" s="73"/>
      <c r="D1474" s="110"/>
      <c r="E1474" s="110"/>
      <c r="F1474" s="110"/>
    </row>
    <row r="1475" spans="3:6" ht="25" customHeight="1" x14ac:dyDescent="0.3">
      <c r="C1475" s="73"/>
      <c r="D1475" s="110"/>
      <c r="E1475" s="110"/>
      <c r="F1475" s="110"/>
    </row>
    <row r="1476" spans="3:6" ht="25" customHeight="1" x14ac:dyDescent="0.3">
      <c r="C1476" s="73"/>
      <c r="D1476" s="110"/>
      <c r="E1476" s="110"/>
      <c r="F1476" s="110"/>
    </row>
    <row r="1477" spans="3:6" ht="25" customHeight="1" x14ac:dyDescent="0.3">
      <c r="C1477" s="73"/>
      <c r="D1477" s="110"/>
      <c r="E1477" s="110"/>
      <c r="F1477" s="110"/>
    </row>
    <row r="1478" spans="3:6" ht="25" customHeight="1" x14ac:dyDescent="0.3">
      <c r="C1478" s="73"/>
      <c r="D1478" s="110"/>
      <c r="E1478" s="110"/>
      <c r="F1478" s="110"/>
    </row>
    <row r="1479" spans="3:6" ht="25" customHeight="1" x14ac:dyDescent="0.3">
      <c r="C1479" s="73"/>
      <c r="D1479" s="110"/>
      <c r="E1479" s="110"/>
      <c r="F1479" s="110"/>
    </row>
    <row r="1480" spans="3:6" ht="25" customHeight="1" x14ac:dyDescent="0.3">
      <c r="C1480" s="73"/>
      <c r="D1480" s="110"/>
      <c r="E1480" s="110"/>
      <c r="F1480" s="110"/>
    </row>
    <row r="1481" spans="3:6" ht="25" customHeight="1" x14ac:dyDescent="0.3">
      <c r="C1481" s="73"/>
      <c r="D1481" s="110"/>
      <c r="E1481" s="110"/>
      <c r="F1481" s="110"/>
    </row>
    <row r="1482" spans="3:6" ht="25" customHeight="1" x14ac:dyDescent="0.3">
      <c r="C1482" s="73"/>
      <c r="D1482" s="110"/>
      <c r="E1482" s="110"/>
      <c r="F1482" s="110"/>
    </row>
    <row r="1483" spans="3:6" ht="25" customHeight="1" x14ac:dyDescent="0.3">
      <c r="C1483" s="73"/>
      <c r="D1483" s="110"/>
      <c r="E1483" s="110"/>
      <c r="F1483" s="110"/>
    </row>
    <row r="1484" spans="3:6" ht="25" customHeight="1" x14ac:dyDescent="0.3">
      <c r="C1484" s="73"/>
      <c r="D1484" s="110"/>
      <c r="E1484" s="110"/>
      <c r="F1484" s="110"/>
    </row>
    <row r="1485" spans="3:6" ht="25" customHeight="1" x14ac:dyDescent="0.3">
      <c r="C1485" s="73"/>
      <c r="D1485" s="110"/>
      <c r="E1485" s="110"/>
      <c r="F1485" s="110"/>
    </row>
    <row r="1486" spans="3:6" ht="25" customHeight="1" x14ac:dyDescent="0.3">
      <c r="C1486" s="73"/>
      <c r="D1486" s="110"/>
      <c r="E1486" s="110"/>
      <c r="F1486" s="110"/>
    </row>
    <row r="1487" spans="3:6" ht="25" customHeight="1" x14ac:dyDescent="0.3">
      <c r="C1487" s="73"/>
      <c r="D1487" s="110"/>
      <c r="E1487" s="110"/>
      <c r="F1487" s="110"/>
    </row>
    <row r="1488" spans="3:6" ht="25" customHeight="1" x14ac:dyDescent="0.3">
      <c r="C1488" s="73"/>
      <c r="D1488" s="110"/>
      <c r="E1488" s="110"/>
      <c r="F1488" s="110"/>
    </row>
    <row r="1489" spans="3:6" ht="25" customHeight="1" x14ac:dyDescent="0.3">
      <c r="C1489" s="73"/>
      <c r="D1489" s="110"/>
      <c r="E1489" s="110"/>
      <c r="F1489" s="110"/>
    </row>
    <row r="1490" spans="3:6" ht="25" customHeight="1" x14ac:dyDescent="0.3">
      <c r="C1490" s="73"/>
      <c r="D1490" s="110"/>
      <c r="E1490" s="110"/>
      <c r="F1490" s="110"/>
    </row>
    <row r="1491" spans="3:6" ht="25" customHeight="1" x14ac:dyDescent="0.3">
      <c r="C1491" s="73"/>
      <c r="D1491" s="110"/>
      <c r="E1491" s="110"/>
      <c r="F1491" s="110"/>
    </row>
    <row r="1492" spans="3:6" ht="25" customHeight="1" x14ac:dyDescent="0.3">
      <c r="C1492" s="73"/>
      <c r="D1492" s="110"/>
      <c r="E1492" s="110"/>
      <c r="F1492" s="110"/>
    </row>
    <row r="1493" spans="3:6" ht="25" customHeight="1" x14ac:dyDescent="0.3">
      <c r="C1493" s="73"/>
      <c r="D1493" s="110"/>
      <c r="E1493" s="110"/>
      <c r="F1493" s="110"/>
    </row>
    <row r="1494" spans="3:6" ht="25" customHeight="1" x14ac:dyDescent="0.3">
      <c r="C1494" s="73"/>
      <c r="D1494" s="110"/>
      <c r="E1494" s="110"/>
      <c r="F1494" s="110"/>
    </row>
    <row r="1495" spans="3:6" ht="25" customHeight="1" x14ac:dyDescent="0.3">
      <c r="C1495" s="73"/>
      <c r="D1495" s="110"/>
      <c r="E1495" s="110"/>
      <c r="F1495" s="110"/>
    </row>
    <row r="1496" spans="3:6" ht="25" customHeight="1" x14ac:dyDescent="0.3">
      <c r="C1496" s="73"/>
      <c r="D1496" s="110"/>
      <c r="E1496" s="110"/>
      <c r="F1496" s="110"/>
    </row>
    <row r="1497" spans="3:6" ht="25" customHeight="1" x14ac:dyDescent="0.3">
      <c r="C1497" s="73"/>
      <c r="D1497" s="110"/>
      <c r="E1497" s="110"/>
      <c r="F1497" s="110"/>
    </row>
    <row r="1498" spans="3:6" ht="25" customHeight="1" x14ac:dyDescent="0.3">
      <c r="C1498" s="73"/>
      <c r="D1498" s="110"/>
      <c r="E1498" s="110"/>
      <c r="F1498" s="110"/>
    </row>
    <row r="1499" spans="3:6" ht="25" customHeight="1" x14ac:dyDescent="0.3">
      <c r="C1499" s="73"/>
      <c r="D1499" s="110"/>
      <c r="E1499" s="110"/>
      <c r="F1499" s="110"/>
    </row>
    <row r="1500" spans="3:6" ht="25" customHeight="1" x14ac:dyDescent="0.3">
      <c r="C1500" s="73"/>
      <c r="D1500" s="110"/>
      <c r="E1500" s="110"/>
      <c r="F1500" s="110"/>
    </row>
    <row r="1501" spans="3:6" ht="25" customHeight="1" x14ac:dyDescent="0.3">
      <c r="C1501" s="73"/>
      <c r="D1501" s="110"/>
      <c r="E1501" s="110"/>
      <c r="F1501" s="110"/>
    </row>
    <row r="1502" spans="3:6" ht="25" customHeight="1" x14ac:dyDescent="0.3">
      <c r="C1502" s="73"/>
      <c r="D1502" s="110"/>
      <c r="E1502" s="110"/>
      <c r="F1502" s="110"/>
    </row>
    <row r="1503" spans="3:6" ht="25" customHeight="1" x14ac:dyDescent="0.3">
      <c r="C1503" s="73"/>
      <c r="D1503" s="110"/>
      <c r="E1503" s="110"/>
      <c r="F1503" s="110"/>
    </row>
    <row r="1504" spans="3:6" ht="25" customHeight="1" x14ac:dyDescent="0.3">
      <c r="C1504" s="73"/>
      <c r="D1504" s="110"/>
      <c r="E1504" s="110"/>
      <c r="F1504" s="110"/>
    </row>
    <row r="1505" spans="3:6" ht="25" customHeight="1" x14ac:dyDescent="0.3">
      <c r="C1505" s="73"/>
      <c r="D1505" s="110"/>
      <c r="E1505" s="110"/>
      <c r="F1505" s="110"/>
    </row>
    <row r="1506" spans="3:6" ht="25" customHeight="1" x14ac:dyDescent="0.3">
      <c r="C1506" s="73"/>
      <c r="D1506" s="110"/>
      <c r="E1506" s="110"/>
      <c r="F1506" s="110"/>
    </row>
    <row r="1507" spans="3:6" ht="25" customHeight="1" x14ac:dyDescent="0.3">
      <c r="C1507" s="73"/>
      <c r="D1507" s="110"/>
      <c r="E1507" s="110"/>
      <c r="F1507" s="110"/>
    </row>
    <row r="1508" spans="3:6" ht="25" customHeight="1" x14ac:dyDescent="0.3">
      <c r="C1508" s="73"/>
      <c r="D1508" s="110"/>
      <c r="E1508" s="110"/>
      <c r="F1508" s="110"/>
    </row>
    <row r="1509" spans="3:6" ht="25" customHeight="1" x14ac:dyDescent="0.3">
      <c r="C1509" s="73"/>
      <c r="D1509" s="110"/>
      <c r="E1509" s="110"/>
      <c r="F1509" s="110"/>
    </row>
    <row r="1510" spans="3:6" ht="25" customHeight="1" x14ac:dyDescent="0.3">
      <c r="C1510" s="73"/>
      <c r="D1510" s="110"/>
      <c r="E1510" s="110"/>
      <c r="F1510" s="110"/>
    </row>
    <row r="1511" spans="3:6" ht="25" customHeight="1" x14ac:dyDescent="0.3">
      <c r="C1511" s="73"/>
      <c r="D1511" s="110"/>
      <c r="E1511" s="110"/>
      <c r="F1511" s="110"/>
    </row>
    <row r="1512" spans="3:6" ht="25" customHeight="1" x14ac:dyDescent="0.3">
      <c r="C1512" s="73"/>
      <c r="D1512" s="110"/>
      <c r="E1512" s="110"/>
      <c r="F1512" s="110"/>
    </row>
    <row r="1513" spans="3:6" ht="25" customHeight="1" x14ac:dyDescent="0.3">
      <c r="C1513" s="73"/>
      <c r="D1513" s="110"/>
      <c r="E1513" s="110"/>
      <c r="F1513" s="110"/>
    </row>
    <row r="1514" spans="3:6" ht="25" customHeight="1" x14ac:dyDescent="0.3">
      <c r="C1514" s="73"/>
      <c r="D1514" s="110"/>
      <c r="E1514" s="110"/>
      <c r="F1514" s="110"/>
    </row>
    <row r="1515" spans="3:6" ht="25" customHeight="1" x14ac:dyDescent="0.3">
      <c r="C1515" s="73"/>
      <c r="D1515" s="110"/>
      <c r="E1515" s="110"/>
      <c r="F1515" s="110"/>
    </row>
    <row r="1516" spans="3:6" ht="25" customHeight="1" x14ac:dyDescent="0.3">
      <c r="C1516" s="73"/>
      <c r="D1516" s="110"/>
      <c r="E1516" s="110"/>
      <c r="F1516" s="110"/>
    </row>
    <row r="1517" spans="3:6" ht="25" customHeight="1" x14ac:dyDescent="0.3">
      <c r="C1517" s="73"/>
      <c r="D1517" s="110"/>
      <c r="E1517" s="110"/>
      <c r="F1517" s="110"/>
    </row>
    <row r="1518" spans="3:6" ht="25" customHeight="1" x14ac:dyDescent="0.3">
      <c r="C1518" s="73"/>
      <c r="D1518" s="110"/>
      <c r="E1518" s="110"/>
      <c r="F1518" s="110"/>
    </row>
    <row r="1519" spans="3:6" ht="25" customHeight="1" x14ac:dyDescent="0.3">
      <c r="C1519" s="73"/>
      <c r="D1519" s="110"/>
      <c r="E1519" s="110"/>
      <c r="F1519" s="110"/>
    </row>
    <row r="1520" spans="3:6" ht="25" customHeight="1" x14ac:dyDescent="0.3">
      <c r="C1520" s="73"/>
      <c r="D1520" s="110"/>
      <c r="E1520" s="110"/>
      <c r="F1520" s="110"/>
    </row>
    <row r="1521" spans="3:6" ht="25" customHeight="1" x14ac:dyDescent="0.3">
      <c r="C1521" s="73"/>
      <c r="D1521" s="110"/>
      <c r="E1521" s="110"/>
      <c r="F1521" s="110"/>
    </row>
    <row r="1522" spans="3:6" ht="25" customHeight="1" x14ac:dyDescent="0.3">
      <c r="C1522" s="73"/>
      <c r="D1522" s="110"/>
      <c r="E1522" s="110"/>
      <c r="F1522" s="110"/>
    </row>
    <row r="1523" spans="3:6" ht="25" customHeight="1" x14ac:dyDescent="0.3">
      <c r="C1523" s="73"/>
      <c r="D1523" s="110"/>
      <c r="E1523" s="110"/>
      <c r="F1523" s="110"/>
    </row>
    <row r="1524" spans="3:6" ht="25" customHeight="1" x14ac:dyDescent="0.3">
      <c r="C1524" s="73"/>
      <c r="D1524" s="110"/>
      <c r="E1524" s="110"/>
      <c r="F1524" s="110"/>
    </row>
    <row r="1525" spans="3:6" ht="25" customHeight="1" x14ac:dyDescent="0.3">
      <c r="C1525" s="73"/>
      <c r="D1525" s="110"/>
      <c r="E1525" s="110"/>
      <c r="F1525" s="110"/>
    </row>
    <row r="1526" spans="3:6" ht="25" customHeight="1" x14ac:dyDescent="0.3">
      <c r="C1526" s="73"/>
      <c r="D1526" s="110"/>
      <c r="E1526" s="110"/>
      <c r="F1526" s="110"/>
    </row>
    <row r="1527" spans="3:6" ht="25" customHeight="1" x14ac:dyDescent="0.3">
      <c r="C1527" s="73"/>
      <c r="D1527" s="110"/>
      <c r="E1527" s="110"/>
      <c r="F1527" s="110"/>
    </row>
    <row r="1528" spans="3:6" ht="25" customHeight="1" x14ac:dyDescent="0.3">
      <c r="C1528" s="73"/>
      <c r="D1528" s="110"/>
      <c r="E1528" s="110"/>
      <c r="F1528" s="110"/>
    </row>
    <row r="1529" spans="3:6" ht="25" customHeight="1" x14ac:dyDescent="0.3">
      <c r="C1529" s="73"/>
      <c r="D1529" s="110"/>
      <c r="E1529" s="110"/>
      <c r="F1529" s="110"/>
    </row>
    <row r="1530" spans="3:6" ht="25" customHeight="1" x14ac:dyDescent="0.3">
      <c r="C1530" s="73"/>
      <c r="D1530" s="110"/>
      <c r="E1530" s="110"/>
      <c r="F1530" s="110"/>
    </row>
    <row r="1531" spans="3:6" ht="25" customHeight="1" x14ac:dyDescent="0.3">
      <c r="C1531" s="73"/>
      <c r="D1531" s="110"/>
      <c r="E1531" s="110"/>
      <c r="F1531" s="110"/>
    </row>
    <row r="1532" spans="3:6" ht="25" customHeight="1" x14ac:dyDescent="0.3">
      <c r="C1532" s="73"/>
      <c r="D1532" s="110"/>
      <c r="E1532" s="110"/>
      <c r="F1532" s="110"/>
    </row>
    <row r="1533" spans="3:6" ht="25" customHeight="1" x14ac:dyDescent="0.3">
      <c r="C1533" s="73"/>
      <c r="D1533" s="110"/>
      <c r="E1533" s="110"/>
      <c r="F1533" s="110"/>
    </row>
    <row r="1534" spans="3:6" ht="25" customHeight="1" x14ac:dyDescent="0.3">
      <c r="C1534" s="73"/>
      <c r="D1534" s="110"/>
      <c r="E1534" s="110"/>
      <c r="F1534" s="110"/>
    </row>
    <row r="1535" spans="3:6" ht="25" customHeight="1" x14ac:dyDescent="0.3">
      <c r="C1535" s="73"/>
      <c r="D1535" s="110"/>
      <c r="E1535" s="110"/>
      <c r="F1535" s="110"/>
    </row>
    <row r="1536" spans="3:6" ht="25" customHeight="1" x14ac:dyDescent="0.3">
      <c r="C1536" s="73"/>
      <c r="D1536" s="110"/>
      <c r="E1536" s="110"/>
      <c r="F1536" s="110"/>
    </row>
    <row r="1537" spans="3:6" ht="25" customHeight="1" x14ac:dyDescent="0.3">
      <c r="C1537" s="73"/>
      <c r="D1537" s="110"/>
      <c r="E1537" s="110"/>
      <c r="F1537" s="110"/>
    </row>
    <row r="1538" spans="3:6" ht="25" customHeight="1" x14ac:dyDescent="0.3">
      <c r="C1538" s="73"/>
      <c r="D1538" s="110"/>
      <c r="E1538" s="110"/>
      <c r="F1538" s="110"/>
    </row>
    <row r="1539" spans="3:6" ht="25" customHeight="1" x14ac:dyDescent="0.3">
      <c r="C1539" s="73"/>
      <c r="D1539" s="110"/>
      <c r="E1539" s="110"/>
      <c r="F1539" s="110"/>
    </row>
    <row r="1540" spans="3:6" ht="25" customHeight="1" x14ac:dyDescent="0.3">
      <c r="C1540" s="73"/>
      <c r="D1540" s="110"/>
      <c r="E1540" s="110"/>
      <c r="F1540" s="110"/>
    </row>
    <row r="1541" spans="3:6" ht="25" customHeight="1" x14ac:dyDescent="0.3">
      <c r="C1541" s="73"/>
      <c r="D1541" s="110"/>
      <c r="E1541" s="110"/>
      <c r="F1541" s="110"/>
    </row>
    <row r="1542" spans="3:6" ht="25" customHeight="1" x14ac:dyDescent="0.3">
      <c r="C1542" s="73"/>
      <c r="D1542" s="110"/>
      <c r="E1542" s="110"/>
      <c r="F1542" s="110"/>
    </row>
    <row r="1543" spans="3:6" ht="25" customHeight="1" x14ac:dyDescent="0.3">
      <c r="C1543" s="73"/>
      <c r="D1543" s="110"/>
      <c r="E1543" s="110"/>
      <c r="F1543" s="110"/>
    </row>
    <row r="1544" spans="3:6" ht="25" customHeight="1" x14ac:dyDescent="0.3">
      <c r="C1544" s="73"/>
      <c r="D1544" s="110"/>
      <c r="E1544" s="110"/>
      <c r="F1544" s="110"/>
    </row>
    <row r="1545" spans="3:6" ht="25" customHeight="1" x14ac:dyDescent="0.3">
      <c r="C1545" s="73"/>
      <c r="D1545" s="110"/>
      <c r="E1545" s="110"/>
      <c r="F1545" s="110"/>
    </row>
    <row r="1546" spans="3:6" ht="25" customHeight="1" x14ac:dyDescent="0.3">
      <c r="C1546" s="73"/>
      <c r="D1546" s="110"/>
      <c r="E1546" s="110"/>
      <c r="F1546" s="110"/>
    </row>
    <row r="1547" spans="3:6" ht="25" customHeight="1" x14ac:dyDescent="0.3">
      <c r="C1547" s="73"/>
      <c r="D1547" s="110"/>
      <c r="E1547" s="110"/>
      <c r="F1547" s="110"/>
    </row>
    <row r="1548" spans="3:6" ht="25" customHeight="1" x14ac:dyDescent="0.3">
      <c r="C1548" s="73"/>
      <c r="D1548" s="110"/>
      <c r="E1548" s="110"/>
      <c r="F1548" s="110"/>
    </row>
    <row r="1549" spans="3:6" ht="25" customHeight="1" x14ac:dyDescent="0.3">
      <c r="C1549" s="73"/>
      <c r="D1549" s="110"/>
      <c r="E1549" s="110"/>
      <c r="F1549" s="110"/>
    </row>
    <row r="1550" spans="3:6" ht="25" customHeight="1" x14ac:dyDescent="0.3">
      <c r="C1550" s="73"/>
      <c r="D1550" s="110"/>
      <c r="E1550" s="110"/>
      <c r="F1550" s="110"/>
    </row>
    <row r="1551" spans="3:6" ht="25" customHeight="1" x14ac:dyDescent="0.3">
      <c r="C1551" s="73"/>
      <c r="D1551" s="110"/>
      <c r="E1551" s="110"/>
      <c r="F1551" s="110"/>
    </row>
    <row r="1552" spans="3:6" ht="25" customHeight="1" x14ac:dyDescent="0.3">
      <c r="C1552" s="73"/>
      <c r="D1552" s="110"/>
      <c r="E1552" s="110"/>
      <c r="F1552" s="110"/>
    </row>
    <row r="1553" spans="3:6" ht="25" customHeight="1" x14ac:dyDescent="0.3">
      <c r="C1553" s="73"/>
      <c r="D1553" s="110"/>
      <c r="E1553" s="110"/>
      <c r="F1553" s="110"/>
    </row>
    <row r="1554" spans="3:6" ht="25" customHeight="1" x14ac:dyDescent="0.3">
      <c r="C1554" s="73"/>
      <c r="D1554" s="110"/>
      <c r="E1554" s="110"/>
      <c r="F1554" s="110"/>
    </row>
    <row r="1555" spans="3:6" ht="25" customHeight="1" x14ac:dyDescent="0.3">
      <c r="C1555" s="73"/>
      <c r="D1555" s="110"/>
      <c r="E1555" s="110"/>
      <c r="F1555" s="110"/>
    </row>
    <row r="1556" spans="3:6" ht="25" customHeight="1" x14ac:dyDescent="0.3">
      <c r="C1556" s="73"/>
      <c r="D1556" s="110"/>
      <c r="E1556" s="110"/>
      <c r="F1556" s="110"/>
    </row>
    <row r="1557" spans="3:6" ht="25" customHeight="1" x14ac:dyDescent="0.3">
      <c r="C1557" s="73"/>
      <c r="D1557" s="110"/>
      <c r="E1557" s="110"/>
      <c r="F1557" s="110"/>
    </row>
    <row r="1558" spans="3:6" ht="25" customHeight="1" x14ac:dyDescent="0.3">
      <c r="C1558" s="73"/>
      <c r="D1558" s="110"/>
      <c r="E1558" s="110"/>
      <c r="F1558" s="110"/>
    </row>
    <row r="1559" spans="3:6" ht="25" customHeight="1" x14ac:dyDescent="0.3">
      <c r="C1559" s="73"/>
      <c r="D1559" s="110"/>
      <c r="E1559" s="110"/>
      <c r="F1559" s="110"/>
    </row>
    <row r="1560" spans="3:6" ht="25" customHeight="1" x14ac:dyDescent="0.3">
      <c r="C1560" s="73"/>
      <c r="D1560" s="110"/>
      <c r="E1560" s="110"/>
      <c r="F1560" s="110"/>
    </row>
    <row r="1561" spans="3:6" ht="25" customHeight="1" x14ac:dyDescent="0.3">
      <c r="C1561" s="73"/>
      <c r="D1561" s="110"/>
      <c r="E1561" s="110"/>
      <c r="F1561" s="110"/>
    </row>
    <row r="1562" spans="3:6" ht="25" customHeight="1" x14ac:dyDescent="0.3">
      <c r="C1562" s="73"/>
      <c r="D1562" s="110"/>
      <c r="E1562" s="110"/>
      <c r="F1562" s="110"/>
    </row>
    <row r="1563" spans="3:6" ht="25" customHeight="1" x14ac:dyDescent="0.3">
      <c r="C1563" s="73"/>
      <c r="D1563" s="110"/>
      <c r="E1563" s="110"/>
      <c r="F1563" s="110"/>
    </row>
    <row r="1564" spans="3:6" ht="25" customHeight="1" x14ac:dyDescent="0.3">
      <c r="C1564" s="73"/>
      <c r="D1564" s="110"/>
      <c r="E1564" s="110"/>
      <c r="F1564" s="110"/>
    </row>
    <row r="1565" spans="3:6" ht="25" customHeight="1" x14ac:dyDescent="0.3">
      <c r="C1565" s="73"/>
      <c r="D1565" s="110"/>
      <c r="E1565" s="110"/>
      <c r="F1565" s="110"/>
    </row>
    <row r="1566" spans="3:6" ht="25" customHeight="1" x14ac:dyDescent="0.3">
      <c r="C1566" s="73"/>
      <c r="D1566" s="110"/>
      <c r="E1566" s="110"/>
      <c r="F1566" s="110"/>
    </row>
    <row r="1567" spans="3:6" ht="25" customHeight="1" x14ac:dyDescent="0.3">
      <c r="C1567" s="73"/>
      <c r="D1567" s="110"/>
      <c r="E1567" s="110"/>
      <c r="F1567" s="110"/>
    </row>
    <row r="1568" spans="3:6" ht="25" customHeight="1" x14ac:dyDescent="0.3">
      <c r="C1568" s="73"/>
      <c r="D1568" s="110"/>
      <c r="E1568" s="110"/>
      <c r="F1568" s="110"/>
    </row>
    <row r="1569" spans="3:6" ht="25" customHeight="1" x14ac:dyDescent="0.3">
      <c r="C1569" s="73"/>
      <c r="D1569" s="110"/>
      <c r="E1569" s="110"/>
      <c r="F1569" s="110"/>
    </row>
    <row r="1570" spans="3:6" ht="25" customHeight="1" x14ac:dyDescent="0.3">
      <c r="C1570" s="73"/>
      <c r="D1570" s="110"/>
      <c r="E1570" s="110"/>
      <c r="F1570" s="110"/>
    </row>
    <row r="1571" spans="3:6" ht="25" customHeight="1" x14ac:dyDescent="0.3">
      <c r="C1571" s="73"/>
      <c r="D1571" s="110"/>
      <c r="E1571" s="110"/>
      <c r="F1571" s="110"/>
    </row>
    <row r="1572" spans="3:6" ht="25" customHeight="1" x14ac:dyDescent="0.3">
      <c r="C1572" s="73"/>
      <c r="D1572" s="110"/>
      <c r="E1572" s="110"/>
      <c r="F1572" s="110"/>
    </row>
    <row r="1573" spans="3:6" ht="25" customHeight="1" x14ac:dyDescent="0.3">
      <c r="C1573" s="73"/>
      <c r="D1573" s="110"/>
      <c r="E1573" s="110"/>
      <c r="F1573" s="110"/>
    </row>
    <row r="1574" spans="3:6" ht="25" customHeight="1" x14ac:dyDescent="0.3">
      <c r="C1574" s="73"/>
      <c r="D1574" s="110"/>
      <c r="E1574" s="110"/>
      <c r="F1574" s="110"/>
    </row>
    <row r="1575" spans="3:6" ht="25" customHeight="1" x14ac:dyDescent="0.3">
      <c r="C1575" s="73"/>
      <c r="D1575" s="110"/>
      <c r="E1575" s="110"/>
      <c r="F1575" s="110"/>
    </row>
    <row r="1576" spans="3:6" ht="25" customHeight="1" x14ac:dyDescent="0.3">
      <c r="C1576" s="73"/>
      <c r="D1576" s="110"/>
      <c r="E1576" s="110"/>
      <c r="F1576" s="110"/>
    </row>
    <row r="1577" spans="3:6" ht="25" customHeight="1" x14ac:dyDescent="0.3">
      <c r="C1577" s="73"/>
      <c r="D1577" s="110"/>
      <c r="E1577" s="110"/>
      <c r="F1577" s="110"/>
    </row>
    <row r="1578" spans="3:6" ht="25" customHeight="1" x14ac:dyDescent="0.3">
      <c r="C1578" s="73"/>
      <c r="D1578" s="110"/>
      <c r="E1578" s="110"/>
      <c r="F1578" s="110"/>
    </row>
    <row r="1579" spans="3:6" ht="25" customHeight="1" x14ac:dyDescent="0.3">
      <c r="C1579" s="73"/>
      <c r="D1579" s="110"/>
      <c r="E1579" s="110"/>
      <c r="F1579" s="110"/>
    </row>
    <row r="1580" spans="3:6" ht="25" customHeight="1" x14ac:dyDescent="0.3">
      <c r="C1580" s="73"/>
      <c r="D1580" s="110"/>
      <c r="E1580" s="110"/>
      <c r="F1580" s="110"/>
    </row>
    <row r="1581" spans="3:6" ht="25" customHeight="1" x14ac:dyDescent="0.3">
      <c r="C1581" s="73"/>
      <c r="D1581" s="110"/>
      <c r="E1581" s="110"/>
      <c r="F1581" s="110"/>
    </row>
    <row r="1582" spans="3:6" ht="25" customHeight="1" x14ac:dyDescent="0.3">
      <c r="C1582" s="73"/>
      <c r="D1582" s="110"/>
      <c r="E1582" s="110"/>
      <c r="F1582" s="110"/>
    </row>
    <row r="1583" spans="3:6" ht="25" customHeight="1" x14ac:dyDescent="0.3">
      <c r="C1583" s="73"/>
      <c r="D1583" s="110"/>
      <c r="E1583" s="110"/>
      <c r="F1583" s="110"/>
    </row>
    <row r="1584" spans="3:6" ht="25" customHeight="1" x14ac:dyDescent="0.3">
      <c r="C1584" s="73"/>
      <c r="D1584" s="110"/>
      <c r="E1584" s="110"/>
      <c r="F1584" s="110"/>
    </row>
    <row r="1585" spans="3:6" ht="25" customHeight="1" x14ac:dyDescent="0.3">
      <c r="C1585" s="73"/>
      <c r="D1585" s="110"/>
      <c r="E1585" s="110"/>
      <c r="F1585" s="110"/>
    </row>
    <row r="1586" spans="3:6" ht="25" customHeight="1" x14ac:dyDescent="0.3">
      <c r="C1586" s="73"/>
      <c r="D1586" s="110"/>
      <c r="E1586" s="110"/>
      <c r="F1586" s="110"/>
    </row>
    <row r="1587" spans="3:6" ht="25" customHeight="1" x14ac:dyDescent="0.3">
      <c r="C1587" s="73"/>
      <c r="D1587" s="110"/>
      <c r="E1587" s="110"/>
      <c r="F1587" s="110"/>
    </row>
    <row r="1588" spans="3:6" ht="25" customHeight="1" x14ac:dyDescent="0.3">
      <c r="C1588" s="73"/>
      <c r="D1588" s="110"/>
      <c r="E1588" s="110"/>
      <c r="F1588" s="110"/>
    </row>
    <row r="1589" spans="3:6" ht="25" customHeight="1" x14ac:dyDescent="0.3">
      <c r="C1589" s="73"/>
      <c r="D1589" s="110"/>
      <c r="E1589" s="110"/>
      <c r="F1589" s="110"/>
    </row>
    <row r="1590" spans="3:6" ht="25" customHeight="1" x14ac:dyDescent="0.3">
      <c r="C1590" s="73"/>
      <c r="D1590" s="110"/>
      <c r="E1590" s="110"/>
      <c r="F1590" s="110"/>
    </row>
    <row r="1591" spans="3:6" ht="25" customHeight="1" x14ac:dyDescent="0.3">
      <c r="C1591" s="73"/>
      <c r="D1591" s="110"/>
      <c r="E1591" s="110"/>
      <c r="F1591" s="110"/>
    </row>
    <row r="1592" spans="3:6" ht="25" customHeight="1" x14ac:dyDescent="0.3">
      <c r="C1592" s="73"/>
      <c r="D1592" s="110"/>
      <c r="E1592" s="110"/>
      <c r="F1592" s="110"/>
    </row>
    <row r="1593" spans="3:6" ht="25" customHeight="1" x14ac:dyDescent="0.3">
      <c r="C1593" s="73"/>
      <c r="D1593" s="110"/>
      <c r="E1593" s="110"/>
      <c r="F1593" s="110"/>
    </row>
    <row r="1594" spans="3:6" ht="25" customHeight="1" x14ac:dyDescent="0.3">
      <c r="C1594" s="73"/>
      <c r="D1594" s="110"/>
      <c r="E1594" s="110"/>
      <c r="F1594" s="110"/>
    </row>
    <row r="1595" spans="3:6" ht="25" customHeight="1" x14ac:dyDescent="0.3">
      <c r="C1595" s="73"/>
      <c r="D1595" s="110"/>
      <c r="E1595" s="110"/>
      <c r="F1595" s="110"/>
    </row>
    <row r="1596" spans="3:6" ht="25" customHeight="1" x14ac:dyDescent="0.3">
      <c r="C1596" s="73"/>
      <c r="D1596" s="110"/>
      <c r="E1596" s="110"/>
      <c r="F1596" s="110"/>
    </row>
    <row r="1597" spans="3:6" ht="25" customHeight="1" x14ac:dyDescent="0.3">
      <c r="C1597" s="73"/>
      <c r="D1597" s="110"/>
      <c r="E1597" s="110"/>
      <c r="F1597" s="110"/>
    </row>
    <row r="1598" spans="3:6" ht="25" customHeight="1" x14ac:dyDescent="0.3">
      <c r="C1598" s="73"/>
      <c r="D1598" s="110"/>
      <c r="E1598" s="110"/>
      <c r="F1598" s="110"/>
    </row>
    <row r="1599" spans="3:6" ht="25" customHeight="1" x14ac:dyDescent="0.3">
      <c r="C1599" s="73"/>
      <c r="D1599" s="110"/>
      <c r="E1599" s="110"/>
      <c r="F1599" s="110"/>
    </row>
    <row r="1600" spans="3:6" ht="25" customHeight="1" x14ac:dyDescent="0.3">
      <c r="C1600" s="73"/>
      <c r="D1600" s="110"/>
      <c r="E1600" s="110"/>
      <c r="F1600" s="110"/>
    </row>
    <row r="1601" spans="3:6" ht="25" customHeight="1" x14ac:dyDescent="0.3">
      <c r="C1601" s="73"/>
      <c r="D1601" s="110"/>
      <c r="E1601" s="110"/>
      <c r="F1601" s="110"/>
    </row>
    <row r="1602" spans="3:6" ht="25" customHeight="1" x14ac:dyDescent="0.3">
      <c r="C1602" s="73"/>
      <c r="D1602" s="110"/>
      <c r="E1602" s="110"/>
      <c r="F1602" s="110"/>
    </row>
    <row r="1603" spans="3:6" ht="25" customHeight="1" x14ac:dyDescent="0.3">
      <c r="C1603" s="73"/>
      <c r="D1603" s="110"/>
      <c r="E1603" s="110"/>
      <c r="F1603" s="110"/>
    </row>
    <row r="1604" spans="3:6" ht="25" customHeight="1" x14ac:dyDescent="0.3">
      <c r="C1604" s="73"/>
      <c r="D1604" s="110"/>
      <c r="E1604" s="110"/>
      <c r="F1604" s="110"/>
    </row>
    <row r="1605" spans="3:6" ht="25" customHeight="1" x14ac:dyDescent="0.3">
      <c r="C1605" s="73"/>
      <c r="D1605" s="110"/>
      <c r="E1605" s="110"/>
      <c r="F1605" s="110"/>
    </row>
    <row r="1606" spans="3:6" ht="25" customHeight="1" x14ac:dyDescent="0.3">
      <c r="C1606" s="73"/>
      <c r="D1606" s="110"/>
      <c r="E1606" s="110"/>
      <c r="F1606" s="110"/>
    </row>
    <row r="1607" spans="3:6" ht="25" customHeight="1" x14ac:dyDescent="0.3">
      <c r="C1607" s="73"/>
      <c r="D1607" s="110"/>
      <c r="E1607" s="110"/>
      <c r="F1607" s="110"/>
    </row>
    <row r="1608" spans="3:6" ht="25" customHeight="1" x14ac:dyDescent="0.3">
      <c r="C1608" s="73"/>
      <c r="D1608" s="110"/>
      <c r="E1608" s="110"/>
      <c r="F1608" s="110"/>
    </row>
    <row r="1609" spans="3:6" ht="25" customHeight="1" x14ac:dyDescent="0.3">
      <c r="C1609" s="73"/>
      <c r="D1609" s="110"/>
      <c r="E1609" s="110"/>
      <c r="F1609" s="110"/>
    </row>
    <row r="1610" spans="3:6" ht="25" customHeight="1" x14ac:dyDescent="0.3">
      <c r="C1610" s="73"/>
      <c r="D1610" s="110"/>
      <c r="E1610" s="110"/>
      <c r="F1610" s="110"/>
    </row>
    <row r="1611" spans="3:6" ht="25" customHeight="1" x14ac:dyDescent="0.3">
      <c r="C1611" s="73"/>
      <c r="D1611" s="110"/>
      <c r="E1611" s="110"/>
      <c r="F1611" s="110"/>
    </row>
    <row r="1612" spans="3:6" ht="25" customHeight="1" x14ac:dyDescent="0.3">
      <c r="C1612" s="73"/>
      <c r="D1612" s="110"/>
      <c r="E1612" s="110"/>
      <c r="F1612" s="110"/>
    </row>
    <row r="1613" spans="3:6" ht="25" customHeight="1" x14ac:dyDescent="0.3">
      <c r="C1613" s="73"/>
      <c r="D1613" s="110"/>
      <c r="E1613" s="110"/>
      <c r="F1613" s="110"/>
    </row>
    <row r="1614" spans="3:6" ht="25" customHeight="1" x14ac:dyDescent="0.3">
      <c r="C1614" s="73"/>
      <c r="D1614" s="110"/>
      <c r="E1614" s="110"/>
      <c r="F1614" s="110"/>
    </row>
    <row r="1615" spans="3:6" ht="25" customHeight="1" x14ac:dyDescent="0.3">
      <c r="C1615" s="73"/>
      <c r="D1615" s="110"/>
      <c r="E1615" s="110"/>
      <c r="F1615" s="110"/>
    </row>
    <row r="1616" spans="3:6" ht="25" customHeight="1" x14ac:dyDescent="0.3">
      <c r="C1616" s="73"/>
      <c r="D1616" s="110"/>
      <c r="E1616" s="110"/>
      <c r="F1616" s="110"/>
    </row>
    <row r="1617" spans="3:6" ht="25" customHeight="1" x14ac:dyDescent="0.3">
      <c r="C1617" s="73"/>
      <c r="D1617" s="110"/>
      <c r="E1617" s="110"/>
      <c r="F1617" s="110"/>
    </row>
    <row r="1618" spans="3:6" ht="25" customHeight="1" x14ac:dyDescent="0.3">
      <c r="C1618" s="73"/>
      <c r="D1618" s="110"/>
      <c r="E1618" s="110"/>
      <c r="F1618" s="110"/>
    </row>
    <row r="1619" spans="3:6" ht="25" customHeight="1" x14ac:dyDescent="0.3">
      <c r="C1619" s="73"/>
      <c r="D1619" s="110"/>
      <c r="E1619" s="110"/>
      <c r="F1619" s="110"/>
    </row>
    <row r="1620" spans="3:6" ht="25" customHeight="1" x14ac:dyDescent="0.3">
      <c r="C1620" s="73"/>
      <c r="D1620" s="110"/>
      <c r="E1620" s="110"/>
      <c r="F1620" s="110"/>
    </row>
    <row r="1621" spans="3:6" ht="25" customHeight="1" x14ac:dyDescent="0.3">
      <c r="C1621" s="73"/>
      <c r="D1621" s="110"/>
      <c r="E1621" s="110"/>
      <c r="F1621" s="110"/>
    </row>
    <row r="1622" spans="3:6" ht="25" customHeight="1" x14ac:dyDescent="0.3">
      <c r="C1622" s="73"/>
      <c r="D1622" s="110"/>
      <c r="E1622" s="110"/>
      <c r="F1622" s="110"/>
    </row>
    <row r="1623" spans="3:6" ht="25" customHeight="1" x14ac:dyDescent="0.3">
      <c r="C1623" s="73"/>
      <c r="D1623" s="110"/>
      <c r="E1623" s="110"/>
      <c r="F1623" s="110"/>
    </row>
    <row r="1624" spans="3:6" ht="25" customHeight="1" x14ac:dyDescent="0.3">
      <c r="C1624" s="73"/>
      <c r="D1624" s="110"/>
      <c r="E1624" s="110"/>
      <c r="F1624" s="110"/>
    </row>
    <row r="1625" spans="3:6" ht="25" customHeight="1" x14ac:dyDescent="0.3">
      <c r="C1625" s="73"/>
      <c r="D1625" s="110"/>
      <c r="E1625" s="110"/>
      <c r="F1625" s="110"/>
    </row>
    <row r="1626" spans="3:6" ht="25" customHeight="1" x14ac:dyDescent="0.3">
      <c r="C1626" s="73"/>
      <c r="D1626" s="110"/>
      <c r="E1626" s="110"/>
      <c r="F1626" s="110"/>
    </row>
    <row r="1627" spans="3:6" ht="25" customHeight="1" x14ac:dyDescent="0.3">
      <c r="C1627" s="73"/>
      <c r="D1627" s="110"/>
      <c r="E1627" s="110"/>
      <c r="F1627" s="110"/>
    </row>
    <row r="1628" spans="3:6" ht="25" customHeight="1" x14ac:dyDescent="0.3">
      <c r="C1628" s="73"/>
      <c r="D1628" s="110"/>
      <c r="E1628" s="110"/>
      <c r="F1628" s="110"/>
    </row>
    <row r="1629" spans="3:6" ht="25" customHeight="1" x14ac:dyDescent="0.3">
      <c r="C1629" s="73"/>
      <c r="D1629" s="110"/>
      <c r="E1629" s="110"/>
      <c r="F1629" s="110"/>
    </row>
    <row r="1630" spans="3:6" ht="25" customHeight="1" x14ac:dyDescent="0.3">
      <c r="C1630" s="73"/>
      <c r="D1630" s="110"/>
      <c r="E1630" s="110"/>
      <c r="F1630" s="110"/>
    </row>
    <row r="1631" spans="3:6" ht="25" customHeight="1" x14ac:dyDescent="0.3">
      <c r="C1631" s="73"/>
      <c r="D1631" s="110"/>
      <c r="E1631" s="110"/>
      <c r="F1631" s="110"/>
    </row>
    <row r="1632" spans="3:6" ht="25" customHeight="1" x14ac:dyDescent="0.3">
      <c r="C1632" s="73"/>
      <c r="D1632" s="110"/>
      <c r="E1632" s="110"/>
      <c r="F1632" s="110"/>
    </row>
    <row r="1633" spans="3:6" ht="25" customHeight="1" x14ac:dyDescent="0.3">
      <c r="C1633" s="73"/>
      <c r="D1633" s="110"/>
      <c r="E1633" s="110"/>
      <c r="F1633" s="110"/>
    </row>
    <row r="1634" spans="3:6" ht="25" customHeight="1" x14ac:dyDescent="0.3">
      <c r="C1634" s="73"/>
      <c r="D1634" s="110"/>
      <c r="E1634" s="110"/>
      <c r="F1634" s="110"/>
    </row>
    <row r="1635" spans="3:6" ht="25" customHeight="1" x14ac:dyDescent="0.3">
      <c r="C1635" s="73"/>
      <c r="D1635" s="110"/>
      <c r="E1635" s="110"/>
      <c r="F1635" s="110"/>
    </row>
    <row r="1636" spans="3:6" ht="25" customHeight="1" x14ac:dyDescent="0.3">
      <c r="C1636" s="73"/>
      <c r="D1636" s="110"/>
      <c r="E1636" s="110"/>
      <c r="F1636" s="110"/>
    </row>
    <row r="1637" spans="3:6" ht="25" customHeight="1" x14ac:dyDescent="0.3">
      <c r="C1637" s="73"/>
      <c r="D1637" s="110"/>
      <c r="E1637" s="110"/>
      <c r="F1637" s="110"/>
    </row>
    <row r="1638" spans="3:6" ht="25" customHeight="1" x14ac:dyDescent="0.3">
      <c r="C1638" s="73"/>
      <c r="D1638" s="110"/>
      <c r="E1638" s="110"/>
      <c r="F1638" s="110"/>
    </row>
    <row r="1639" spans="3:6" ht="25" customHeight="1" x14ac:dyDescent="0.3">
      <c r="C1639" s="73"/>
      <c r="D1639" s="110"/>
      <c r="E1639" s="110"/>
      <c r="F1639" s="110"/>
    </row>
    <row r="1640" spans="3:6" ht="25" customHeight="1" x14ac:dyDescent="0.3">
      <c r="C1640" s="73"/>
      <c r="D1640" s="110"/>
      <c r="E1640" s="110"/>
      <c r="F1640" s="110"/>
    </row>
    <row r="1641" spans="3:6" ht="25" customHeight="1" x14ac:dyDescent="0.3">
      <c r="C1641" s="73"/>
      <c r="D1641" s="110"/>
      <c r="E1641" s="110"/>
      <c r="F1641" s="110"/>
    </row>
    <row r="1642" spans="3:6" ht="25" customHeight="1" x14ac:dyDescent="0.3">
      <c r="C1642" s="73"/>
      <c r="D1642" s="110"/>
      <c r="E1642" s="110"/>
      <c r="F1642" s="110"/>
    </row>
    <row r="1643" spans="3:6" ht="25" customHeight="1" x14ac:dyDescent="0.3">
      <c r="C1643" s="73"/>
      <c r="D1643" s="110"/>
      <c r="E1643" s="110"/>
      <c r="F1643" s="110"/>
    </row>
    <row r="1644" spans="3:6" ht="25" customHeight="1" x14ac:dyDescent="0.3">
      <c r="C1644" s="73"/>
      <c r="D1644" s="110"/>
      <c r="E1644" s="110"/>
      <c r="F1644" s="110"/>
    </row>
    <row r="1645" spans="3:6" ht="25" customHeight="1" x14ac:dyDescent="0.3">
      <c r="C1645" s="73"/>
      <c r="D1645" s="110"/>
      <c r="E1645" s="110"/>
      <c r="F1645" s="110"/>
    </row>
    <row r="1646" spans="3:6" ht="25" customHeight="1" x14ac:dyDescent="0.3">
      <c r="C1646" s="73"/>
      <c r="D1646" s="110"/>
      <c r="E1646" s="110"/>
      <c r="F1646" s="110"/>
    </row>
    <row r="1647" spans="3:6" ht="25" customHeight="1" x14ac:dyDescent="0.3">
      <c r="C1647" s="73"/>
      <c r="D1647" s="110"/>
      <c r="E1647" s="110"/>
      <c r="F1647" s="110"/>
    </row>
    <row r="1648" spans="3:6" ht="25" customHeight="1" x14ac:dyDescent="0.3">
      <c r="C1648" s="73"/>
      <c r="D1648" s="110"/>
      <c r="E1648" s="110"/>
      <c r="F1648" s="110"/>
    </row>
    <row r="1649" spans="3:6" ht="25" customHeight="1" x14ac:dyDescent="0.3">
      <c r="C1649" s="73"/>
      <c r="D1649" s="110"/>
      <c r="E1649" s="110"/>
      <c r="F1649" s="110"/>
    </row>
    <row r="1650" spans="3:6" ht="25" customHeight="1" x14ac:dyDescent="0.3">
      <c r="C1650" s="73"/>
      <c r="D1650" s="110"/>
      <c r="E1650" s="110"/>
      <c r="F1650" s="110"/>
    </row>
    <row r="1651" spans="3:6" ht="25" customHeight="1" x14ac:dyDescent="0.3">
      <c r="C1651" s="73"/>
      <c r="D1651" s="110"/>
      <c r="E1651" s="110"/>
      <c r="F1651" s="110"/>
    </row>
    <row r="1652" spans="3:6" ht="25" customHeight="1" x14ac:dyDescent="0.3">
      <c r="C1652" s="73"/>
      <c r="D1652" s="110"/>
      <c r="E1652" s="110"/>
      <c r="F1652" s="110"/>
    </row>
    <row r="1653" spans="3:6" ht="25" customHeight="1" x14ac:dyDescent="0.3">
      <c r="C1653" s="73"/>
      <c r="D1653" s="110"/>
      <c r="E1653" s="110"/>
      <c r="F1653" s="110"/>
    </row>
    <row r="1654" spans="3:6" ht="25" customHeight="1" x14ac:dyDescent="0.3">
      <c r="C1654" s="73"/>
      <c r="D1654" s="110"/>
      <c r="E1654" s="110"/>
      <c r="F1654" s="110"/>
    </row>
    <row r="1655" spans="3:6" ht="25" customHeight="1" x14ac:dyDescent="0.3">
      <c r="C1655" s="73"/>
      <c r="D1655" s="110"/>
      <c r="E1655" s="110"/>
      <c r="F1655" s="110"/>
    </row>
    <row r="1656" spans="3:6" ht="25" customHeight="1" x14ac:dyDescent="0.3">
      <c r="C1656" s="73"/>
      <c r="D1656" s="110"/>
      <c r="E1656" s="110"/>
      <c r="F1656" s="110"/>
    </row>
    <row r="1657" spans="3:6" ht="25" customHeight="1" x14ac:dyDescent="0.3">
      <c r="C1657" s="73"/>
      <c r="D1657" s="110"/>
      <c r="E1657" s="110"/>
      <c r="F1657" s="110"/>
    </row>
    <row r="1658" spans="3:6" ht="25" customHeight="1" x14ac:dyDescent="0.3">
      <c r="C1658" s="73"/>
      <c r="D1658" s="110"/>
      <c r="E1658" s="110"/>
      <c r="F1658" s="110"/>
    </row>
    <row r="1659" spans="3:6" ht="25" customHeight="1" x14ac:dyDescent="0.3">
      <c r="C1659" s="73"/>
      <c r="D1659" s="110"/>
      <c r="E1659" s="110"/>
      <c r="F1659" s="110"/>
    </row>
    <row r="1660" spans="3:6" ht="25" customHeight="1" x14ac:dyDescent="0.3">
      <c r="C1660" s="73"/>
      <c r="D1660" s="110"/>
      <c r="E1660" s="110"/>
      <c r="F1660" s="110"/>
    </row>
    <row r="1661" spans="3:6" ht="25" customHeight="1" x14ac:dyDescent="0.3">
      <c r="C1661" s="73"/>
      <c r="D1661" s="110"/>
      <c r="E1661" s="110"/>
      <c r="F1661" s="110"/>
    </row>
    <row r="1662" spans="3:6" ht="25" customHeight="1" x14ac:dyDescent="0.3">
      <c r="C1662" s="73"/>
      <c r="D1662" s="110"/>
      <c r="E1662" s="110"/>
      <c r="F1662" s="110"/>
    </row>
    <row r="1663" spans="3:6" ht="25" customHeight="1" x14ac:dyDescent="0.3">
      <c r="C1663" s="73"/>
      <c r="D1663" s="110"/>
      <c r="E1663" s="110"/>
      <c r="F1663" s="110"/>
    </row>
    <row r="1664" spans="3:6" ht="25" customHeight="1" x14ac:dyDescent="0.3">
      <c r="C1664" s="73"/>
      <c r="D1664" s="110"/>
      <c r="E1664" s="110"/>
      <c r="F1664" s="110"/>
    </row>
    <row r="1665" spans="3:6" ht="25" customHeight="1" x14ac:dyDescent="0.3">
      <c r="C1665" s="73"/>
      <c r="D1665" s="110"/>
      <c r="E1665" s="110"/>
      <c r="F1665" s="110"/>
    </row>
    <row r="1666" spans="3:6" ht="25" customHeight="1" x14ac:dyDescent="0.3">
      <c r="C1666" s="73"/>
      <c r="D1666" s="110"/>
      <c r="E1666" s="110"/>
      <c r="F1666" s="110"/>
    </row>
    <row r="1667" spans="3:6" ht="25" customHeight="1" x14ac:dyDescent="0.3">
      <c r="C1667" s="73"/>
      <c r="D1667" s="110"/>
      <c r="E1667" s="110"/>
      <c r="F1667" s="110"/>
    </row>
    <row r="1668" spans="3:6" ht="25" customHeight="1" x14ac:dyDescent="0.3">
      <c r="C1668" s="73"/>
      <c r="D1668" s="110"/>
      <c r="E1668" s="110"/>
      <c r="F1668" s="110"/>
    </row>
    <row r="1669" spans="3:6" ht="25" customHeight="1" x14ac:dyDescent="0.3">
      <c r="C1669" s="73"/>
      <c r="D1669" s="110"/>
      <c r="E1669" s="110"/>
      <c r="F1669" s="110"/>
    </row>
    <row r="1670" spans="3:6" ht="25" customHeight="1" x14ac:dyDescent="0.3">
      <c r="C1670" s="73"/>
      <c r="D1670" s="110"/>
      <c r="E1670" s="110"/>
      <c r="F1670" s="110"/>
    </row>
    <row r="1671" spans="3:6" ht="25" customHeight="1" x14ac:dyDescent="0.3">
      <c r="C1671" s="73"/>
      <c r="D1671" s="110"/>
      <c r="E1671" s="110"/>
      <c r="F1671" s="110"/>
    </row>
    <row r="1672" spans="3:6" ht="25" customHeight="1" x14ac:dyDescent="0.3">
      <c r="C1672" s="73"/>
      <c r="D1672" s="110"/>
      <c r="E1672" s="110"/>
      <c r="F1672" s="110"/>
    </row>
    <row r="1673" spans="3:6" ht="25" customHeight="1" x14ac:dyDescent="0.3">
      <c r="C1673" s="73"/>
      <c r="D1673" s="110"/>
      <c r="E1673" s="110"/>
      <c r="F1673" s="110"/>
    </row>
    <row r="1674" spans="3:6" ht="25" customHeight="1" x14ac:dyDescent="0.3">
      <c r="C1674" s="73"/>
      <c r="D1674" s="110"/>
      <c r="E1674" s="110"/>
      <c r="F1674" s="110"/>
    </row>
    <row r="1675" spans="3:6" ht="25" customHeight="1" x14ac:dyDescent="0.3">
      <c r="C1675" s="73"/>
      <c r="D1675" s="110"/>
      <c r="E1675" s="110"/>
      <c r="F1675" s="110"/>
    </row>
    <row r="1676" spans="3:6" ht="25" customHeight="1" x14ac:dyDescent="0.3">
      <c r="C1676" s="73"/>
      <c r="D1676" s="110"/>
      <c r="E1676" s="110"/>
      <c r="F1676" s="110"/>
    </row>
    <row r="1677" spans="3:6" ht="25" customHeight="1" x14ac:dyDescent="0.3">
      <c r="C1677" s="73"/>
      <c r="D1677" s="110"/>
      <c r="E1677" s="110"/>
      <c r="F1677" s="110"/>
    </row>
    <row r="1678" spans="3:6" ht="25" customHeight="1" x14ac:dyDescent="0.3">
      <c r="C1678" s="73"/>
      <c r="D1678" s="110"/>
      <c r="E1678" s="110"/>
      <c r="F1678" s="110"/>
    </row>
    <row r="1679" spans="3:6" ht="25" customHeight="1" x14ac:dyDescent="0.3">
      <c r="C1679" s="73"/>
      <c r="D1679" s="110"/>
      <c r="E1679" s="110"/>
      <c r="F1679" s="110"/>
    </row>
    <row r="1680" spans="3:6" ht="25" customHeight="1" x14ac:dyDescent="0.3">
      <c r="C1680" s="73"/>
      <c r="D1680" s="110"/>
      <c r="E1680" s="110"/>
      <c r="F1680" s="110"/>
    </row>
    <row r="1681" spans="3:6" ht="25" customHeight="1" x14ac:dyDescent="0.3">
      <c r="C1681" s="73"/>
      <c r="D1681" s="110"/>
      <c r="E1681" s="110"/>
      <c r="F1681" s="110"/>
    </row>
    <row r="1682" spans="3:6" ht="25" customHeight="1" x14ac:dyDescent="0.3">
      <c r="C1682" s="73"/>
      <c r="D1682" s="110"/>
      <c r="E1682" s="110"/>
      <c r="F1682" s="110"/>
    </row>
    <row r="1683" spans="3:6" ht="25" customHeight="1" x14ac:dyDescent="0.3">
      <c r="C1683" s="73"/>
      <c r="D1683" s="110"/>
      <c r="E1683" s="110"/>
      <c r="F1683" s="110"/>
    </row>
    <row r="1684" spans="3:6" ht="25" customHeight="1" x14ac:dyDescent="0.3">
      <c r="C1684" s="73"/>
      <c r="D1684" s="110"/>
      <c r="E1684" s="110"/>
      <c r="F1684" s="110"/>
    </row>
    <row r="1685" spans="3:6" ht="25" customHeight="1" x14ac:dyDescent="0.3">
      <c r="C1685" s="73"/>
      <c r="D1685" s="110"/>
      <c r="E1685" s="110"/>
      <c r="F1685" s="110"/>
    </row>
    <row r="1686" spans="3:6" ht="25" customHeight="1" x14ac:dyDescent="0.3">
      <c r="C1686" s="73"/>
      <c r="D1686" s="110"/>
      <c r="E1686" s="110"/>
      <c r="F1686" s="110"/>
    </row>
    <row r="1687" spans="3:6" ht="25" customHeight="1" x14ac:dyDescent="0.3">
      <c r="C1687" s="73"/>
      <c r="D1687" s="110"/>
      <c r="E1687" s="110"/>
      <c r="F1687" s="110"/>
    </row>
    <row r="1688" spans="3:6" ht="25" customHeight="1" x14ac:dyDescent="0.3">
      <c r="C1688" s="73"/>
      <c r="D1688" s="110"/>
      <c r="E1688" s="110"/>
      <c r="F1688" s="110"/>
    </row>
    <row r="1689" spans="3:6" ht="25" customHeight="1" x14ac:dyDescent="0.3">
      <c r="C1689" s="73"/>
      <c r="D1689" s="110"/>
      <c r="E1689" s="110"/>
      <c r="F1689" s="110"/>
    </row>
    <row r="1690" spans="3:6" ht="25" customHeight="1" x14ac:dyDescent="0.3">
      <c r="C1690" s="73"/>
      <c r="D1690" s="110"/>
      <c r="E1690" s="110"/>
      <c r="F1690" s="110"/>
    </row>
    <row r="1691" spans="3:6" ht="25" customHeight="1" x14ac:dyDescent="0.3">
      <c r="C1691" s="73"/>
      <c r="D1691" s="110"/>
      <c r="E1691" s="110"/>
      <c r="F1691" s="110"/>
    </row>
    <row r="1692" spans="3:6" ht="25" customHeight="1" x14ac:dyDescent="0.3">
      <c r="C1692" s="73"/>
      <c r="D1692" s="110"/>
      <c r="E1692" s="110"/>
      <c r="F1692" s="110"/>
    </row>
    <row r="1693" spans="3:6" ht="25" customHeight="1" x14ac:dyDescent="0.3">
      <c r="C1693" s="73"/>
      <c r="D1693" s="110"/>
      <c r="E1693" s="110"/>
      <c r="F1693" s="110"/>
    </row>
    <row r="1694" spans="3:6" ht="25" customHeight="1" x14ac:dyDescent="0.3">
      <c r="C1694" s="73"/>
      <c r="D1694" s="110"/>
      <c r="E1694" s="110"/>
      <c r="F1694" s="110"/>
    </row>
    <row r="1695" spans="3:6" ht="25" customHeight="1" x14ac:dyDescent="0.3">
      <c r="C1695" s="73"/>
      <c r="D1695" s="110"/>
      <c r="E1695" s="110"/>
      <c r="F1695" s="110"/>
    </row>
    <row r="1696" spans="3:6" ht="25" customHeight="1" x14ac:dyDescent="0.3">
      <c r="C1696" s="73"/>
      <c r="D1696" s="110"/>
      <c r="E1696" s="110"/>
      <c r="F1696" s="110"/>
    </row>
    <row r="1697" spans="3:6" ht="25" customHeight="1" x14ac:dyDescent="0.3">
      <c r="C1697" s="73"/>
      <c r="D1697" s="110"/>
      <c r="E1697" s="110"/>
      <c r="F1697" s="110"/>
    </row>
    <row r="1698" spans="3:6" ht="25" customHeight="1" x14ac:dyDescent="0.3">
      <c r="C1698" s="73"/>
      <c r="D1698" s="110"/>
      <c r="E1698" s="110"/>
      <c r="F1698" s="110"/>
    </row>
    <row r="1699" spans="3:6" ht="25" customHeight="1" x14ac:dyDescent="0.3">
      <c r="C1699" s="73"/>
      <c r="D1699" s="110"/>
      <c r="E1699" s="110"/>
      <c r="F1699" s="110"/>
    </row>
    <row r="1700" spans="3:6" ht="25" customHeight="1" x14ac:dyDescent="0.3">
      <c r="C1700" s="73"/>
      <c r="D1700" s="110"/>
      <c r="E1700" s="110"/>
      <c r="F1700" s="110"/>
    </row>
    <row r="1701" spans="3:6" ht="25" customHeight="1" x14ac:dyDescent="0.3">
      <c r="C1701" s="73"/>
      <c r="D1701" s="110"/>
      <c r="E1701" s="110"/>
      <c r="F1701" s="110"/>
    </row>
    <row r="1702" spans="3:6" ht="25" customHeight="1" x14ac:dyDescent="0.3">
      <c r="C1702" s="73"/>
      <c r="D1702" s="110"/>
      <c r="E1702" s="110"/>
      <c r="F1702" s="110"/>
    </row>
    <row r="1703" spans="3:6" ht="25" customHeight="1" x14ac:dyDescent="0.3">
      <c r="C1703" s="73"/>
      <c r="D1703" s="110"/>
      <c r="E1703" s="110"/>
      <c r="F1703" s="110"/>
    </row>
    <row r="1704" spans="3:6" ht="25" customHeight="1" x14ac:dyDescent="0.3">
      <c r="C1704" s="73"/>
      <c r="D1704" s="110"/>
      <c r="E1704" s="110"/>
      <c r="F1704" s="110"/>
    </row>
    <row r="1705" spans="3:6" ht="25" customHeight="1" x14ac:dyDescent="0.3">
      <c r="C1705" s="73"/>
      <c r="D1705" s="110"/>
      <c r="E1705" s="110"/>
      <c r="F1705" s="110"/>
    </row>
    <row r="1706" spans="3:6" ht="25" customHeight="1" x14ac:dyDescent="0.3">
      <c r="C1706" s="73"/>
      <c r="D1706" s="110"/>
      <c r="E1706" s="110"/>
      <c r="F1706" s="110"/>
    </row>
    <row r="1707" spans="3:6" ht="25" customHeight="1" x14ac:dyDescent="0.3">
      <c r="C1707" s="73"/>
      <c r="D1707" s="110"/>
      <c r="E1707" s="110"/>
      <c r="F1707" s="110"/>
    </row>
    <row r="1708" spans="3:6" ht="25" customHeight="1" x14ac:dyDescent="0.3">
      <c r="C1708" s="73"/>
      <c r="D1708" s="110"/>
      <c r="E1708" s="110"/>
      <c r="F1708" s="110"/>
    </row>
    <row r="1709" spans="3:6" ht="25" customHeight="1" x14ac:dyDescent="0.3">
      <c r="C1709" s="73"/>
      <c r="D1709" s="110"/>
      <c r="E1709" s="110"/>
      <c r="F1709" s="110"/>
    </row>
    <row r="1710" spans="3:6" ht="25" customHeight="1" x14ac:dyDescent="0.3">
      <c r="C1710" s="73"/>
      <c r="D1710" s="110"/>
      <c r="E1710" s="110"/>
      <c r="F1710" s="110"/>
    </row>
    <row r="1711" spans="3:6" ht="25" customHeight="1" x14ac:dyDescent="0.3">
      <c r="C1711" s="73"/>
      <c r="D1711" s="110"/>
      <c r="E1711" s="110"/>
      <c r="F1711" s="110"/>
    </row>
    <row r="1712" spans="3:6" ht="25" customHeight="1" x14ac:dyDescent="0.3">
      <c r="C1712" s="73"/>
      <c r="D1712" s="110"/>
      <c r="E1712" s="110"/>
      <c r="F1712" s="110"/>
    </row>
    <row r="1713" spans="3:6" ht="25" customHeight="1" x14ac:dyDescent="0.3">
      <c r="C1713" s="73"/>
      <c r="D1713" s="110"/>
      <c r="E1713" s="110"/>
      <c r="F1713" s="110"/>
    </row>
    <row r="1714" spans="3:6" ht="25" customHeight="1" x14ac:dyDescent="0.3">
      <c r="C1714" s="73"/>
      <c r="D1714" s="110"/>
      <c r="E1714" s="110"/>
      <c r="F1714" s="110"/>
    </row>
    <row r="1715" spans="3:6" ht="25" customHeight="1" x14ac:dyDescent="0.3">
      <c r="C1715" s="73"/>
      <c r="D1715" s="110"/>
      <c r="E1715" s="110"/>
      <c r="F1715" s="110"/>
    </row>
    <row r="1716" spans="3:6" ht="25" customHeight="1" x14ac:dyDescent="0.3">
      <c r="C1716" s="73"/>
      <c r="D1716" s="110"/>
      <c r="E1716" s="110"/>
      <c r="F1716" s="110"/>
    </row>
    <row r="1717" spans="3:6" ht="25" customHeight="1" x14ac:dyDescent="0.3">
      <c r="C1717" s="73"/>
      <c r="D1717" s="110"/>
      <c r="E1717" s="110"/>
      <c r="F1717" s="110"/>
    </row>
    <row r="1718" spans="3:6" ht="25" customHeight="1" x14ac:dyDescent="0.3">
      <c r="C1718" s="73"/>
      <c r="D1718" s="110"/>
      <c r="E1718" s="110"/>
      <c r="F1718" s="110"/>
    </row>
    <row r="1719" spans="3:6" ht="25" customHeight="1" x14ac:dyDescent="0.3">
      <c r="C1719" s="73"/>
      <c r="D1719" s="110"/>
      <c r="E1719" s="110"/>
      <c r="F1719" s="110"/>
    </row>
    <row r="1720" spans="3:6" ht="25" customHeight="1" x14ac:dyDescent="0.3">
      <c r="C1720" s="73"/>
      <c r="D1720" s="110"/>
      <c r="E1720" s="110"/>
      <c r="F1720" s="110"/>
    </row>
    <row r="1721" spans="3:6" ht="25" customHeight="1" x14ac:dyDescent="0.3">
      <c r="C1721" s="73"/>
      <c r="D1721" s="110"/>
      <c r="E1721" s="110"/>
      <c r="F1721" s="110"/>
    </row>
    <row r="1722" spans="3:6" ht="25" customHeight="1" x14ac:dyDescent="0.3">
      <c r="C1722" s="73"/>
      <c r="D1722" s="110"/>
      <c r="E1722" s="110"/>
      <c r="F1722" s="110"/>
    </row>
    <row r="1723" spans="3:6" ht="25" customHeight="1" x14ac:dyDescent="0.3">
      <c r="C1723" s="73"/>
      <c r="D1723" s="110"/>
      <c r="E1723" s="110"/>
      <c r="F1723" s="110"/>
    </row>
    <row r="1724" spans="3:6" ht="25" customHeight="1" x14ac:dyDescent="0.3">
      <c r="C1724" s="73"/>
      <c r="D1724" s="110"/>
      <c r="E1724" s="110"/>
      <c r="F1724" s="110"/>
    </row>
    <row r="1725" spans="3:6" ht="25" customHeight="1" x14ac:dyDescent="0.3">
      <c r="C1725" s="73"/>
      <c r="D1725" s="110"/>
      <c r="E1725" s="110"/>
      <c r="F1725" s="110"/>
    </row>
    <row r="1726" spans="3:6" ht="25" customHeight="1" x14ac:dyDescent="0.3">
      <c r="C1726" s="73"/>
      <c r="D1726" s="110"/>
      <c r="E1726" s="110"/>
      <c r="F1726" s="110"/>
    </row>
    <row r="1727" spans="3:6" ht="25" customHeight="1" x14ac:dyDescent="0.3">
      <c r="C1727" s="73"/>
      <c r="D1727" s="110"/>
      <c r="E1727" s="110"/>
      <c r="F1727" s="110"/>
    </row>
    <row r="1728" spans="3:6" ht="25" customHeight="1" x14ac:dyDescent="0.3">
      <c r="C1728" s="73"/>
      <c r="D1728" s="110"/>
      <c r="E1728" s="110"/>
      <c r="F1728" s="110"/>
    </row>
    <row r="1729" spans="3:6" ht="25" customHeight="1" x14ac:dyDescent="0.3">
      <c r="C1729" s="73"/>
      <c r="D1729" s="110"/>
      <c r="E1729" s="110"/>
      <c r="F1729" s="110"/>
    </row>
    <row r="1730" spans="3:6" ht="25" customHeight="1" x14ac:dyDescent="0.3">
      <c r="C1730" s="73"/>
      <c r="D1730" s="110"/>
      <c r="E1730" s="110"/>
      <c r="F1730" s="110"/>
    </row>
    <row r="1731" spans="3:6" ht="25" customHeight="1" x14ac:dyDescent="0.3">
      <c r="C1731" s="73"/>
      <c r="D1731" s="110"/>
      <c r="E1731" s="110"/>
      <c r="F1731" s="110"/>
    </row>
    <row r="1732" spans="3:6" ht="25" customHeight="1" x14ac:dyDescent="0.3">
      <c r="C1732" s="73"/>
      <c r="D1732" s="110"/>
      <c r="E1732" s="110"/>
      <c r="F1732" s="110"/>
    </row>
    <row r="1733" spans="3:6" ht="25" customHeight="1" x14ac:dyDescent="0.3">
      <c r="C1733" s="73"/>
      <c r="D1733" s="110"/>
      <c r="E1733" s="110"/>
      <c r="F1733" s="110"/>
    </row>
    <row r="1734" spans="3:6" ht="25" customHeight="1" x14ac:dyDescent="0.3">
      <c r="C1734" s="73"/>
      <c r="D1734" s="110"/>
      <c r="E1734" s="110"/>
      <c r="F1734" s="110"/>
    </row>
    <row r="1735" spans="3:6" ht="25" customHeight="1" x14ac:dyDescent="0.3">
      <c r="C1735" s="73"/>
      <c r="D1735" s="110"/>
      <c r="E1735" s="110"/>
      <c r="F1735" s="110"/>
    </row>
    <row r="1736" spans="3:6" ht="25" customHeight="1" x14ac:dyDescent="0.3">
      <c r="C1736" s="73"/>
      <c r="D1736" s="110"/>
      <c r="E1736" s="110"/>
      <c r="F1736" s="110"/>
    </row>
    <row r="1737" spans="3:6" ht="25" customHeight="1" x14ac:dyDescent="0.3">
      <c r="C1737" s="73"/>
      <c r="D1737" s="110"/>
      <c r="E1737" s="110"/>
      <c r="F1737" s="110"/>
    </row>
    <row r="1738" spans="3:6" ht="25" customHeight="1" x14ac:dyDescent="0.3">
      <c r="C1738" s="73"/>
      <c r="D1738" s="110"/>
      <c r="E1738" s="110"/>
      <c r="F1738" s="110"/>
    </row>
    <row r="1739" spans="3:6" ht="25" customHeight="1" x14ac:dyDescent="0.3">
      <c r="C1739" s="73"/>
      <c r="D1739" s="110"/>
      <c r="E1739" s="110"/>
      <c r="F1739" s="110"/>
    </row>
    <row r="1740" spans="3:6" ht="25" customHeight="1" x14ac:dyDescent="0.3">
      <c r="C1740" s="73"/>
      <c r="D1740" s="110"/>
      <c r="E1740" s="110"/>
      <c r="F1740" s="110"/>
    </row>
    <row r="1741" spans="3:6" ht="25" customHeight="1" x14ac:dyDescent="0.3">
      <c r="C1741" s="73"/>
      <c r="D1741" s="110"/>
      <c r="E1741" s="110"/>
      <c r="F1741" s="110"/>
    </row>
    <row r="1742" spans="3:6" ht="25" customHeight="1" x14ac:dyDescent="0.3">
      <c r="C1742" s="73"/>
      <c r="D1742" s="110"/>
      <c r="E1742" s="110"/>
      <c r="F1742" s="110"/>
    </row>
    <row r="1743" spans="3:6" ht="25" customHeight="1" x14ac:dyDescent="0.3">
      <c r="C1743" s="73"/>
      <c r="D1743" s="110"/>
      <c r="E1743" s="110"/>
      <c r="F1743" s="110"/>
    </row>
    <row r="1744" spans="3:6" ht="25" customHeight="1" x14ac:dyDescent="0.3">
      <c r="C1744" s="73"/>
      <c r="D1744" s="110"/>
      <c r="E1744" s="110"/>
      <c r="F1744" s="110"/>
    </row>
    <row r="1745" spans="3:6" ht="25" customHeight="1" x14ac:dyDescent="0.3">
      <c r="C1745" s="73"/>
      <c r="D1745" s="110"/>
      <c r="E1745" s="110"/>
      <c r="F1745" s="110"/>
    </row>
    <row r="1746" spans="3:6" ht="25" customHeight="1" x14ac:dyDescent="0.3">
      <c r="C1746" s="73"/>
      <c r="D1746" s="110"/>
      <c r="E1746" s="110"/>
      <c r="F1746" s="110"/>
    </row>
    <row r="1747" spans="3:6" ht="25" customHeight="1" x14ac:dyDescent="0.3">
      <c r="C1747" s="73"/>
      <c r="D1747" s="110"/>
      <c r="E1747" s="110"/>
      <c r="F1747" s="110"/>
    </row>
    <row r="1748" spans="3:6" ht="25" customHeight="1" x14ac:dyDescent="0.3">
      <c r="C1748" s="73"/>
      <c r="D1748" s="110"/>
      <c r="E1748" s="110"/>
      <c r="F1748" s="110"/>
    </row>
    <row r="1749" spans="3:6" ht="25" customHeight="1" x14ac:dyDescent="0.3">
      <c r="C1749" s="73"/>
      <c r="D1749" s="110"/>
      <c r="E1749" s="110"/>
      <c r="F1749" s="110"/>
    </row>
    <row r="1750" spans="3:6" ht="25" customHeight="1" x14ac:dyDescent="0.3">
      <c r="C1750" s="73"/>
      <c r="D1750" s="110"/>
      <c r="E1750" s="110"/>
      <c r="F1750" s="110"/>
    </row>
    <row r="1751" spans="3:6" ht="25" customHeight="1" x14ac:dyDescent="0.3">
      <c r="C1751" s="73"/>
      <c r="D1751" s="110"/>
      <c r="E1751" s="110"/>
      <c r="F1751" s="110"/>
    </row>
    <row r="1752" spans="3:6" ht="25" customHeight="1" x14ac:dyDescent="0.3">
      <c r="C1752" s="73"/>
      <c r="D1752" s="110"/>
      <c r="E1752" s="110"/>
      <c r="F1752" s="110"/>
    </row>
    <row r="1753" spans="3:6" ht="25" customHeight="1" x14ac:dyDescent="0.3">
      <c r="C1753" s="73"/>
      <c r="D1753" s="110"/>
      <c r="E1753" s="110"/>
      <c r="F1753" s="110"/>
    </row>
    <row r="1754" spans="3:6" ht="25" customHeight="1" x14ac:dyDescent="0.3">
      <c r="C1754" s="73"/>
      <c r="D1754" s="110"/>
      <c r="E1754" s="110"/>
      <c r="F1754" s="110"/>
    </row>
    <row r="1755" spans="3:6" ht="25" customHeight="1" x14ac:dyDescent="0.3">
      <c r="C1755" s="73"/>
      <c r="D1755" s="110"/>
      <c r="E1755" s="110"/>
      <c r="F1755" s="110"/>
    </row>
    <row r="1756" spans="3:6" ht="25" customHeight="1" x14ac:dyDescent="0.3">
      <c r="C1756" s="73"/>
      <c r="D1756" s="110"/>
      <c r="E1756" s="110"/>
      <c r="F1756" s="110"/>
    </row>
    <row r="1757" spans="3:6" ht="25" customHeight="1" x14ac:dyDescent="0.3">
      <c r="C1757" s="73"/>
      <c r="D1757" s="110"/>
      <c r="E1757" s="110"/>
      <c r="F1757" s="110"/>
    </row>
    <row r="1758" spans="3:6" ht="25" customHeight="1" x14ac:dyDescent="0.3">
      <c r="C1758" s="73"/>
      <c r="D1758" s="110"/>
      <c r="E1758" s="110"/>
      <c r="F1758" s="110"/>
    </row>
    <row r="1759" spans="3:6" ht="25" customHeight="1" x14ac:dyDescent="0.3">
      <c r="C1759" s="73"/>
      <c r="D1759" s="110"/>
      <c r="E1759" s="110"/>
      <c r="F1759" s="110"/>
    </row>
    <row r="1760" spans="3:6" ht="25" customHeight="1" x14ac:dyDescent="0.3">
      <c r="C1760" s="73"/>
      <c r="D1760" s="110"/>
      <c r="E1760" s="110"/>
      <c r="F1760" s="110"/>
    </row>
    <row r="1761" spans="3:6" ht="25" customHeight="1" x14ac:dyDescent="0.3">
      <c r="C1761" s="73"/>
      <c r="D1761" s="110"/>
      <c r="E1761" s="110"/>
      <c r="F1761" s="110"/>
    </row>
    <row r="1762" spans="3:6" ht="25" customHeight="1" x14ac:dyDescent="0.3">
      <c r="C1762" s="73"/>
      <c r="D1762" s="110"/>
      <c r="E1762" s="110"/>
      <c r="F1762" s="110"/>
    </row>
    <row r="1763" spans="3:6" ht="25" customHeight="1" x14ac:dyDescent="0.3">
      <c r="C1763" s="73"/>
      <c r="D1763" s="110"/>
      <c r="E1763" s="110"/>
      <c r="F1763" s="110"/>
    </row>
    <row r="1764" spans="3:6" ht="25" customHeight="1" x14ac:dyDescent="0.3">
      <c r="C1764" s="73"/>
      <c r="D1764" s="110"/>
      <c r="E1764" s="110"/>
      <c r="F1764" s="110"/>
    </row>
    <row r="1765" spans="3:6" ht="25" customHeight="1" x14ac:dyDescent="0.3">
      <c r="C1765" s="73"/>
      <c r="D1765" s="110"/>
      <c r="E1765" s="110"/>
      <c r="F1765" s="110"/>
    </row>
    <row r="1766" spans="3:6" ht="25" customHeight="1" x14ac:dyDescent="0.3">
      <c r="C1766" s="73"/>
      <c r="D1766" s="110"/>
      <c r="E1766" s="110"/>
      <c r="F1766" s="110"/>
    </row>
    <row r="1767" spans="3:6" ht="25" customHeight="1" x14ac:dyDescent="0.3">
      <c r="C1767" s="73"/>
      <c r="D1767" s="110"/>
      <c r="E1767" s="110"/>
      <c r="F1767" s="110"/>
    </row>
    <row r="1768" spans="3:6" ht="25" customHeight="1" x14ac:dyDescent="0.3">
      <c r="C1768" s="73"/>
      <c r="D1768" s="110"/>
      <c r="E1768" s="110"/>
      <c r="F1768" s="110"/>
    </row>
    <row r="1769" spans="3:6" ht="25" customHeight="1" x14ac:dyDescent="0.3">
      <c r="C1769" s="73"/>
      <c r="D1769" s="110"/>
      <c r="E1769" s="110"/>
      <c r="F1769" s="110"/>
    </row>
    <row r="1770" spans="3:6" ht="25" customHeight="1" x14ac:dyDescent="0.3">
      <c r="C1770" s="73"/>
      <c r="D1770" s="110"/>
      <c r="E1770" s="110"/>
      <c r="F1770" s="110"/>
    </row>
    <row r="1771" spans="3:6" ht="25" customHeight="1" x14ac:dyDescent="0.3">
      <c r="C1771" s="73"/>
      <c r="D1771" s="110"/>
      <c r="E1771" s="110"/>
      <c r="F1771" s="110"/>
    </row>
    <row r="1772" spans="3:6" ht="25" customHeight="1" x14ac:dyDescent="0.3">
      <c r="C1772" s="73"/>
      <c r="D1772" s="110"/>
      <c r="E1772" s="110"/>
      <c r="F1772" s="110"/>
    </row>
    <row r="1773" spans="3:6" ht="25" customHeight="1" x14ac:dyDescent="0.3">
      <c r="C1773" s="73"/>
      <c r="D1773" s="110"/>
      <c r="E1773" s="110"/>
      <c r="F1773" s="110"/>
    </row>
    <row r="1774" spans="3:6" ht="25" customHeight="1" x14ac:dyDescent="0.3">
      <c r="C1774" s="73"/>
      <c r="D1774" s="110"/>
      <c r="E1774" s="110"/>
      <c r="F1774" s="110"/>
    </row>
    <row r="1775" spans="3:6" ht="25" customHeight="1" x14ac:dyDescent="0.3">
      <c r="C1775" s="73"/>
      <c r="D1775" s="110"/>
      <c r="E1775" s="110"/>
      <c r="F1775" s="110"/>
    </row>
    <row r="1776" spans="3:6" ht="25" customHeight="1" x14ac:dyDescent="0.3">
      <c r="C1776" s="73"/>
      <c r="D1776" s="110"/>
      <c r="E1776" s="110"/>
      <c r="F1776" s="110"/>
    </row>
    <row r="1777" spans="3:6" ht="25" customHeight="1" x14ac:dyDescent="0.3">
      <c r="C1777" s="73"/>
      <c r="D1777" s="110"/>
      <c r="E1777" s="110"/>
      <c r="F1777" s="110"/>
    </row>
    <row r="1778" spans="3:6" ht="25" customHeight="1" x14ac:dyDescent="0.3">
      <c r="C1778" s="73"/>
      <c r="D1778" s="110"/>
      <c r="E1778" s="110"/>
      <c r="F1778" s="110"/>
    </row>
    <row r="1779" spans="3:6" ht="25" customHeight="1" x14ac:dyDescent="0.3">
      <c r="C1779" s="73"/>
      <c r="D1779" s="110"/>
      <c r="E1779" s="110"/>
      <c r="F1779" s="110"/>
    </row>
    <row r="1780" spans="3:6" ht="25" customHeight="1" x14ac:dyDescent="0.3">
      <c r="C1780" s="73"/>
      <c r="D1780" s="110"/>
      <c r="E1780" s="110"/>
      <c r="F1780" s="110"/>
    </row>
    <row r="1781" spans="3:6" ht="25" customHeight="1" x14ac:dyDescent="0.3">
      <c r="C1781" s="73"/>
      <c r="D1781" s="110"/>
      <c r="E1781" s="110"/>
      <c r="F1781" s="110"/>
    </row>
    <row r="1782" spans="3:6" ht="25" customHeight="1" x14ac:dyDescent="0.3">
      <c r="C1782" s="73"/>
      <c r="D1782" s="110"/>
      <c r="E1782" s="110"/>
      <c r="F1782" s="110"/>
    </row>
    <row r="1783" spans="3:6" ht="25" customHeight="1" x14ac:dyDescent="0.3">
      <c r="C1783" s="73"/>
      <c r="D1783" s="110"/>
      <c r="E1783" s="110"/>
      <c r="F1783" s="110"/>
    </row>
    <row r="1784" spans="3:6" ht="25" customHeight="1" x14ac:dyDescent="0.3">
      <c r="C1784" s="73"/>
      <c r="D1784" s="110"/>
      <c r="E1784" s="110"/>
      <c r="F1784" s="110"/>
    </row>
    <row r="1785" spans="3:6" ht="25" customHeight="1" x14ac:dyDescent="0.3">
      <c r="C1785" s="73"/>
      <c r="D1785" s="110"/>
      <c r="E1785" s="110"/>
      <c r="F1785" s="110"/>
    </row>
    <row r="1786" spans="3:6" ht="25" customHeight="1" x14ac:dyDescent="0.3">
      <c r="C1786" s="73"/>
      <c r="D1786" s="110"/>
      <c r="E1786" s="110"/>
      <c r="F1786" s="110"/>
    </row>
    <row r="1787" spans="3:6" ht="25" customHeight="1" x14ac:dyDescent="0.3">
      <c r="C1787" s="73"/>
      <c r="D1787" s="110"/>
      <c r="E1787" s="110"/>
      <c r="F1787" s="110"/>
    </row>
    <row r="1788" spans="3:6" ht="25" customHeight="1" x14ac:dyDescent="0.3">
      <c r="C1788" s="73"/>
      <c r="D1788" s="110"/>
      <c r="E1788" s="110"/>
      <c r="F1788" s="110"/>
    </row>
    <row r="1789" spans="3:6" ht="25" customHeight="1" x14ac:dyDescent="0.3">
      <c r="C1789" s="73"/>
      <c r="D1789" s="110"/>
      <c r="E1789" s="110"/>
      <c r="F1789" s="110"/>
    </row>
    <row r="1790" spans="3:6" ht="25" customHeight="1" x14ac:dyDescent="0.3">
      <c r="C1790" s="73"/>
      <c r="D1790" s="110"/>
      <c r="E1790" s="110"/>
      <c r="F1790" s="110"/>
    </row>
    <row r="1791" spans="3:6" ht="25" customHeight="1" x14ac:dyDescent="0.3">
      <c r="C1791" s="73"/>
      <c r="D1791" s="110"/>
      <c r="E1791" s="110"/>
      <c r="F1791" s="110"/>
    </row>
    <row r="1792" spans="3:6" ht="25" customHeight="1" x14ac:dyDescent="0.3">
      <c r="C1792" s="73"/>
      <c r="D1792" s="110"/>
      <c r="E1792" s="110"/>
      <c r="F1792" s="110"/>
    </row>
    <row r="1793" spans="3:6" ht="25" customHeight="1" x14ac:dyDescent="0.3">
      <c r="C1793" s="73"/>
      <c r="D1793" s="110"/>
      <c r="E1793" s="110"/>
      <c r="F1793" s="110"/>
    </row>
    <row r="1794" spans="3:6" ht="25" customHeight="1" x14ac:dyDescent="0.3">
      <c r="C1794" s="73"/>
      <c r="D1794" s="110"/>
      <c r="E1794" s="110"/>
      <c r="F1794" s="110"/>
    </row>
    <row r="1795" spans="3:6" ht="25" customHeight="1" x14ac:dyDescent="0.3">
      <c r="C1795" s="73"/>
      <c r="D1795" s="110"/>
      <c r="E1795" s="110"/>
      <c r="F1795" s="110"/>
    </row>
    <row r="1796" spans="3:6" ht="25" customHeight="1" x14ac:dyDescent="0.3">
      <c r="C1796" s="73"/>
      <c r="D1796" s="110"/>
      <c r="E1796" s="110"/>
      <c r="F1796" s="110"/>
    </row>
    <row r="1797" spans="3:6" ht="25" customHeight="1" x14ac:dyDescent="0.3">
      <c r="C1797" s="73"/>
      <c r="D1797" s="110"/>
      <c r="E1797" s="110"/>
      <c r="F1797" s="110"/>
    </row>
    <row r="1798" spans="3:6" ht="25" customHeight="1" x14ac:dyDescent="0.3">
      <c r="C1798" s="73"/>
      <c r="D1798" s="110"/>
      <c r="E1798" s="110"/>
      <c r="F1798" s="110"/>
    </row>
    <row r="1799" spans="3:6" ht="25" customHeight="1" x14ac:dyDescent="0.3">
      <c r="C1799" s="73"/>
      <c r="D1799" s="110"/>
      <c r="E1799" s="110"/>
      <c r="F1799" s="110"/>
    </row>
    <row r="1800" spans="3:6" ht="25" customHeight="1" x14ac:dyDescent="0.3">
      <c r="C1800" s="73"/>
      <c r="D1800" s="110"/>
      <c r="E1800" s="110"/>
      <c r="F1800" s="110"/>
    </row>
    <row r="1801" spans="3:6" ht="25" customHeight="1" x14ac:dyDescent="0.3">
      <c r="C1801" s="73"/>
      <c r="D1801" s="110"/>
      <c r="E1801" s="110"/>
      <c r="F1801" s="110"/>
    </row>
    <row r="1802" spans="3:6" ht="25" customHeight="1" x14ac:dyDescent="0.3">
      <c r="C1802" s="73"/>
      <c r="D1802" s="110"/>
      <c r="E1802" s="110"/>
      <c r="F1802" s="110"/>
    </row>
    <row r="1803" spans="3:6" ht="25" customHeight="1" x14ac:dyDescent="0.3">
      <c r="C1803" s="73"/>
      <c r="D1803" s="110"/>
      <c r="E1803" s="110"/>
      <c r="F1803" s="110"/>
    </row>
    <row r="1804" spans="3:6" ht="25" customHeight="1" x14ac:dyDescent="0.3">
      <c r="C1804" s="73"/>
      <c r="D1804" s="110"/>
      <c r="E1804" s="110"/>
      <c r="F1804" s="110"/>
    </row>
    <row r="1805" spans="3:6" ht="25" customHeight="1" x14ac:dyDescent="0.3">
      <c r="C1805" s="73"/>
      <c r="D1805" s="110"/>
      <c r="E1805" s="110"/>
      <c r="F1805" s="110"/>
    </row>
    <row r="1806" spans="3:6" ht="25" customHeight="1" x14ac:dyDescent="0.3">
      <c r="C1806" s="73"/>
      <c r="D1806" s="110"/>
      <c r="E1806" s="110"/>
      <c r="F1806" s="110"/>
    </row>
    <row r="1807" spans="3:6" ht="25" customHeight="1" x14ac:dyDescent="0.3">
      <c r="C1807" s="73"/>
      <c r="D1807" s="110"/>
      <c r="E1807" s="110"/>
      <c r="F1807" s="110"/>
    </row>
    <row r="1808" spans="3:6" ht="25" customHeight="1" x14ac:dyDescent="0.3">
      <c r="C1808" s="73"/>
      <c r="D1808" s="110"/>
      <c r="E1808" s="110"/>
      <c r="F1808" s="110"/>
    </row>
    <row r="1809" spans="3:6" ht="25" customHeight="1" x14ac:dyDescent="0.3">
      <c r="C1809" s="73"/>
      <c r="D1809" s="110"/>
      <c r="E1809" s="110"/>
      <c r="F1809" s="110"/>
    </row>
    <row r="1810" spans="3:6" ht="25" customHeight="1" x14ac:dyDescent="0.3">
      <c r="C1810" s="73"/>
      <c r="D1810" s="110"/>
      <c r="E1810" s="110"/>
      <c r="F1810" s="110"/>
    </row>
    <row r="1811" spans="3:6" ht="25" customHeight="1" x14ac:dyDescent="0.3">
      <c r="C1811" s="73"/>
      <c r="D1811" s="110"/>
      <c r="E1811" s="110"/>
      <c r="F1811" s="110"/>
    </row>
    <row r="1812" spans="3:6" ht="25" customHeight="1" x14ac:dyDescent="0.3">
      <c r="C1812" s="73"/>
      <c r="D1812" s="110"/>
      <c r="E1812" s="110"/>
      <c r="F1812" s="110"/>
    </row>
    <row r="1813" spans="3:6" ht="25" customHeight="1" x14ac:dyDescent="0.3">
      <c r="C1813" s="73"/>
      <c r="D1813" s="110"/>
      <c r="E1813" s="110"/>
      <c r="F1813" s="110"/>
    </row>
    <row r="1814" spans="3:6" ht="25" customHeight="1" x14ac:dyDescent="0.3">
      <c r="C1814" s="73"/>
      <c r="D1814" s="110"/>
      <c r="E1814" s="110"/>
      <c r="F1814" s="110"/>
    </row>
    <row r="1815" spans="3:6" ht="25" customHeight="1" x14ac:dyDescent="0.3">
      <c r="C1815" s="73"/>
      <c r="D1815" s="110"/>
      <c r="E1815" s="110"/>
      <c r="F1815" s="110"/>
    </row>
    <row r="1816" spans="3:6" ht="25" customHeight="1" x14ac:dyDescent="0.3">
      <c r="C1816" s="73"/>
      <c r="D1816" s="110"/>
      <c r="E1816" s="110"/>
      <c r="F1816" s="110"/>
    </row>
    <row r="1817" spans="3:6" ht="25" customHeight="1" x14ac:dyDescent="0.3">
      <c r="C1817" s="73"/>
      <c r="D1817" s="110"/>
      <c r="E1817" s="110"/>
      <c r="F1817" s="110"/>
    </row>
    <row r="1818" spans="3:6" ht="25" customHeight="1" x14ac:dyDescent="0.3">
      <c r="C1818" s="73"/>
      <c r="D1818" s="110"/>
      <c r="E1818" s="110"/>
      <c r="F1818" s="110"/>
    </row>
    <row r="1819" spans="3:6" ht="25" customHeight="1" x14ac:dyDescent="0.3">
      <c r="C1819" s="73"/>
      <c r="D1819" s="110"/>
      <c r="E1819" s="110"/>
      <c r="F1819" s="110"/>
    </row>
    <row r="1820" spans="3:6" ht="25" customHeight="1" x14ac:dyDescent="0.3">
      <c r="C1820" s="73"/>
      <c r="D1820" s="110"/>
      <c r="E1820" s="110"/>
      <c r="F1820" s="110"/>
    </row>
    <row r="1821" spans="3:6" ht="25" customHeight="1" x14ac:dyDescent="0.3">
      <c r="C1821" s="73"/>
      <c r="D1821" s="110"/>
      <c r="E1821" s="110"/>
      <c r="F1821" s="110"/>
    </row>
    <row r="1822" spans="3:6" ht="25" customHeight="1" x14ac:dyDescent="0.3">
      <c r="C1822" s="73"/>
      <c r="D1822" s="110"/>
      <c r="E1822" s="110"/>
      <c r="F1822" s="110"/>
    </row>
    <row r="1823" spans="3:6" ht="25" customHeight="1" x14ac:dyDescent="0.3">
      <c r="C1823" s="73"/>
      <c r="D1823" s="110"/>
      <c r="E1823" s="110"/>
      <c r="F1823" s="110"/>
    </row>
    <row r="1824" spans="3:6" ht="25" customHeight="1" x14ac:dyDescent="0.3">
      <c r="C1824" s="73"/>
      <c r="D1824" s="110"/>
      <c r="E1824" s="110"/>
      <c r="F1824" s="110"/>
    </row>
    <row r="1825" spans="3:6" ht="25" customHeight="1" x14ac:dyDescent="0.3">
      <c r="C1825" s="73"/>
      <c r="D1825" s="110"/>
      <c r="E1825" s="110"/>
      <c r="F1825" s="110"/>
    </row>
    <row r="1826" spans="3:6" ht="25" customHeight="1" x14ac:dyDescent="0.3">
      <c r="C1826" s="73"/>
      <c r="D1826" s="110"/>
      <c r="E1826" s="110"/>
      <c r="F1826" s="110"/>
    </row>
    <row r="1827" spans="3:6" ht="25" customHeight="1" x14ac:dyDescent="0.3">
      <c r="C1827" s="73"/>
      <c r="D1827" s="110"/>
      <c r="E1827" s="110"/>
      <c r="F1827" s="110"/>
    </row>
    <row r="1828" spans="3:6" ht="25" customHeight="1" x14ac:dyDescent="0.3">
      <c r="C1828" s="73"/>
      <c r="D1828" s="110"/>
      <c r="E1828" s="110"/>
      <c r="F1828" s="110"/>
    </row>
    <row r="1829" spans="3:6" ht="25" customHeight="1" x14ac:dyDescent="0.3">
      <c r="C1829" s="73"/>
      <c r="D1829" s="110"/>
      <c r="E1829" s="110"/>
      <c r="F1829" s="110"/>
    </row>
    <row r="1830" spans="3:6" ht="25" customHeight="1" x14ac:dyDescent="0.3">
      <c r="C1830" s="73"/>
      <c r="D1830" s="110"/>
      <c r="E1830" s="110"/>
      <c r="F1830" s="110"/>
    </row>
    <row r="1831" spans="3:6" ht="25" customHeight="1" x14ac:dyDescent="0.3">
      <c r="C1831" s="73"/>
      <c r="D1831" s="110"/>
      <c r="E1831" s="110"/>
      <c r="F1831" s="110"/>
    </row>
    <row r="1832" spans="3:6" ht="25" customHeight="1" x14ac:dyDescent="0.3">
      <c r="C1832" s="73"/>
      <c r="D1832" s="110"/>
      <c r="E1832" s="110"/>
      <c r="F1832" s="110"/>
    </row>
    <row r="1833" spans="3:6" ht="25" customHeight="1" x14ac:dyDescent="0.3">
      <c r="C1833" s="73"/>
      <c r="D1833" s="110"/>
      <c r="E1833" s="110"/>
      <c r="F1833" s="110"/>
    </row>
    <row r="1834" spans="3:6" ht="25" customHeight="1" x14ac:dyDescent="0.3">
      <c r="C1834" s="73"/>
      <c r="D1834" s="110"/>
      <c r="E1834" s="110"/>
      <c r="F1834" s="110"/>
    </row>
    <row r="1835" spans="3:6" ht="25" customHeight="1" x14ac:dyDescent="0.3">
      <c r="C1835" s="73"/>
      <c r="D1835" s="110"/>
      <c r="E1835" s="110"/>
      <c r="F1835" s="110"/>
    </row>
    <row r="1836" spans="3:6" ht="25" customHeight="1" x14ac:dyDescent="0.3">
      <c r="C1836" s="73"/>
      <c r="D1836" s="110"/>
      <c r="E1836" s="110"/>
      <c r="F1836" s="110"/>
    </row>
    <row r="1837" spans="3:6" ht="25" customHeight="1" x14ac:dyDescent="0.3">
      <c r="C1837" s="73"/>
      <c r="D1837" s="110"/>
      <c r="E1837" s="110"/>
      <c r="F1837" s="110"/>
    </row>
    <row r="1838" spans="3:6" ht="25" customHeight="1" x14ac:dyDescent="0.3">
      <c r="C1838" s="73"/>
      <c r="D1838" s="110"/>
      <c r="E1838" s="110"/>
      <c r="F1838" s="110"/>
    </row>
    <row r="1839" spans="3:6" ht="25" customHeight="1" x14ac:dyDescent="0.3">
      <c r="C1839" s="73"/>
      <c r="D1839" s="110"/>
      <c r="E1839" s="110"/>
      <c r="F1839" s="110"/>
    </row>
    <row r="1840" spans="3:6" ht="25" customHeight="1" x14ac:dyDescent="0.3">
      <c r="C1840" s="73"/>
      <c r="D1840" s="110"/>
      <c r="E1840" s="110"/>
      <c r="F1840" s="110"/>
    </row>
    <row r="1841" spans="3:6" ht="25" customHeight="1" x14ac:dyDescent="0.3">
      <c r="C1841" s="73"/>
      <c r="D1841" s="110"/>
      <c r="E1841" s="110"/>
      <c r="F1841" s="110"/>
    </row>
    <row r="1842" spans="3:6" ht="25" customHeight="1" x14ac:dyDescent="0.3">
      <c r="C1842" s="73"/>
      <c r="D1842" s="110"/>
      <c r="E1842" s="110"/>
      <c r="F1842" s="110"/>
    </row>
    <row r="1843" spans="3:6" ht="25" customHeight="1" x14ac:dyDescent="0.3">
      <c r="C1843" s="73"/>
      <c r="D1843" s="110"/>
      <c r="E1843" s="110"/>
      <c r="F1843" s="110"/>
    </row>
    <row r="1844" spans="3:6" ht="25" customHeight="1" x14ac:dyDescent="0.3">
      <c r="C1844" s="73"/>
      <c r="D1844" s="110"/>
      <c r="E1844" s="110"/>
      <c r="F1844" s="110"/>
    </row>
    <row r="1845" spans="3:6" ht="25" customHeight="1" x14ac:dyDescent="0.3">
      <c r="C1845" s="73"/>
      <c r="D1845" s="110"/>
      <c r="E1845" s="110"/>
      <c r="F1845" s="110"/>
    </row>
    <row r="1846" spans="3:6" ht="25" customHeight="1" x14ac:dyDescent="0.3">
      <c r="C1846" s="73"/>
      <c r="D1846" s="110"/>
      <c r="E1846" s="110"/>
      <c r="F1846" s="110"/>
    </row>
    <row r="1847" spans="3:6" ht="25" customHeight="1" x14ac:dyDescent="0.3">
      <c r="C1847" s="73"/>
      <c r="D1847" s="110"/>
      <c r="E1847" s="110"/>
      <c r="F1847" s="110"/>
    </row>
    <row r="1848" spans="3:6" ht="25" customHeight="1" x14ac:dyDescent="0.3">
      <c r="C1848" s="73"/>
      <c r="D1848" s="110"/>
      <c r="E1848" s="110"/>
      <c r="F1848" s="110"/>
    </row>
    <row r="1849" spans="3:6" ht="25" customHeight="1" x14ac:dyDescent="0.3">
      <c r="C1849" s="73"/>
      <c r="D1849" s="110"/>
      <c r="E1849" s="110"/>
      <c r="F1849" s="110"/>
    </row>
    <row r="1850" spans="3:6" ht="25" customHeight="1" x14ac:dyDescent="0.3">
      <c r="C1850" s="73"/>
      <c r="D1850" s="110"/>
      <c r="E1850" s="110"/>
      <c r="F1850" s="110"/>
    </row>
    <row r="1851" spans="3:6" ht="25" customHeight="1" x14ac:dyDescent="0.3">
      <c r="C1851" s="73"/>
      <c r="D1851" s="110"/>
      <c r="E1851" s="110"/>
      <c r="F1851" s="110"/>
    </row>
    <row r="1852" spans="3:6" ht="25" customHeight="1" x14ac:dyDescent="0.3">
      <c r="C1852" s="73"/>
      <c r="D1852" s="110"/>
      <c r="E1852" s="110"/>
      <c r="F1852" s="110"/>
    </row>
    <row r="1853" spans="3:6" ht="25" customHeight="1" x14ac:dyDescent="0.3">
      <c r="C1853" s="73"/>
      <c r="D1853" s="110"/>
      <c r="E1853" s="110"/>
      <c r="F1853" s="110"/>
    </row>
    <row r="1854" spans="3:6" ht="25" customHeight="1" x14ac:dyDescent="0.3">
      <c r="C1854" s="73"/>
      <c r="D1854" s="110"/>
      <c r="E1854" s="110"/>
      <c r="F1854" s="110"/>
    </row>
    <row r="1855" spans="3:6" ht="25" customHeight="1" x14ac:dyDescent="0.3">
      <c r="C1855" s="73"/>
      <c r="D1855" s="110"/>
      <c r="E1855" s="110"/>
      <c r="F1855" s="110"/>
    </row>
    <row r="1856" spans="3:6" ht="25" customHeight="1" x14ac:dyDescent="0.3">
      <c r="C1856" s="73"/>
      <c r="D1856" s="110"/>
      <c r="E1856" s="110"/>
      <c r="F1856" s="110"/>
    </row>
    <row r="1857" spans="3:6" ht="25" customHeight="1" x14ac:dyDescent="0.3">
      <c r="C1857" s="73"/>
      <c r="D1857" s="110"/>
      <c r="E1857" s="110"/>
      <c r="F1857" s="110"/>
    </row>
    <row r="1858" spans="3:6" ht="25" customHeight="1" x14ac:dyDescent="0.3">
      <c r="C1858" s="73"/>
      <c r="D1858" s="110"/>
      <c r="E1858" s="110"/>
      <c r="F1858" s="110"/>
    </row>
    <row r="1859" spans="3:6" ht="25" customHeight="1" x14ac:dyDescent="0.3">
      <c r="C1859" s="73"/>
      <c r="D1859" s="110"/>
      <c r="E1859" s="110"/>
      <c r="F1859" s="110"/>
    </row>
    <row r="1860" spans="3:6" ht="25" customHeight="1" x14ac:dyDescent="0.3">
      <c r="C1860" s="73"/>
      <c r="D1860" s="110"/>
      <c r="E1860" s="110"/>
      <c r="F1860" s="110"/>
    </row>
    <row r="1861" spans="3:6" ht="25" customHeight="1" x14ac:dyDescent="0.3">
      <c r="C1861" s="73"/>
      <c r="D1861" s="110"/>
      <c r="E1861" s="110"/>
      <c r="F1861" s="110"/>
    </row>
    <row r="1862" spans="3:6" ht="25" customHeight="1" x14ac:dyDescent="0.3">
      <c r="C1862" s="73"/>
      <c r="D1862" s="110"/>
      <c r="E1862" s="110"/>
      <c r="F1862" s="110"/>
    </row>
    <row r="1863" spans="3:6" ht="25" customHeight="1" x14ac:dyDescent="0.3">
      <c r="C1863" s="73"/>
      <c r="D1863" s="110"/>
      <c r="E1863" s="110"/>
      <c r="F1863" s="110"/>
    </row>
    <row r="1864" spans="3:6" ht="25" customHeight="1" x14ac:dyDescent="0.3">
      <c r="C1864" s="73"/>
      <c r="D1864" s="110"/>
      <c r="E1864" s="110"/>
      <c r="F1864" s="110"/>
    </row>
    <row r="1865" spans="3:6" ht="25" customHeight="1" x14ac:dyDescent="0.3">
      <c r="C1865" s="73"/>
      <c r="D1865" s="110"/>
      <c r="E1865" s="110"/>
      <c r="F1865" s="110"/>
    </row>
    <row r="1866" spans="3:6" ht="25" customHeight="1" x14ac:dyDescent="0.3">
      <c r="C1866" s="73"/>
      <c r="D1866" s="110"/>
      <c r="E1866" s="110"/>
      <c r="F1866" s="110"/>
    </row>
    <row r="1867" spans="3:6" ht="25" customHeight="1" x14ac:dyDescent="0.3">
      <c r="C1867" s="73"/>
      <c r="D1867" s="110"/>
      <c r="E1867" s="110"/>
      <c r="F1867" s="110"/>
    </row>
    <row r="1868" spans="3:6" ht="25" customHeight="1" x14ac:dyDescent="0.3">
      <c r="C1868" s="73"/>
      <c r="D1868" s="110"/>
      <c r="E1868" s="110"/>
      <c r="F1868" s="110"/>
    </row>
    <row r="1869" spans="3:6" ht="25" customHeight="1" x14ac:dyDescent="0.3">
      <c r="C1869" s="73"/>
      <c r="D1869" s="110"/>
      <c r="E1869" s="110"/>
      <c r="F1869" s="110"/>
    </row>
    <row r="1870" spans="3:6" ht="25" customHeight="1" x14ac:dyDescent="0.3">
      <c r="C1870" s="73"/>
      <c r="D1870" s="110"/>
      <c r="E1870" s="110"/>
      <c r="F1870" s="110"/>
    </row>
    <row r="1871" spans="3:6" ht="25" customHeight="1" x14ac:dyDescent="0.3">
      <c r="C1871" s="73"/>
      <c r="D1871" s="110"/>
      <c r="E1871" s="110"/>
      <c r="F1871" s="110"/>
    </row>
    <row r="1872" spans="3:6" ht="25" customHeight="1" x14ac:dyDescent="0.3">
      <c r="C1872" s="73"/>
      <c r="D1872" s="110"/>
      <c r="E1872" s="110"/>
      <c r="F1872" s="110"/>
    </row>
    <row r="1873" spans="3:6" ht="25" customHeight="1" x14ac:dyDescent="0.3">
      <c r="C1873" s="73"/>
      <c r="D1873" s="110"/>
      <c r="E1873" s="110"/>
      <c r="F1873" s="110"/>
    </row>
    <row r="1874" spans="3:6" ht="25" customHeight="1" x14ac:dyDescent="0.3">
      <c r="C1874" s="73"/>
      <c r="D1874" s="110"/>
      <c r="E1874" s="110"/>
      <c r="F1874" s="110"/>
    </row>
    <row r="1875" spans="3:6" ht="25" customHeight="1" x14ac:dyDescent="0.3">
      <c r="C1875" s="73"/>
      <c r="D1875" s="110"/>
      <c r="E1875" s="110"/>
      <c r="F1875" s="110"/>
    </row>
    <row r="1876" spans="3:6" ht="25" customHeight="1" x14ac:dyDescent="0.3">
      <c r="C1876" s="73"/>
      <c r="D1876" s="110"/>
      <c r="E1876" s="110"/>
      <c r="F1876" s="110"/>
    </row>
    <row r="1877" spans="3:6" ht="25" customHeight="1" x14ac:dyDescent="0.3">
      <c r="C1877" s="73"/>
      <c r="D1877" s="110"/>
      <c r="E1877" s="110"/>
      <c r="F1877" s="110"/>
    </row>
    <row r="1878" spans="3:6" ht="25" customHeight="1" x14ac:dyDescent="0.3">
      <c r="C1878" s="73"/>
      <c r="D1878" s="110"/>
      <c r="E1878" s="110"/>
      <c r="F1878" s="110"/>
    </row>
    <row r="1879" spans="3:6" ht="25" customHeight="1" x14ac:dyDescent="0.3">
      <c r="C1879" s="73"/>
      <c r="D1879" s="110"/>
      <c r="E1879" s="110"/>
      <c r="F1879" s="110"/>
    </row>
    <row r="1880" spans="3:6" ht="25" customHeight="1" x14ac:dyDescent="0.3">
      <c r="C1880" s="73"/>
      <c r="D1880" s="110"/>
      <c r="E1880" s="110"/>
      <c r="F1880" s="110"/>
    </row>
    <row r="1881" spans="3:6" ht="25" customHeight="1" x14ac:dyDescent="0.3">
      <c r="C1881" s="73"/>
      <c r="D1881" s="110"/>
      <c r="E1881" s="110"/>
      <c r="F1881" s="110"/>
    </row>
    <row r="1882" spans="3:6" ht="25" customHeight="1" x14ac:dyDescent="0.3">
      <c r="C1882" s="73"/>
      <c r="D1882" s="110"/>
      <c r="E1882" s="110"/>
      <c r="F1882" s="110"/>
    </row>
    <row r="1883" spans="3:6" ht="25" customHeight="1" x14ac:dyDescent="0.3">
      <c r="C1883" s="73"/>
      <c r="D1883" s="110"/>
      <c r="E1883" s="110"/>
      <c r="F1883" s="110"/>
    </row>
    <row r="1884" spans="3:6" ht="25" customHeight="1" x14ac:dyDescent="0.3">
      <c r="C1884" s="73"/>
      <c r="D1884" s="110"/>
      <c r="E1884" s="110"/>
      <c r="F1884" s="110"/>
    </row>
    <row r="1885" spans="3:6" ht="25" customHeight="1" x14ac:dyDescent="0.3">
      <c r="C1885" s="73"/>
      <c r="D1885" s="110"/>
      <c r="E1885" s="110"/>
      <c r="F1885" s="110"/>
    </row>
    <row r="1886" spans="3:6" ht="25" customHeight="1" x14ac:dyDescent="0.3">
      <c r="C1886" s="73"/>
      <c r="D1886" s="110"/>
      <c r="E1886" s="110"/>
      <c r="F1886" s="110"/>
    </row>
    <row r="1887" spans="3:6" ht="25" customHeight="1" x14ac:dyDescent="0.3">
      <c r="C1887" s="73"/>
      <c r="D1887" s="110"/>
      <c r="E1887" s="110"/>
      <c r="F1887" s="110"/>
    </row>
    <row r="1888" spans="3:6" ht="25" customHeight="1" x14ac:dyDescent="0.3">
      <c r="C1888" s="73"/>
      <c r="D1888" s="110"/>
      <c r="E1888" s="110"/>
      <c r="F1888" s="110"/>
    </row>
    <row r="1889" spans="3:6" ht="25" customHeight="1" x14ac:dyDescent="0.3">
      <c r="C1889" s="73"/>
      <c r="D1889" s="110"/>
      <c r="E1889" s="110"/>
      <c r="F1889" s="110"/>
    </row>
    <row r="1890" spans="3:6" ht="25" customHeight="1" x14ac:dyDescent="0.3">
      <c r="C1890" s="73"/>
      <c r="D1890" s="110"/>
      <c r="E1890" s="110"/>
      <c r="F1890" s="110"/>
    </row>
    <row r="1891" spans="3:6" ht="25" customHeight="1" x14ac:dyDescent="0.3">
      <c r="C1891" s="73"/>
      <c r="D1891" s="110"/>
      <c r="E1891" s="110"/>
      <c r="F1891" s="110"/>
    </row>
    <row r="1892" spans="3:6" ht="25" customHeight="1" x14ac:dyDescent="0.3">
      <c r="C1892" s="73"/>
      <c r="D1892" s="110"/>
      <c r="E1892" s="110"/>
      <c r="F1892" s="110"/>
    </row>
    <row r="1893" spans="3:6" ht="25" customHeight="1" x14ac:dyDescent="0.3">
      <c r="C1893" s="73"/>
      <c r="D1893" s="110"/>
      <c r="E1893" s="110"/>
      <c r="F1893" s="110"/>
    </row>
    <row r="1894" spans="3:6" ht="25" customHeight="1" x14ac:dyDescent="0.3">
      <c r="C1894" s="73"/>
      <c r="D1894" s="110"/>
      <c r="E1894" s="110"/>
      <c r="F1894" s="110"/>
    </row>
    <row r="1895" spans="3:6" ht="25" customHeight="1" x14ac:dyDescent="0.3">
      <c r="C1895" s="73"/>
      <c r="D1895" s="110"/>
      <c r="E1895" s="110"/>
      <c r="F1895" s="110"/>
    </row>
    <row r="1896" spans="3:6" ht="25" customHeight="1" x14ac:dyDescent="0.3">
      <c r="C1896" s="73"/>
      <c r="D1896" s="110"/>
      <c r="E1896" s="110"/>
      <c r="F1896" s="110"/>
    </row>
    <row r="1897" spans="3:6" ht="25" customHeight="1" x14ac:dyDescent="0.3">
      <c r="C1897" s="73"/>
      <c r="D1897" s="110"/>
      <c r="E1897" s="110"/>
      <c r="F1897" s="110"/>
    </row>
    <row r="1898" spans="3:6" ht="25" customHeight="1" x14ac:dyDescent="0.3">
      <c r="C1898" s="73"/>
      <c r="D1898" s="110"/>
      <c r="E1898" s="110"/>
      <c r="F1898" s="110"/>
    </row>
    <row r="1899" spans="3:6" ht="25" customHeight="1" x14ac:dyDescent="0.3">
      <c r="C1899" s="73"/>
      <c r="D1899" s="110"/>
      <c r="E1899" s="110"/>
      <c r="F1899" s="110"/>
    </row>
    <row r="1900" spans="3:6" ht="25" customHeight="1" x14ac:dyDescent="0.3">
      <c r="C1900" s="73"/>
      <c r="D1900" s="110"/>
      <c r="E1900" s="110"/>
      <c r="F1900" s="110"/>
    </row>
    <row r="1901" spans="3:6" ht="25" customHeight="1" x14ac:dyDescent="0.3">
      <c r="C1901" s="73"/>
      <c r="D1901" s="110"/>
      <c r="E1901" s="110"/>
      <c r="F1901" s="110"/>
    </row>
    <row r="1902" spans="3:6" ht="25" customHeight="1" x14ac:dyDescent="0.3">
      <c r="C1902" s="73"/>
      <c r="D1902" s="110"/>
      <c r="E1902" s="110"/>
      <c r="F1902" s="110"/>
    </row>
    <row r="1903" spans="3:6" ht="25" customHeight="1" x14ac:dyDescent="0.3">
      <c r="C1903" s="73"/>
      <c r="D1903" s="110"/>
      <c r="E1903" s="110"/>
      <c r="F1903" s="110"/>
    </row>
    <row r="1904" spans="3:6" ht="25" customHeight="1" x14ac:dyDescent="0.3">
      <c r="C1904" s="73"/>
      <c r="D1904" s="110"/>
      <c r="E1904" s="110"/>
      <c r="F1904" s="110"/>
    </row>
    <row r="1905" spans="3:6" ht="25" customHeight="1" x14ac:dyDescent="0.3">
      <c r="C1905" s="73"/>
      <c r="D1905" s="110"/>
      <c r="E1905" s="110"/>
      <c r="F1905" s="110"/>
    </row>
    <row r="1906" spans="3:6" ht="25" customHeight="1" x14ac:dyDescent="0.3">
      <c r="C1906" s="73"/>
      <c r="D1906" s="110"/>
      <c r="E1906" s="110"/>
      <c r="F1906" s="110"/>
    </row>
    <row r="1907" spans="3:6" ht="25" customHeight="1" x14ac:dyDescent="0.3">
      <c r="C1907" s="73"/>
      <c r="D1907" s="110"/>
      <c r="E1907" s="110"/>
      <c r="F1907" s="110"/>
    </row>
    <row r="1908" spans="3:6" ht="25" customHeight="1" x14ac:dyDescent="0.3">
      <c r="C1908" s="73"/>
      <c r="D1908" s="110"/>
      <c r="E1908" s="110"/>
      <c r="F1908" s="110"/>
    </row>
    <row r="1909" spans="3:6" ht="25" customHeight="1" x14ac:dyDescent="0.3">
      <c r="C1909" s="73"/>
      <c r="D1909" s="110"/>
      <c r="E1909" s="110"/>
      <c r="F1909" s="110"/>
    </row>
    <row r="1910" spans="3:6" ht="25" customHeight="1" x14ac:dyDescent="0.3">
      <c r="C1910" s="73"/>
      <c r="D1910" s="110"/>
      <c r="E1910" s="110"/>
      <c r="F1910" s="110"/>
    </row>
    <row r="1911" spans="3:6" ht="25" customHeight="1" x14ac:dyDescent="0.3">
      <c r="C1911" s="73"/>
      <c r="D1911" s="110"/>
      <c r="E1911" s="110"/>
      <c r="F1911" s="110"/>
    </row>
    <row r="1912" spans="3:6" ht="25" customHeight="1" x14ac:dyDescent="0.3">
      <c r="C1912" s="73"/>
      <c r="D1912" s="110"/>
      <c r="E1912" s="110"/>
      <c r="F1912" s="110"/>
    </row>
    <row r="1913" spans="3:6" ht="25" customHeight="1" x14ac:dyDescent="0.3">
      <c r="C1913" s="73"/>
      <c r="D1913" s="110"/>
      <c r="E1913" s="110"/>
      <c r="F1913" s="110"/>
    </row>
    <row r="1914" spans="3:6" ht="25" customHeight="1" x14ac:dyDescent="0.3">
      <c r="C1914" s="73"/>
      <c r="D1914" s="110"/>
      <c r="E1914" s="110"/>
      <c r="F1914" s="110"/>
    </row>
    <row r="1915" spans="3:6" ht="25" customHeight="1" x14ac:dyDescent="0.3">
      <c r="C1915" s="73"/>
      <c r="D1915" s="110"/>
      <c r="E1915" s="110"/>
      <c r="F1915" s="110"/>
    </row>
    <row r="1916" spans="3:6" ht="25" customHeight="1" x14ac:dyDescent="0.3">
      <c r="C1916" s="73"/>
      <c r="D1916" s="110"/>
      <c r="E1916" s="110"/>
      <c r="F1916" s="110"/>
    </row>
    <row r="1917" spans="3:6" ht="25" customHeight="1" x14ac:dyDescent="0.3">
      <c r="C1917" s="73"/>
      <c r="D1917" s="110"/>
      <c r="E1917" s="110"/>
      <c r="F1917" s="110"/>
    </row>
    <row r="1918" spans="3:6" ht="25" customHeight="1" x14ac:dyDescent="0.3">
      <c r="C1918" s="73"/>
      <c r="D1918" s="110"/>
      <c r="E1918" s="110"/>
      <c r="F1918" s="110"/>
    </row>
    <row r="1919" spans="3:6" ht="25" customHeight="1" x14ac:dyDescent="0.3">
      <c r="C1919" s="73"/>
      <c r="D1919" s="110"/>
      <c r="E1919" s="110"/>
      <c r="F1919" s="110"/>
    </row>
    <row r="1920" spans="3:6" ht="25" customHeight="1" x14ac:dyDescent="0.3">
      <c r="C1920" s="73"/>
      <c r="D1920" s="110"/>
      <c r="E1920" s="110"/>
      <c r="F1920" s="110"/>
    </row>
    <row r="1921" spans="3:6" ht="25" customHeight="1" x14ac:dyDescent="0.3">
      <c r="C1921" s="73"/>
      <c r="D1921" s="110"/>
      <c r="E1921" s="110"/>
      <c r="F1921" s="110"/>
    </row>
    <row r="1922" spans="3:6" ht="25" customHeight="1" x14ac:dyDescent="0.3">
      <c r="C1922" s="73"/>
      <c r="D1922" s="110"/>
      <c r="E1922" s="110"/>
      <c r="F1922" s="110"/>
    </row>
    <row r="1923" spans="3:6" ht="25" customHeight="1" x14ac:dyDescent="0.3">
      <c r="C1923" s="73"/>
      <c r="D1923" s="110"/>
      <c r="E1923" s="110"/>
      <c r="F1923" s="110"/>
    </row>
    <row r="1924" spans="3:6" ht="25" customHeight="1" x14ac:dyDescent="0.3">
      <c r="C1924" s="73"/>
      <c r="D1924" s="110"/>
      <c r="E1924" s="110"/>
      <c r="F1924" s="110"/>
    </row>
    <row r="1925" spans="3:6" ht="25" customHeight="1" x14ac:dyDescent="0.3">
      <c r="C1925" s="73"/>
      <c r="D1925" s="110"/>
      <c r="E1925" s="110"/>
      <c r="F1925" s="110"/>
    </row>
    <row r="1926" spans="3:6" ht="25" customHeight="1" x14ac:dyDescent="0.3">
      <c r="C1926" s="73"/>
      <c r="D1926" s="110"/>
      <c r="E1926" s="110"/>
      <c r="F1926" s="110"/>
    </row>
    <row r="1927" spans="3:6" ht="25" customHeight="1" x14ac:dyDescent="0.3">
      <c r="C1927" s="73"/>
      <c r="D1927" s="110"/>
      <c r="E1927" s="110"/>
      <c r="F1927" s="110"/>
    </row>
    <row r="1928" spans="3:6" ht="25" customHeight="1" x14ac:dyDescent="0.3">
      <c r="C1928" s="73"/>
      <c r="D1928" s="110"/>
      <c r="E1928" s="110"/>
      <c r="F1928" s="110"/>
    </row>
    <row r="1929" spans="3:6" ht="25" customHeight="1" x14ac:dyDescent="0.3">
      <c r="C1929" s="73"/>
      <c r="D1929" s="110"/>
      <c r="E1929" s="110"/>
      <c r="F1929" s="110"/>
    </row>
    <row r="1930" spans="3:6" ht="25" customHeight="1" x14ac:dyDescent="0.3">
      <c r="C1930" s="73"/>
      <c r="D1930" s="110"/>
      <c r="E1930" s="110"/>
      <c r="F1930" s="110"/>
    </row>
    <row r="1931" spans="3:6" ht="25" customHeight="1" x14ac:dyDescent="0.3">
      <c r="C1931" s="73"/>
      <c r="D1931" s="110"/>
      <c r="E1931" s="110"/>
      <c r="F1931" s="110"/>
    </row>
    <row r="1932" spans="3:6" ht="25" customHeight="1" x14ac:dyDescent="0.3">
      <c r="C1932" s="73"/>
      <c r="D1932" s="110"/>
      <c r="E1932" s="110"/>
      <c r="F1932" s="110"/>
    </row>
    <row r="1933" spans="3:6" ht="25" customHeight="1" x14ac:dyDescent="0.3">
      <c r="C1933" s="73"/>
      <c r="D1933" s="110"/>
      <c r="E1933" s="110"/>
      <c r="F1933" s="110"/>
    </row>
    <row r="1934" spans="3:6" ht="25" customHeight="1" x14ac:dyDescent="0.3">
      <c r="C1934" s="73"/>
      <c r="D1934" s="110"/>
      <c r="E1934" s="110"/>
      <c r="F1934" s="110"/>
    </row>
    <row r="1935" spans="3:6" ht="25" customHeight="1" x14ac:dyDescent="0.3">
      <c r="C1935" s="73"/>
      <c r="D1935" s="110"/>
      <c r="E1935" s="110"/>
      <c r="F1935" s="110"/>
    </row>
    <row r="1936" spans="3:6" ht="25" customHeight="1" x14ac:dyDescent="0.3">
      <c r="C1936" s="73"/>
      <c r="D1936" s="110"/>
      <c r="E1936" s="110"/>
      <c r="F1936" s="110"/>
    </row>
    <row r="1937" spans="3:6" ht="25" customHeight="1" x14ac:dyDescent="0.3">
      <c r="C1937" s="73"/>
      <c r="D1937" s="110"/>
      <c r="E1937" s="110"/>
      <c r="F1937" s="110"/>
    </row>
    <row r="1938" spans="3:6" ht="25" customHeight="1" x14ac:dyDescent="0.3">
      <c r="C1938" s="73"/>
      <c r="D1938" s="110"/>
      <c r="E1938" s="110"/>
      <c r="F1938" s="110"/>
    </row>
    <row r="1939" spans="3:6" ht="25" customHeight="1" x14ac:dyDescent="0.3">
      <c r="C1939" s="73"/>
      <c r="D1939" s="110"/>
      <c r="E1939" s="110"/>
      <c r="F1939" s="110"/>
    </row>
    <row r="1940" spans="3:6" ht="25" customHeight="1" x14ac:dyDescent="0.3">
      <c r="C1940" s="73"/>
      <c r="D1940" s="110"/>
      <c r="E1940" s="110"/>
      <c r="F1940" s="110"/>
    </row>
    <row r="1941" spans="3:6" ht="25" customHeight="1" x14ac:dyDescent="0.3">
      <c r="C1941" s="73"/>
      <c r="D1941" s="110"/>
      <c r="E1941" s="110"/>
      <c r="F1941" s="110"/>
    </row>
    <row r="1942" spans="3:6" ht="25" customHeight="1" x14ac:dyDescent="0.3">
      <c r="C1942" s="73"/>
      <c r="D1942" s="110"/>
      <c r="E1942" s="110"/>
      <c r="F1942" s="110"/>
    </row>
    <row r="1943" spans="3:6" ht="25" customHeight="1" x14ac:dyDescent="0.3">
      <c r="C1943" s="73"/>
      <c r="D1943" s="110"/>
      <c r="E1943" s="110"/>
      <c r="F1943" s="110"/>
    </row>
    <row r="1944" spans="3:6" ht="25" customHeight="1" x14ac:dyDescent="0.3">
      <c r="C1944" s="73"/>
      <c r="D1944" s="110"/>
      <c r="E1944" s="110"/>
      <c r="F1944" s="110"/>
    </row>
    <row r="1945" spans="3:6" ht="25" customHeight="1" x14ac:dyDescent="0.3">
      <c r="C1945" s="73"/>
      <c r="D1945" s="110"/>
      <c r="E1945" s="110"/>
      <c r="F1945" s="110"/>
    </row>
    <row r="1946" spans="3:6" ht="25" customHeight="1" x14ac:dyDescent="0.3">
      <c r="C1946" s="73"/>
      <c r="D1946" s="110"/>
      <c r="E1946" s="110"/>
      <c r="F1946" s="110"/>
    </row>
    <row r="1947" spans="3:6" ht="25" customHeight="1" x14ac:dyDescent="0.3">
      <c r="C1947" s="73"/>
      <c r="D1947" s="110"/>
      <c r="E1947" s="110"/>
      <c r="F1947" s="110"/>
    </row>
    <row r="1948" spans="3:6" ht="25" customHeight="1" x14ac:dyDescent="0.3">
      <c r="C1948" s="73"/>
      <c r="D1948" s="110"/>
      <c r="E1948" s="110"/>
      <c r="F1948" s="110"/>
    </row>
    <row r="1949" spans="3:6" ht="25" customHeight="1" x14ac:dyDescent="0.3">
      <c r="C1949" s="73"/>
      <c r="D1949" s="110"/>
      <c r="E1949" s="110"/>
      <c r="F1949" s="110"/>
    </row>
    <row r="1950" spans="3:6" ht="25" customHeight="1" x14ac:dyDescent="0.3">
      <c r="C1950" s="73"/>
      <c r="D1950" s="110"/>
      <c r="E1950" s="110"/>
      <c r="F1950" s="110"/>
    </row>
    <row r="1951" spans="3:6" ht="25" customHeight="1" x14ac:dyDescent="0.3">
      <c r="C1951" s="73"/>
      <c r="D1951" s="110"/>
      <c r="E1951" s="110"/>
      <c r="F1951" s="110"/>
    </row>
    <row r="1952" spans="3:6" ht="25" customHeight="1" x14ac:dyDescent="0.3">
      <c r="C1952" s="73"/>
      <c r="D1952" s="110"/>
      <c r="E1952" s="110"/>
      <c r="F1952" s="110"/>
    </row>
    <row r="1953" spans="3:6" ht="25" customHeight="1" x14ac:dyDescent="0.3">
      <c r="C1953" s="73"/>
      <c r="D1953" s="110"/>
      <c r="E1953" s="110"/>
      <c r="F1953" s="110"/>
    </row>
    <row r="1954" spans="3:6" ht="25" customHeight="1" x14ac:dyDescent="0.3">
      <c r="C1954" s="73"/>
      <c r="D1954" s="110"/>
      <c r="E1954" s="110"/>
      <c r="F1954" s="110"/>
    </row>
    <row r="1955" spans="3:6" ht="25" customHeight="1" x14ac:dyDescent="0.3">
      <c r="C1955" s="73"/>
      <c r="D1955" s="110"/>
      <c r="E1955" s="110"/>
      <c r="F1955" s="110"/>
    </row>
    <row r="1956" spans="3:6" ht="25" customHeight="1" x14ac:dyDescent="0.3">
      <c r="C1956" s="73"/>
      <c r="D1956" s="110"/>
      <c r="E1956" s="110"/>
      <c r="F1956" s="110"/>
    </row>
    <row r="1957" spans="3:6" ht="25" customHeight="1" x14ac:dyDescent="0.3">
      <c r="C1957" s="73"/>
      <c r="D1957" s="110"/>
      <c r="E1957" s="110"/>
      <c r="F1957" s="110"/>
    </row>
    <row r="1958" spans="3:6" ht="25" customHeight="1" x14ac:dyDescent="0.3">
      <c r="C1958" s="73"/>
      <c r="D1958" s="110"/>
      <c r="E1958" s="110"/>
      <c r="F1958" s="110"/>
    </row>
    <row r="1959" spans="3:6" ht="25" customHeight="1" x14ac:dyDescent="0.3">
      <c r="C1959" s="73"/>
      <c r="D1959" s="110"/>
      <c r="E1959" s="110"/>
      <c r="F1959" s="110"/>
    </row>
    <row r="1960" spans="3:6" ht="25" customHeight="1" x14ac:dyDescent="0.3">
      <c r="C1960" s="73"/>
      <c r="D1960" s="110"/>
      <c r="E1960" s="110"/>
      <c r="F1960" s="110"/>
    </row>
    <row r="1961" spans="3:6" ht="25" customHeight="1" x14ac:dyDescent="0.3">
      <c r="C1961" s="73"/>
      <c r="D1961" s="110"/>
      <c r="E1961" s="110"/>
      <c r="F1961" s="110"/>
    </row>
    <row r="1962" spans="3:6" ht="25" customHeight="1" x14ac:dyDescent="0.3">
      <c r="C1962" s="73"/>
      <c r="D1962" s="110"/>
      <c r="E1962" s="110"/>
      <c r="F1962" s="110"/>
    </row>
    <row r="1963" spans="3:6" ht="25" customHeight="1" x14ac:dyDescent="0.3">
      <c r="C1963" s="73"/>
      <c r="D1963" s="110"/>
      <c r="E1963" s="110"/>
      <c r="F1963" s="110"/>
    </row>
    <row r="1964" spans="3:6" ht="25" customHeight="1" x14ac:dyDescent="0.3">
      <c r="C1964" s="73"/>
      <c r="D1964" s="110"/>
      <c r="E1964" s="110"/>
      <c r="F1964" s="110"/>
    </row>
    <row r="1965" spans="3:6" ht="25" customHeight="1" x14ac:dyDescent="0.3">
      <c r="C1965" s="73"/>
      <c r="D1965" s="110"/>
      <c r="E1965" s="110"/>
      <c r="F1965" s="110"/>
    </row>
    <row r="1966" spans="3:6" ht="25" customHeight="1" x14ac:dyDescent="0.3">
      <c r="C1966" s="73"/>
      <c r="D1966" s="110"/>
      <c r="E1966" s="110"/>
      <c r="F1966" s="110"/>
    </row>
    <row r="1967" spans="3:6" ht="25" customHeight="1" x14ac:dyDescent="0.3">
      <c r="C1967" s="73"/>
      <c r="D1967" s="110"/>
      <c r="E1967" s="110"/>
      <c r="F1967" s="110"/>
    </row>
    <row r="1968" spans="3:6" ht="25" customHeight="1" x14ac:dyDescent="0.3">
      <c r="C1968" s="73"/>
      <c r="D1968" s="110"/>
      <c r="E1968" s="110"/>
      <c r="F1968" s="110"/>
    </row>
    <row r="1969" spans="3:6" ht="25" customHeight="1" x14ac:dyDescent="0.3">
      <c r="C1969" s="73"/>
      <c r="D1969" s="110"/>
      <c r="E1969" s="110"/>
      <c r="F1969" s="110"/>
    </row>
    <row r="1970" spans="3:6" ht="25" customHeight="1" x14ac:dyDescent="0.3">
      <c r="C1970" s="73"/>
      <c r="D1970" s="110"/>
      <c r="E1970" s="110"/>
      <c r="F1970" s="110"/>
    </row>
    <row r="1971" spans="3:6" ht="25" customHeight="1" x14ac:dyDescent="0.3">
      <c r="C1971" s="73"/>
      <c r="D1971" s="110"/>
      <c r="E1971" s="110"/>
      <c r="F1971" s="110"/>
    </row>
    <row r="1972" spans="3:6" ht="25" customHeight="1" x14ac:dyDescent="0.3">
      <c r="C1972" s="73"/>
      <c r="D1972" s="110"/>
      <c r="E1972" s="110"/>
      <c r="F1972" s="110"/>
    </row>
    <row r="1973" spans="3:6" ht="25" customHeight="1" x14ac:dyDescent="0.3">
      <c r="C1973" s="73"/>
      <c r="D1973" s="110"/>
      <c r="E1973" s="110"/>
      <c r="F1973" s="110"/>
    </row>
    <row r="1974" spans="3:6" ht="25" customHeight="1" x14ac:dyDescent="0.3">
      <c r="C1974" s="73"/>
      <c r="D1974" s="110"/>
      <c r="E1974" s="110"/>
      <c r="F1974" s="110"/>
    </row>
    <row r="1975" spans="3:6" ht="25" customHeight="1" x14ac:dyDescent="0.3">
      <c r="C1975" s="73"/>
      <c r="D1975" s="110"/>
      <c r="E1975" s="110"/>
      <c r="F1975" s="110"/>
    </row>
    <row r="1976" spans="3:6" ht="25" customHeight="1" x14ac:dyDescent="0.3">
      <c r="C1976" s="73"/>
      <c r="D1976" s="110"/>
      <c r="E1976" s="110"/>
      <c r="F1976" s="110"/>
    </row>
    <row r="1977" spans="3:6" ht="25" customHeight="1" x14ac:dyDescent="0.3">
      <c r="C1977" s="73"/>
      <c r="D1977" s="110"/>
      <c r="E1977" s="110"/>
      <c r="F1977" s="110"/>
    </row>
    <row r="1978" spans="3:6" ht="25" customHeight="1" x14ac:dyDescent="0.3">
      <c r="C1978" s="73"/>
      <c r="D1978" s="110"/>
      <c r="E1978" s="110"/>
      <c r="F1978" s="110"/>
    </row>
    <row r="1979" spans="3:6" ht="25" customHeight="1" x14ac:dyDescent="0.3">
      <c r="C1979" s="73"/>
      <c r="D1979" s="110"/>
      <c r="E1979" s="110"/>
      <c r="F1979" s="110"/>
    </row>
  </sheetData>
  <mergeCells count="256">
    <mergeCell ref="C176:G176"/>
    <mergeCell ref="D177:G177"/>
    <mergeCell ref="C178:G178"/>
    <mergeCell ref="D179:G179"/>
    <mergeCell ref="D180:G180"/>
    <mergeCell ref="F124:G124"/>
    <mergeCell ref="F125:G125"/>
    <mergeCell ref="E218:G218"/>
    <mergeCell ref="C243:G243"/>
    <mergeCell ref="D158:G158"/>
    <mergeCell ref="C159:G159"/>
    <mergeCell ref="F129:G129"/>
    <mergeCell ref="D242:G242"/>
    <mergeCell ref="C228:G228"/>
    <mergeCell ref="D229:G229"/>
    <mergeCell ref="D230:G230"/>
    <mergeCell ref="D231:G231"/>
    <mergeCell ref="C237:G237"/>
    <mergeCell ref="C241:G241"/>
    <mergeCell ref="E222:G222"/>
    <mergeCell ref="E215:G215"/>
    <mergeCell ref="E223:G223"/>
    <mergeCell ref="D224:G224"/>
    <mergeCell ref="E225:G225"/>
    <mergeCell ref="D244:G244"/>
    <mergeCell ref="B154:G154"/>
    <mergeCell ref="B187:G187"/>
    <mergeCell ref="B181:G181"/>
    <mergeCell ref="E165:G165"/>
    <mergeCell ref="D169:G169"/>
    <mergeCell ref="C170:G170"/>
    <mergeCell ref="D171:G171"/>
    <mergeCell ref="D172:G172"/>
    <mergeCell ref="D173:G173"/>
    <mergeCell ref="C174:G174"/>
    <mergeCell ref="D160:G160"/>
    <mergeCell ref="E161:G161"/>
    <mergeCell ref="D175:G175"/>
    <mergeCell ref="C188:G188"/>
    <mergeCell ref="D189:G189"/>
    <mergeCell ref="D190:G190"/>
    <mergeCell ref="C191:G191"/>
    <mergeCell ref="D192:G192"/>
    <mergeCell ref="E193:G193"/>
    <mergeCell ref="E194:G194"/>
    <mergeCell ref="D195:G195"/>
    <mergeCell ref="D208:G208"/>
    <mergeCell ref="C157:G157"/>
    <mergeCell ref="F116:G116"/>
    <mergeCell ref="F117:G117"/>
    <mergeCell ref="D83:G83"/>
    <mergeCell ref="D84:G84"/>
    <mergeCell ref="D80:G80"/>
    <mergeCell ref="D81:G81"/>
    <mergeCell ref="D107:G107"/>
    <mergeCell ref="E108:G108"/>
    <mergeCell ref="F109:G109"/>
    <mergeCell ref="F110:G110"/>
    <mergeCell ref="E111:G111"/>
    <mergeCell ref="B23:G23"/>
    <mergeCell ref="B24:G24"/>
    <mergeCell ref="B25:G25"/>
    <mergeCell ref="B26:G26"/>
    <mergeCell ref="C77:G77"/>
    <mergeCell ref="H26:M26"/>
    <mergeCell ref="H27:M27"/>
    <mergeCell ref="H28:M28"/>
    <mergeCell ref="H29:M29"/>
    <mergeCell ref="C37:G37"/>
    <mergeCell ref="D38:G38"/>
    <mergeCell ref="B42:G42"/>
    <mergeCell ref="C65:G65"/>
    <mergeCell ref="D66:G66"/>
    <mergeCell ref="B28:G28"/>
    <mergeCell ref="B29:G29"/>
    <mergeCell ref="B35:G35"/>
    <mergeCell ref="B36:G36"/>
    <mergeCell ref="D44:G44"/>
    <mergeCell ref="D74:G74"/>
    <mergeCell ref="C75:G75"/>
    <mergeCell ref="D76:G76"/>
    <mergeCell ref="C43:G43"/>
    <mergeCell ref="C45:G45"/>
    <mergeCell ref="H2:M2"/>
    <mergeCell ref="H9:M9"/>
    <mergeCell ref="A13:M13"/>
    <mergeCell ref="A14:M14"/>
    <mergeCell ref="A15:M15"/>
    <mergeCell ref="H17:J17"/>
    <mergeCell ref="C40:G40"/>
    <mergeCell ref="H22:M22"/>
    <mergeCell ref="H23:M23"/>
    <mergeCell ref="H24:M24"/>
    <mergeCell ref="H25:M25"/>
    <mergeCell ref="B19:M19"/>
    <mergeCell ref="B20:G20"/>
    <mergeCell ref="A31:A34"/>
    <mergeCell ref="B31:M31"/>
    <mergeCell ref="B32:G34"/>
    <mergeCell ref="H32:M32"/>
    <mergeCell ref="H33:J33"/>
    <mergeCell ref="K33:M33"/>
    <mergeCell ref="H20:M20"/>
    <mergeCell ref="H21:M21"/>
    <mergeCell ref="B21:G21"/>
    <mergeCell ref="B22:G22"/>
    <mergeCell ref="B27:G27"/>
    <mergeCell ref="I298:L298"/>
    <mergeCell ref="I279:L279"/>
    <mergeCell ref="I282:L282"/>
    <mergeCell ref="I284:L284"/>
    <mergeCell ref="I295:L295"/>
    <mergeCell ref="C249:G249"/>
    <mergeCell ref="B245:G245"/>
    <mergeCell ref="C250:G250"/>
    <mergeCell ref="C251:G251"/>
    <mergeCell ref="I288:L288"/>
    <mergeCell ref="I252:L252"/>
    <mergeCell ref="I266:L266"/>
    <mergeCell ref="I259:K259"/>
    <mergeCell ref="D46:G46"/>
    <mergeCell ref="C47:G47"/>
    <mergeCell ref="D48:G48"/>
    <mergeCell ref="B105:G105"/>
    <mergeCell ref="C49:G49"/>
    <mergeCell ref="D50:G50"/>
    <mergeCell ref="E51:G51"/>
    <mergeCell ref="E54:G54"/>
    <mergeCell ref="D55:G55"/>
    <mergeCell ref="D67:G67"/>
    <mergeCell ref="C68:G68"/>
    <mergeCell ref="D69:G69"/>
    <mergeCell ref="C70:G70"/>
    <mergeCell ref="E52:G52"/>
    <mergeCell ref="E53:G53"/>
    <mergeCell ref="D88:G88"/>
    <mergeCell ref="C89:G89"/>
    <mergeCell ref="D90:G90"/>
    <mergeCell ref="D79:G79"/>
    <mergeCell ref="D87:G87"/>
    <mergeCell ref="D71:G71"/>
    <mergeCell ref="C72:G72"/>
    <mergeCell ref="D73:G73"/>
    <mergeCell ref="E56:G56"/>
    <mergeCell ref="E226:G226"/>
    <mergeCell ref="E227:G227"/>
    <mergeCell ref="D216:G216"/>
    <mergeCell ref="C219:G219"/>
    <mergeCell ref="D220:G220"/>
    <mergeCell ref="E221:G221"/>
    <mergeCell ref="E217:G217"/>
    <mergeCell ref="B236:G236"/>
    <mergeCell ref="A232:A235"/>
    <mergeCell ref="B232:M232"/>
    <mergeCell ref="B233:G235"/>
    <mergeCell ref="H233:M233"/>
    <mergeCell ref="H234:J234"/>
    <mergeCell ref="K234:M234"/>
    <mergeCell ref="H1:M1"/>
    <mergeCell ref="H102:J102"/>
    <mergeCell ref="K102:M102"/>
    <mergeCell ref="B104:G104"/>
    <mergeCell ref="H183:M183"/>
    <mergeCell ref="H184:J184"/>
    <mergeCell ref="K184:M184"/>
    <mergeCell ref="B64:G64"/>
    <mergeCell ref="A100:A103"/>
    <mergeCell ref="A182:A185"/>
    <mergeCell ref="B182:M182"/>
    <mergeCell ref="B183:G185"/>
    <mergeCell ref="B100:M100"/>
    <mergeCell ref="B101:G103"/>
    <mergeCell ref="A60:A63"/>
    <mergeCell ref="D95:G95"/>
    <mergeCell ref="D96:G96"/>
    <mergeCell ref="D97:G97"/>
    <mergeCell ref="D91:G91"/>
    <mergeCell ref="D78:G78"/>
    <mergeCell ref="H101:M101"/>
    <mergeCell ref="A142:A145"/>
    <mergeCell ref="B142:M142"/>
    <mergeCell ref="B143:G145"/>
    <mergeCell ref="E57:G57"/>
    <mergeCell ref="E58:G58"/>
    <mergeCell ref="E59:G59"/>
    <mergeCell ref="D85:G85"/>
    <mergeCell ref="C86:G86"/>
    <mergeCell ref="D82:G82"/>
    <mergeCell ref="C155:G155"/>
    <mergeCell ref="D156:G156"/>
    <mergeCell ref="F115:G115"/>
    <mergeCell ref="B60:M60"/>
    <mergeCell ref="B61:G63"/>
    <mergeCell ref="H61:M61"/>
    <mergeCell ref="H62:J62"/>
    <mergeCell ref="K62:M62"/>
    <mergeCell ref="D98:G98"/>
    <mergeCell ref="D99:G99"/>
    <mergeCell ref="C106:G106"/>
    <mergeCell ref="C92:G92"/>
    <mergeCell ref="D93:G93"/>
    <mergeCell ref="D94:G94"/>
    <mergeCell ref="F112:G112"/>
    <mergeCell ref="F113:G113"/>
    <mergeCell ref="E114:G114"/>
    <mergeCell ref="D121:G121"/>
    <mergeCell ref="E214:G214"/>
    <mergeCell ref="B186:G186"/>
    <mergeCell ref="D211:G211"/>
    <mergeCell ref="C212:G212"/>
    <mergeCell ref="D213:G213"/>
    <mergeCell ref="E196:G196"/>
    <mergeCell ref="E197:G197"/>
    <mergeCell ref="C198:G198"/>
    <mergeCell ref="D199:G199"/>
    <mergeCell ref="E200:G200"/>
    <mergeCell ref="E201:G201"/>
    <mergeCell ref="E202:G202"/>
    <mergeCell ref="D203:G203"/>
    <mergeCell ref="E204:G204"/>
    <mergeCell ref="C207:G207"/>
    <mergeCell ref="E205:G205"/>
    <mergeCell ref="E206:G206"/>
    <mergeCell ref="C209:G209"/>
    <mergeCell ref="D210:G210"/>
    <mergeCell ref="H143:M143"/>
    <mergeCell ref="H144:J144"/>
    <mergeCell ref="K144:M144"/>
    <mergeCell ref="B146:G146"/>
    <mergeCell ref="F118:G118"/>
    <mergeCell ref="F119:G119"/>
    <mergeCell ref="F120:G120"/>
    <mergeCell ref="E130:G130"/>
    <mergeCell ref="F131:G131"/>
    <mergeCell ref="F132:G132"/>
    <mergeCell ref="E122:G122"/>
    <mergeCell ref="F123:G123"/>
    <mergeCell ref="F126:G126"/>
    <mergeCell ref="E127:G127"/>
    <mergeCell ref="F128:G128"/>
    <mergeCell ref="D153:G153"/>
    <mergeCell ref="E133:G133"/>
    <mergeCell ref="F134:G134"/>
    <mergeCell ref="F135:G135"/>
    <mergeCell ref="E136:G136"/>
    <mergeCell ref="D137:G137"/>
    <mergeCell ref="C138:G138"/>
    <mergeCell ref="D139:G139"/>
    <mergeCell ref="C140:G140"/>
    <mergeCell ref="D141:G141"/>
    <mergeCell ref="D148:G148"/>
    <mergeCell ref="D149:G149"/>
    <mergeCell ref="C150:G150"/>
    <mergeCell ref="D151:G151"/>
    <mergeCell ref="D152:G152"/>
    <mergeCell ref="C147:G147"/>
  </mergeCells>
  <pageMargins left="0.6" right="0.5" top="0.5" bottom="0.5" header="0" footer="0"/>
  <pageSetup paperSize="9" scale="70" firstPageNumber="57" orientation="portrait" useFirstPageNumber="1" r:id="rId1"/>
  <rowBreaks count="6" manualBreakCount="6">
    <brk id="59" max="12" man="1"/>
    <brk id="99" max="12" man="1"/>
    <brk id="141" max="12" man="1"/>
    <brk id="181" max="12" man="1"/>
    <brk id="231" max="12" man="1"/>
    <brk id="24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O1006"/>
  <sheetViews>
    <sheetView view="pageBreakPreview" zoomScaleNormal="85" zoomScaleSheetLayoutView="100" workbookViewId="0">
      <selection activeCell="L7" sqref="L7"/>
    </sheetView>
  </sheetViews>
  <sheetFormatPr defaultColWidth="9.1796875" defaultRowHeight="20.149999999999999" customHeight="1" x14ac:dyDescent="0.3"/>
  <cols>
    <col min="1" max="1" width="4.26953125" style="423" customWidth="1"/>
    <col min="2" max="2" width="4" style="423" customWidth="1"/>
    <col min="3" max="3" width="3.453125" style="423" customWidth="1"/>
    <col min="4" max="4" width="27.54296875" style="423" customWidth="1"/>
    <col min="5" max="5" width="2.7265625" style="423" customWidth="1"/>
    <col min="6" max="6" width="12.7265625" style="423" customWidth="1"/>
    <col min="7" max="7" width="12.26953125" style="453" customWidth="1"/>
    <col min="8" max="8" width="13.26953125" style="453" customWidth="1"/>
    <col min="9" max="9" width="10.1796875" style="423" customWidth="1"/>
    <col min="10" max="10" width="7.26953125" style="423" bestFit="1" customWidth="1"/>
    <col min="11" max="11" width="8.7265625" style="423" bestFit="1" customWidth="1"/>
    <col min="12" max="12" width="27.54296875" style="451" customWidth="1"/>
    <col min="13" max="13" width="21.1796875" style="454" customWidth="1"/>
    <col min="14" max="16384" width="9.1796875" style="423"/>
  </cols>
  <sheetData>
    <row r="1" spans="1:13" ht="20.149999999999999" customHeight="1" x14ac:dyDescent="0.3">
      <c r="A1" s="1159" t="s">
        <v>207</v>
      </c>
      <c r="B1" s="1159"/>
      <c r="C1" s="1159"/>
      <c r="D1" s="1159"/>
      <c r="E1" s="1159"/>
      <c r="F1" s="1159"/>
      <c r="G1" s="1159"/>
      <c r="H1" s="1159"/>
      <c r="I1" s="1159"/>
      <c r="J1" s="1159"/>
      <c r="K1" s="1159"/>
      <c r="L1" s="1159"/>
      <c r="M1" s="1159"/>
    </row>
    <row r="2" spans="1:13" ht="20.149999999999999" customHeight="1" x14ac:dyDescent="0.3">
      <c r="A2" s="1159" t="s">
        <v>222</v>
      </c>
      <c r="B2" s="1159"/>
      <c r="C2" s="1159"/>
      <c r="D2" s="1159"/>
      <c r="E2" s="1159"/>
      <c r="F2" s="1159"/>
      <c r="G2" s="1159"/>
      <c r="H2" s="1159"/>
      <c r="I2" s="1159"/>
      <c r="J2" s="1159"/>
      <c r="K2" s="1159"/>
      <c r="L2" s="1159"/>
      <c r="M2" s="1159"/>
    </row>
    <row r="3" spans="1:13" ht="11.25" customHeight="1" x14ac:dyDescent="0.3">
      <c r="A3" s="281"/>
      <c r="B3" s="281"/>
      <c r="C3" s="281"/>
      <c r="D3" s="281"/>
      <c r="E3" s="281"/>
      <c r="F3" s="281"/>
      <c r="G3" s="506"/>
      <c r="H3" s="283"/>
      <c r="I3" s="281"/>
      <c r="J3" s="506"/>
      <c r="K3" s="506"/>
      <c r="L3" s="507"/>
      <c r="M3" s="508"/>
    </row>
    <row r="4" spans="1:13" ht="13" x14ac:dyDescent="0.3">
      <c r="A4" s="280" t="s">
        <v>208</v>
      </c>
      <c r="B4" s="280"/>
      <c r="C4" s="281"/>
      <c r="D4" s="282"/>
      <c r="E4" s="282"/>
      <c r="F4" s="281"/>
      <c r="G4" s="506"/>
      <c r="H4" s="283"/>
      <c r="I4" s="281"/>
      <c r="J4" s="506"/>
      <c r="K4" s="506"/>
      <c r="L4" s="507"/>
      <c r="M4" s="508"/>
    </row>
    <row r="5" spans="1:13" ht="17.5" customHeight="1" x14ac:dyDescent="0.3">
      <c r="A5" s="281"/>
      <c r="B5" s="281"/>
      <c r="C5" s="281" t="s">
        <v>209</v>
      </c>
      <c r="D5" s="281"/>
      <c r="E5" s="281" t="s">
        <v>210</v>
      </c>
      <c r="F5" s="1160" t="s">
        <v>779</v>
      </c>
      <c r="G5" s="1160"/>
      <c r="H5" s="1160"/>
      <c r="I5" s="1160"/>
      <c r="J5" s="506"/>
      <c r="K5" s="506"/>
      <c r="L5" s="507"/>
      <c r="M5" s="508"/>
    </row>
    <row r="6" spans="1:13" ht="17.5" customHeight="1" x14ac:dyDescent="0.3">
      <c r="A6" s="281"/>
      <c r="B6" s="281"/>
      <c r="C6" s="281" t="s">
        <v>211</v>
      </c>
      <c r="D6" s="281"/>
      <c r="E6" s="281" t="s">
        <v>210</v>
      </c>
      <c r="F6" s="1161" t="s">
        <v>782</v>
      </c>
      <c r="G6" s="1162"/>
      <c r="H6" s="1162"/>
      <c r="I6" s="1162"/>
      <c r="J6" s="506"/>
      <c r="K6" s="506"/>
      <c r="L6" s="507"/>
      <c r="M6" s="508"/>
    </row>
    <row r="7" spans="1:13" ht="17.5" customHeight="1" x14ac:dyDescent="0.3">
      <c r="A7" s="281"/>
      <c r="B7" s="281"/>
      <c r="C7" s="281" t="s">
        <v>212</v>
      </c>
      <c r="D7" s="281"/>
      <c r="E7" s="281" t="s">
        <v>210</v>
      </c>
      <c r="F7" s="1162" t="s">
        <v>551</v>
      </c>
      <c r="G7" s="1162"/>
      <c r="H7" s="1162"/>
      <c r="I7" s="1162"/>
      <c r="J7" s="78"/>
      <c r="K7" s="78"/>
      <c r="L7" s="507"/>
      <c r="M7" s="508"/>
    </row>
    <row r="8" spans="1:13" ht="17.5" customHeight="1" x14ac:dyDescent="0.3">
      <c r="A8" s="281"/>
      <c r="B8" s="281"/>
      <c r="C8" s="281" t="s">
        <v>279</v>
      </c>
      <c r="D8" s="281"/>
      <c r="E8" s="281" t="s">
        <v>210</v>
      </c>
      <c r="F8" s="1162" t="str">
        <f>DUPAK!I253</f>
        <v>Ketua Jurusan Kimia</v>
      </c>
      <c r="G8" s="1162"/>
      <c r="H8" s="1162"/>
      <c r="I8" s="1162"/>
      <c r="J8" s="87"/>
      <c r="K8" s="87"/>
      <c r="L8" s="87"/>
      <c r="M8" s="509"/>
    </row>
    <row r="9" spans="1:13" ht="17.5" customHeight="1" x14ac:dyDescent="0.3">
      <c r="A9" s="281"/>
      <c r="B9" s="281"/>
      <c r="C9" s="281" t="s">
        <v>214</v>
      </c>
      <c r="D9" s="281"/>
      <c r="E9" s="281" t="s">
        <v>210</v>
      </c>
      <c r="F9" s="1162" t="s">
        <v>486</v>
      </c>
      <c r="G9" s="1162"/>
      <c r="H9" s="1162"/>
      <c r="I9" s="1162"/>
      <c r="J9" s="506"/>
      <c r="K9" s="506"/>
      <c r="L9" s="507" t="s">
        <v>243</v>
      </c>
      <c r="M9" s="508"/>
    </row>
    <row r="10" spans="1:13" ht="13" x14ac:dyDescent="0.3">
      <c r="A10" s="281"/>
      <c r="B10" s="281"/>
      <c r="C10" s="281"/>
      <c r="D10" s="281"/>
      <c r="E10" s="281"/>
      <c r="F10" s="379"/>
      <c r="G10" s="510"/>
      <c r="H10" s="510"/>
      <c r="I10" s="379"/>
      <c r="J10" s="506"/>
      <c r="K10" s="506"/>
      <c r="L10" s="507"/>
      <c r="M10" s="508"/>
    </row>
    <row r="11" spans="1:13" ht="13" x14ac:dyDescent="0.3">
      <c r="A11" s="280" t="s">
        <v>215</v>
      </c>
      <c r="B11" s="280"/>
      <c r="C11" s="281"/>
      <c r="D11" s="282"/>
      <c r="E11" s="282"/>
      <c r="F11" s="281"/>
      <c r="G11" s="506"/>
      <c r="H11" s="283"/>
      <c r="I11" s="281"/>
      <c r="J11" s="506"/>
      <c r="K11" s="506"/>
      <c r="L11" s="507"/>
      <c r="M11" s="508"/>
    </row>
    <row r="12" spans="1:13" ht="17.5" customHeight="1" x14ac:dyDescent="0.3">
      <c r="A12" s="281"/>
      <c r="B12" s="281"/>
      <c r="C12" s="281" t="s">
        <v>216</v>
      </c>
      <c r="D12" s="281"/>
      <c r="E12" s="281" t="s">
        <v>210</v>
      </c>
      <c r="F12" s="1160" t="s">
        <v>772</v>
      </c>
      <c r="G12" s="1160"/>
      <c r="H12" s="1160"/>
      <c r="I12" s="1160"/>
      <c r="J12" s="506"/>
      <c r="K12" s="506"/>
      <c r="L12" s="507"/>
      <c r="M12" s="508"/>
    </row>
    <row r="13" spans="1:13" ht="17.5" customHeight="1" x14ac:dyDescent="0.3">
      <c r="A13" s="281"/>
      <c r="B13" s="281"/>
      <c r="C13" s="281" t="s">
        <v>217</v>
      </c>
      <c r="D13" s="281"/>
      <c r="E13" s="281" t="s">
        <v>210</v>
      </c>
      <c r="F13" s="1161" t="s">
        <v>548</v>
      </c>
      <c r="G13" s="1162"/>
      <c r="H13" s="1162"/>
      <c r="I13" s="1162"/>
      <c r="J13" s="506"/>
      <c r="K13" s="506"/>
      <c r="L13" s="507"/>
      <c r="M13" s="508"/>
    </row>
    <row r="14" spans="1:13" ht="17.5" customHeight="1" x14ac:dyDescent="0.3">
      <c r="A14" s="281"/>
      <c r="B14" s="281"/>
      <c r="C14" s="281" t="s">
        <v>212</v>
      </c>
      <c r="D14" s="281"/>
      <c r="E14" s="281" t="s">
        <v>210</v>
      </c>
      <c r="F14" s="1162" t="s">
        <v>503</v>
      </c>
      <c r="G14" s="1162"/>
      <c r="H14" s="1162"/>
      <c r="I14" s="1162"/>
      <c r="J14" s="506"/>
      <c r="K14" s="506"/>
      <c r="L14" s="507"/>
      <c r="M14" s="508"/>
    </row>
    <row r="15" spans="1:13" ht="17.5" customHeight="1" x14ac:dyDescent="0.3">
      <c r="A15" s="281"/>
      <c r="B15" s="281"/>
      <c r="C15" s="281" t="s">
        <v>213</v>
      </c>
      <c r="D15" s="281"/>
      <c r="E15" s="281" t="s">
        <v>210</v>
      </c>
      <c r="F15" s="1162" t="s">
        <v>547</v>
      </c>
      <c r="G15" s="1162"/>
      <c r="H15" s="1162"/>
      <c r="I15" s="1162"/>
      <c r="J15" s="506"/>
      <c r="K15" s="506"/>
      <c r="L15" s="507"/>
      <c r="M15" s="508"/>
    </row>
    <row r="16" spans="1:13" ht="17.5" customHeight="1" x14ac:dyDescent="0.3">
      <c r="A16" s="281"/>
      <c r="B16" s="281"/>
      <c r="C16" s="281" t="s">
        <v>214</v>
      </c>
      <c r="D16" s="281"/>
      <c r="E16" s="281" t="s">
        <v>210</v>
      </c>
      <c r="F16" s="1162" t="s">
        <v>486</v>
      </c>
      <c r="G16" s="1162"/>
      <c r="H16" s="1162"/>
      <c r="I16" s="1162"/>
      <c r="J16" s="506"/>
      <c r="K16" s="506"/>
      <c r="L16" s="507"/>
      <c r="M16" s="508"/>
    </row>
    <row r="17" spans="1:15" ht="12.75" customHeight="1" x14ac:dyDescent="0.3">
      <c r="A17" s="281"/>
      <c r="B17" s="281"/>
      <c r="C17" s="281"/>
      <c r="D17" s="281"/>
      <c r="E17" s="281"/>
      <c r="F17" s="281"/>
      <c r="G17" s="506"/>
      <c r="H17" s="283"/>
      <c r="I17" s="281"/>
      <c r="J17" s="506"/>
      <c r="K17" s="506"/>
      <c r="L17" s="507"/>
      <c r="M17" s="508"/>
    </row>
    <row r="18" spans="1:15" ht="20.149999999999999" customHeight="1" x14ac:dyDescent="0.3">
      <c r="A18" s="379" t="s">
        <v>230</v>
      </c>
      <c r="B18" s="379"/>
      <c r="C18" s="282"/>
      <c r="D18" s="282"/>
      <c r="E18" s="282"/>
      <c r="F18" s="282"/>
      <c r="G18" s="506"/>
      <c r="H18" s="506"/>
      <c r="I18" s="282"/>
      <c r="J18" s="506"/>
      <c r="K18" s="506"/>
      <c r="L18" s="507"/>
      <c r="M18" s="508"/>
      <c r="N18" s="2"/>
      <c r="O18" s="2"/>
    </row>
    <row r="19" spans="1:15" ht="6.75" customHeight="1" x14ac:dyDescent="0.3">
      <c r="A19" s="430"/>
      <c r="B19" s="430"/>
      <c r="C19" s="431"/>
      <c r="D19" s="431"/>
      <c r="E19" s="431"/>
      <c r="F19" s="431"/>
      <c r="G19" s="432"/>
      <c r="H19" s="433"/>
      <c r="I19" s="434"/>
      <c r="J19" s="424"/>
      <c r="K19" s="424"/>
      <c r="L19" s="426"/>
      <c r="M19" s="427"/>
    </row>
    <row r="20" spans="1:15" ht="39" x14ac:dyDescent="0.3">
      <c r="A20" s="299" t="s">
        <v>218</v>
      </c>
      <c r="B20" s="1163" t="s">
        <v>223</v>
      </c>
      <c r="C20" s="1164"/>
      <c r="D20" s="1164"/>
      <c r="E20" s="1164"/>
      <c r="F20" s="1164"/>
      <c r="G20" s="299" t="s">
        <v>219</v>
      </c>
      <c r="H20" s="299" t="s">
        <v>224</v>
      </c>
      <c r="I20" s="299" t="s">
        <v>225</v>
      </c>
      <c r="J20" s="299" t="s">
        <v>226</v>
      </c>
      <c r="K20" s="299" t="s">
        <v>227</v>
      </c>
      <c r="L20" s="638" t="s">
        <v>220</v>
      </c>
      <c r="M20" s="288" t="s">
        <v>355</v>
      </c>
    </row>
    <row r="21" spans="1:15" ht="13" x14ac:dyDescent="0.3">
      <c r="A21" s="564">
        <v>1</v>
      </c>
      <c r="B21" s="1165">
        <v>2</v>
      </c>
      <c r="C21" s="1166"/>
      <c r="D21" s="1166"/>
      <c r="E21" s="1166"/>
      <c r="F21" s="1166"/>
      <c r="G21" s="564">
        <v>3</v>
      </c>
      <c r="H21" s="299">
        <v>4</v>
      </c>
      <c r="I21" s="564">
        <v>5</v>
      </c>
      <c r="J21" s="564">
        <v>6</v>
      </c>
      <c r="K21" s="564">
        <v>7</v>
      </c>
      <c r="L21" s="639">
        <v>8</v>
      </c>
      <c r="M21" s="288" t="s">
        <v>376</v>
      </c>
    </row>
    <row r="22" spans="1:15" s="103" customFormat="1" ht="26.15" customHeight="1" x14ac:dyDescent="0.3">
      <c r="A22" s="797" t="s">
        <v>5</v>
      </c>
      <c r="B22" s="802" t="s">
        <v>7</v>
      </c>
      <c r="C22" s="354"/>
      <c r="D22" s="354"/>
      <c r="E22" s="354"/>
      <c r="F22" s="354"/>
      <c r="G22" s="184"/>
      <c r="H22" s="803"/>
      <c r="I22" s="106"/>
      <c r="J22" s="791"/>
      <c r="K22" s="206">
        <f>K23</f>
        <v>0</v>
      </c>
      <c r="L22" s="804"/>
      <c r="M22" s="805"/>
    </row>
    <row r="23" spans="1:15" s="78" customFormat="1" ht="18" customHeight="1" x14ac:dyDescent="0.35">
      <c r="A23" s="104"/>
      <c r="B23" s="175" t="s">
        <v>10</v>
      </c>
      <c r="C23" s="176" t="s">
        <v>80</v>
      </c>
      <c r="D23" s="354"/>
      <c r="E23" s="354"/>
      <c r="F23" s="354"/>
      <c r="G23" s="184"/>
      <c r="H23" s="803"/>
      <c r="I23" s="106"/>
      <c r="J23" s="791"/>
      <c r="K23" s="206">
        <f>SUM(K24:K25)</f>
        <v>0</v>
      </c>
      <c r="L23" s="806"/>
      <c r="M23" s="807"/>
    </row>
    <row r="24" spans="1:15" s="281" customFormat="1" ht="13.9" customHeight="1" x14ac:dyDescent="0.35">
      <c r="A24" s="630"/>
      <c r="B24" s="280"/>
      <c r="C24" s="790" t="s">
        <v>20</v>
      </c>
      <c r="D24" s="1038" t="s">
        <v>17</v>
      </c>
      <c r="E24" s="1039"/>
      <c r="F24" s="1040"/>
      <c r="G24" s="808"/>
      <c r="H24" s="184"/>
      <c r="I24" s="789"/>
      <c r="J24" s="184"/>
      <c r="K24" s="184"/>
      <c r="L24" s="809"/>
      <c r="M24" s="810"/>
    </row>
    <row r="25" spans="1:15" s="281" customFormat="1" ht="13.9" customHeight="1" x14ac:dyDescent="0.35">
      <c r="A25" s="177"/>
      <c r="B25" s="811"/>
      <c r="C25" s="790" t="s">
        <v>22</v>
      </c>
      <c r="D25" s="1042" t="s">
        <v>18</v>
      </c>
      <c r="E25" s="1042"/>
      <c r="F25" s="1042"/>
      <c r="G25" s="184"/>
      <c r="H25" s="506"/>
      <c r="I25" s="184"/>
      <c r="J25" s="184"/>
      <c r="K25" s="184"/>
      <c r="L25" s="640"/>
      <c r="M25" s="641"/>
    </row>
    <row r="26" spans="1:15" s="281" customFormat="1" ht="18" customHeight="1" x14ac:dyDescent="0.35">
      <c r="A26" s="182"/>
      <c r="B26" s="175" t="s">
        <v>9</v>
      </c>
      <c r="C26" s="176" t="s">
        <v>19</v>
      </c>
      <c r="D26" s="354"/>
      <c r="E26" s="354"/>
      <c r="F26" s="354"/>
      <c r="G26" s="184"/>
      <c r="H26" s="803"/>
      <c r="I26" s="184"/>
      <c r="J26" s="184"/>
      <c r="K26" s="797"/>
      <c r="L26" s="640"/>
      <c r="M26" s="641"/>
    </row>
    <row r="27" spans="1:15" s="281" customFormat="1" ht="23.25" customHeight="1" x14ac:dyDescent="0.35">
      <c r="A27" s="122" t="s">
        <v>6</v>
      </c>
      <c r="B27" s="1167" t="s">
        <v>184</v>
      </c>
      <c r="C27" s="1167"/>
      <c r="D27" s="1167"/>
      <c r="E27" s="1167"/>
      <c r="F27" s="1167"/>
      <c r="G27" s="812"/>
      <c r="H27" s="590"/>
      <c r="I27" s="184"/>
      <c r="J27" s="796"/>
      <c r="K27" s="663">
        <f>K28+K181+K182+K183+K271+K398+K438+K440+K443+K445+K454+K457+K460</f>
        <v>237.03</v>
      </c>
      <c r="L27" s="640"/>
      <c r="M27" s="641"/>
    </row>
    <row r="28" spans="1:15" s="281" customFormat="1" ht="43.15" customHeight="1" x14ac:dyDescent="0.35">
      <c r="A28" s="813"/>
      <c r="B28" s="814" t="s">
        <v>10</v>
      </c>
      <c r="C28" s="1150" t="s">
        <v>303</v>
      </c>
      <c r="D28" s="1151"/>
      <c r="E28" s="1151"/>
      <c r="F28" s="1151"/>
      <c r="G28" s="1151"/>
      <c r="H28" s="1151"/>
      <c r="I28" s="1151"/>
      <c r="J28" s="1152"/>
      <c r="K28" s="815">
        <f>K34+K41+K46+K53+K58+K65+K73+K84+K92+K100+K107+K114+K122+K131+K140+K149+K159+K170+K180</f>
        <v>129.03</v>
      </c>
      <c r="L28" s="640"/>
      <c r="M28" s="641"/>
    </row>
    <row r="29" spans="1:15" s="281" customFormat="1" ht="20.149999999999999" customHeight="1" x14ac:dyDescent="0.35">
      <c r="A29" s="177"/>
      <c r="B29" s="794"/>
      <c r="C29" s="816" t="s">
        <v>838</v>
      </c>
      <c r="D29" s="817"/>
      <c r="E29" s="817"/>
      <c r="F29" s="817"/>
      <c r="G29" s="817"/>
      <c r="H29" s="817"/>
      <c r="I29" s="817"/>
      <c r="J29" s="817"/>
      <c r="K29" s="817"/>
      <c r="L29" s="817"/>
      <c r="M29" s="818"/>
    </row>
    <row r="30" spans="1:15" s="281" customFormat="1" ht="30" customHeight="1" x14ac:dyDescent="0.35">
      <c r="A30" s="177"/>
      <c r="B30" s="794"/>
      <c r="C30" s="184">
        <v>1</v>
      </c>
      <c r="D30" s="1107" t="s">
        <v>842</v>
      </c>
      <c r="E30" s="1108"/>
      <c r="F30" s="1109"/>
      <c r="G30" s="1120" t="s">
        <v>839</v>
      </c>
      <c r="H30" s="803" t="s">
        <v>304</v>
      </c>
      <c r="I30" s="789">
        <v>1.5</v>
      </c>
      <c r="J30" s="184">
        <v>1</v>
      </c>
      <c r="K30" s="184">
        <f t="shared" ref="K30:K33" si="0">(I30*J30)</f>
        <v>1.5</v>
      </c>
      <c r="L30" s="1113" t="s">
        <v>836</v>
      </c>
      <c r="M30" s="1131" t="s">
        <v>1278</v>
      </c>
    </row>
    <row r="31" spans="1:15" s="281" customFormat="1" ht="30" customHeight="1" x14ac:dyDescent="0.35">
      <c r="A31" s="177"/>
      <c r="B31" s="794"/>
      <c r="C31" s="184">
        <v>2</v>
      </c>
      <c r="D31" s="1107" t="s">
        <v>833</v>
      </c>
      <c r="E31" s="1108"/>
      <c r="F31" s="1109"/>
      <c r="G31" s="1125"/>
      <c r="H31" s="803" t="s">
        <v>304</v>
      </c>
      <c r="I31" s="789">
        <v>1.5</v>
      </c>
      <c r="J31" s="184">
        <v>1</v>
      </c>
      <c r="K31" s="184">
        <f t="shared" si="0"/>
        <v>1.5</v>
      </c>
      <c r="L31" s="1114"/>
      <c r="M31" s="1130"/>
    </row>
    <row r="32" spans="1:15" s="281" customFormat="1" ht="30" customHeight="1" x14ac:dyDescent="0.35">
      <c r="A32" s="177"/>
      <c r="B32" s="794"/>
      <c r="C32" s="184">
        <v>3</v>
      </c>
      <c r="D32" s="1107" t="s">
        <v>834</v>
      </c>
      <c r="E32" s="1108"/>
      <c r="F32" s="1109"/>
      <c r="G32" s="1125"/>
      <c r="H32" s="803" t="s">
        <v>304</v>
      </c>
      <c r="I32" s="789">
        <v>1.5</v>
      </c>
      <c r="J32" s="184">
        <v>1</v>
      </c>
      <c r="K32" s="184">
        <f t="shared" si="0"/>
        <v>1.5</v>
      </c>
      <c r="L32" s="1114"/>
      <c r="M32" s="1130"/>
    </row>
    <row r="33" spans="1:13" s="281" customFormat="1" ht="30" customHeight="1" x14ac:dyDescent="0.35">
      <c r="A33" s="177"/>
      <c r="B33" s="794"/>
      <c r="C33" s="184">
        <v>4</v>
      </c>
      <c r="D33" s="1107" t="s">
        <v>835</v>
      </c>
      <c r="E33" s="1108"/>
      <c r="F33" s="1109"/>
      <c r="G33" s="1125"/>
      <c r="H33" s="803" t="s">
        <v>304</v>
      </c>
      <c r="I33" s="789">
        <v>1</v>
      </c>
      <c r="J33" s="184">
        <v>1</v>
      </c>
      <c r="K33" s="184">
        <f t="shared" si="0"/>
        <v>1</v>
      </c>
      <c r="L33" s="1114"/>
      <c r="M33" s="1130"/>
    </row>
    <row r="34" spans="1:13" s="822" customFormat="1" ht="15" customHeight="1" x14ac:dyDescent="0.35">
      <c r="A34" s="104"/>
      <c r="B34" s="792"/>
      <c r="C34" s="1132" t="s">
        <v>305</v>
      </c>
      <c r="D34" s="1133"/>
      <c r="E34" s="1133"/>
      <c r="F34" s="1133"/>
      <c r="G34" s="1133"/>
      <c r="H34" s="1134"/>
      <c r="I34" s="206">
        <f>SUM(I30:I33)</f>
        <v>5.5</v>
      </c>
      <c r="J34" s="819"/>
      <c r="K34" s="820">
        <f>SUM(K30:K33)</f>
        <v>5.5</v>
      </c>
      <c r="L34" s="821"/>
      <c r="M34" s="647"/>
    </row>
    <row r="35" spans="1:13" s="822" customFormat="1" ht="20.149999999999999" customHeight="1" x14ac:dyDescent="0.35">
      <c r="A35" s="104"/>
      <c r="B35" s="792"/>
      <c r="C35" s="844" t="s">
        <v>840</v>
      </c>
      <c r="D35" s="845"/>
      <c r="E35" s="845"/>
      <c r="F35" s="845"/>
      <c r="G35" s="845"/>
      <c r="H35" s="845"/>
      <c r="I35" s="845"/>
      <c r="J35" s="845"/>
      <c r="K35" s="845"/>
      <c r="L35" s="845"/>
      <c r="M35" s="846"/>
    </row>
    <row r="36" spans="1:13" s="822" customFormat="1" ht="29.25" customHeight="1" x14ac:dyDescent="0.35">
      <c r="A36" s="104"/>
      <c r="B36" s="792"/>
      <c r="C36" s="789">
        <v>1</v>
      </c>
      <c r="D36" s="1107" t="s">
        <v>841</v>
      </c>
      <c r="E36" s="1108"/>
      <c r="F36" s="1109"/>
      <c r="G36" s="1137" t="s">
        <v>845</v>
      </c>
      <c r="H36" s="791" t="s">
        <v>306</v>
      </c>
      <c r="I36" s="789">
        <v>1.5</v>
      </c>
      <c r="J36" s="789">
        <v>1</v>
      </c>
      <c r="K36" s="789">
        <f>SUM(I36*J36)</f>
        <v>1.5</v>
      </c>
      <c r="L36" s="1113" t="s">
        <v>837</v>
      </c>
      <c r="M36" s="1126" t="s">
        <v>1279</v>
      </c>
    </row>
    <row r="37" spans="1:13" s="822" customFormat="1" ht="29.25" customHeight="1" x14ac:dyDescent="0.35">
      <c r="A37" s="104"/>
      <c r="B37" s="792"/>
      <c r="C37" s="789">
        <v>2</v>
      </c>
      <c r="D37" s="1107" t="s">
        <v>843</v>
      </c>
      <c r="E37" s="1108"/>
      <c r="F37" s="1109"/>
      <c r="G37" s="1128"/>
      <c r="H37" s="791" t="s">
        <v>306</v>
      </c>
      <c r="I37" s="789">
        <v>1</v>
      </c>
      <c r="J37" s="789">
        <v>1</v>
      </c>
      <c r="K37" s="789">
        <f>SUM(I37*J37)</f>
        <v>1</v>
      </c>
      <c r="L37" s="1114"/>
      <c r="M37" s="1127"/>
    </row>
    <row r="38" spans="1:13" s="822" customFormat="1" ht="29.25" customHeight="1" x14ac:dyDescent="0.35">
      <c r="A38" s="104"/>
      <c r="B38" s="792"/>
      <c r="C38" s="789">
        <v>3</v>
      </c>
      <c r="D38" s="1107" t="s">
        <v>854</v>
      </c>
      <c r="E38" s="1108"/>
      <c r="F38" s="1109"/>
      <c r="G38" s="1128"/>
      <c r="H38" s="791" t="s">
        <v>306</v>
      </c>
      <c r="I38" s="789">
        <v>1</v>
      </c>
      <c r="J38" s="789">
        <v>1</v>
      </c>
      <c r="K38" s="789">
        <f>SUM(I38*J38)</f>
        <v>1</v>
      </c>
      <c r="L38" s="1114"/>
      <c r="M38" s="1127"/>
    </row>
    <row r="39" spans="1:13" s="822" customFormat="1" ht="29.25" customHeight="1" x14ac:dyDescent="0.35">
      <c r="A39" s="104"/>
      <c r="B39" s="792"/>
      <c r="C39" s="789">
        <v>4</v>
      </c>
      <c r="D39" s="1107" t="s">
        <v>844</v>
      </c>
      <c r="E39" s="1108"/>
      <c r="F39" s="1109"/>
      <c r="G39" s="1128"/>
      <c r="H39" s="791" t="s">
        <v>306</v>
      </c>
      <c r="I39" s="789">
        <v>1</v>
      </c>
      <c r="J39" s="789">
        <v>1</v>
      </c>
      <c r="K39" s="789">
        <f>SUM(I39*J39)</f>
        <v>1</v>
      </c>
      <c r="L39" s="1114"/>
      <c r="M39" s="1127"/>
    </row>
    <row r="40" spans="1:13" s="822" customFormat="1" ht="26.5" customHeight="1" x14ac:dyDescent="0.35">
      <c r="A40" s="104"/>
      <c r="B40" s="792"/>
      <c r="C40" s="789">
        <v>5</v>
      </c>
      <c r="D40" s="1107" t="s">
        <v>896</v>
      </c>
      <c r="E40" s="1108"/>
      <c r="F40" s="1109"/>
      <c r="G40" s="1128"/>
      <c r="H40" s="791" t="s">
        <v>306</v>
      </c>
      <c r="I40" s="789">
        <v>1</v>
      </c>
      <c r="J40" s="789">
        <v>1</v>
      </c>
      <c r="K40" s="789">
        <f>SUM(I40*J40)</f>
        <v>1</v>
      </c>
      <c r="L40" s="1115"/>
      <c r="M40" s="1136"/>
    </row>
    <row r="41" spans="1:13" s="822" customFormat="1" ht="15" customHeight="1" x14ac:dyDescent="0.35">
      <c r="A41" s="104"/>
      <c r="B41" s="792"/>
      <c r="C41" s="1132" t="s">
        <v>305</v>
      </c>
      <c r="D41" s="1133"/>
      <c r="E41" s="1133"/>
      <c r="F41" s="1133"/>
      <c r="G41" s="1133"/>
      <c r="H41" s="1134"/>
      <c r="I41" s="206">
        <f>SUM(I36:I40)</f>
        <v>5.5</v>
      </c>
      <c r="J41" s="819"/>
      <c r="K41" s="820">
        <f>SUM(K36:K40)</f>
        <v>5.5</v>
      </c>
      <c r="L41" s="821"/>
      <c r="M41" s="647"/>
    </row>
    <row r="42" spans="1:13" s="281" customFormat="1" ht="20.149999999999999" customHeight="1" x14ac:dyDescent="0.35">
      <c r="A42" s="177"/>
      <c r="B42" s="794"/>
      <c r="C42" s="816" t="s">
        <v>849</v>
      </c>
      <c r="D42" s="817"/>
      <c r="E42" s="817"/>
      <c r="F42" s="817"/>
      <c r="G42" s="817"/>
      <c r="H42" s="817"/>
      <c r="I42" s="817"/>
      <c r="J42" s="817"/>
      <c r="K42" s="817"/>
      <c r="L42" s="817"/>
      <c r="M42" s="818"/>
    </row>
    <row r="43" spans="1:13" s="281" customFormat="1" ht="30" customHeight="1" x14ac:dyDescent="0.35">
      <c r="A43" s="177"/>
      <c r="B43" s="794"/>
      <c r="C43" s="184">
        <v>1</v>
      </c>
      <c r="D43" s="1107" t="s">
        <v>848</v>
      </c>
      <c r="E43" s="1108"/>
      <c r="F43" s="1109"/>
      <c r="G43" s="1120" t="s">
        <v>846</v>
      </c>
      <c r="H43" s="803" t="s">
        <v>304</v>
      </c>
      <c r="I43" s="789">
        <v>1.5</v>
      </c>
      <c r="J43" s="184">
        <v>1</v>
      </c>
      <c r="K43" s="184">
        <f t="shared" ref="K43:K45" si="1">(I43*J43)</f>
        <v>1.5</v>
      </c>
      <c r="L43" s="1113" t="s">
        <v>847</v>
      </c>
      <c r="M43" s="1131" t="s">
        <v>1280</v>
      </c>
    </row>
    <row r="44" spans="1:13" s="281" customFormat="1" ht="30" customHeight="1" x14ac:dyDescent="0.35">
      <c r="A44" s="177"/>
      <c r="B44" s="794"/>
      <c r="C44" s="184">
        <v>2</v>
      </c>
      <c r="D44" s="1107" t="s">
        <v>833</v>
      </c>
      <c r="E44" s="1108"/>
      <c r="F44" s="1109"/>
      <c r="G44" s="1125"/>
      <c r="H44" s="803" t="s">
        <v>304</v>
      </c>
      <c r="I44" s="789">
        <v>1.5</v>
      </c>
      <c r="J44" s="184">
        <v>1</v>
      </c>
      <c r="K44" s="184">
        <f t="shared" si="1"/>
        <v>1.5</v>
      </c>
      <c r="L44" s="1114"/>
      <c r="M44" s="1130"/>
    </row>
    <row r="45" spans="1:13" s="281" customFormat="1" ht="30" customHeight="1" x14ac:dyDescent="0.35">
      <c r="A45" s="177"/>
      <c r="B45" s="794"/>
      <c r="C45" s="184">
        <v>3</v>
      </c>
      <c r="D45" s="1107" t="s">
        <v>835</v>
      </c>
      <c r="E45" s="1108"/>
      <c r="F45" s="1109"/>
      <c r="G45" s="1125"/>
      <c r="H45" s="803" t="s">
        <v>304</v>
      </c>
      <c r="I45" s="789">
        <v>1</v>
      </c>
      <c r="J45" s="184">
        <v>1</v>
      </c>
      <c r="K45" s="184">
        <f t="shared" si="1"/>
        <v>1</v>
      </c>
      <c r="L45" s="1114"/>
      <c r="M45" s="1130"/>
    </row>
    <row r="46" spans="1:13" s="822" customFormat="1" ht="20.149999999999999" customHeight="1" x14ac:dyDescent="0.35">
      <c r="A46" s="104"/>
      <c r="B46" s="792"/>
      <c r="C46" s="1132" t="s">
        <v>305</v>
      </c>
      <c r="D46" s="1133"/>
      <c r="E46" s="1133"/>
      <c r="F46" s="1133"/>
      <c r="G46" s="1133"/>
      <c r="H46" s="1134"/>
      <c r="I46" s="206">
        <f>SUM(I43:I45)</f>
        <v>4</v>
      </c>
      <c r="J46" s="819"/>
      <c r="K46" s="820">
        <f>SUM(K43:K45)</f>
        <v>4</v>
      </c>
      <c r="L46" s="821"/>
      <c r="M46" s="647"/>
    </row>
    <row r="47" spans="1:13" s="822" customFormat="1" ht="20.149999999999999" customHeight="1" x14ac:dyDescent="0.35">
      <c r="A47" s="104"/>
      <c r="B47" s="792"/>
      <c r="C47" s="844" t="s">
        <v>850</v>
      </c>
      <c r="D47" s="845"/>
      <c r="E47" s="845"/>
      <c r="F47" s="845"/>
      <c r="G47" s="845"/>
      <c r="H47" s="845"/>
      <c r="I47" s="845"/>
      <c r="J47" s="845"/>
      <c r="K47" s="845"/>
      <c r="L47" s="845"/>
      <c r="M47" s="846"/>
    </row>
    <row r="48" spans="1:13" s="822" customFormat="1" ht="29.25" customHeight="1" x14ac:dyDescent="0.35">
      <c r="A48" s="104"/>
      <c r="B48" s="792"/>
      <c r="C48" s="789">
        <v>1</v>
      </c>
      <c r="D48" s="1107" t="s">
        <v>841</v>
      </c>
      <c r="E48" s="1108"/>
      <c r="F48" s="1109"/>
      <c r="G48" s="1137" t="s">
        <v>851</v>
      </c>
      <c r="H48" s="791" t="s">
        <v>306</v>
      </c>
      <c r="I48" s="789">
        <v>1.5</v>
      </c>
      <c r="J48" s="789">
        <v>1</v>
      </c>
      <c r="K48" s="789">
        <f>SUM(I48*J48)</f>
        <v>1.5</v>
      </c>
      <c r="L48" s="1113" t="s">
        <v>852</v>
      </c>
      <c r="M48" s="1126" t="s">
        <v>1281</v>
      </c>
    </row>
    <row r="49" spans="1:13" s="822" customFormat="1" ht="29.25" customHeight="1" x14ac:dyDescent="0.35">
      <c r="A49" s="104"/>
      <c r="B49" s="792"/>
      <c r="C49" s="789">
        <v>2</v>
      </c>
      <c r="D49" s="1107" t="s">
        <v>853</v>
      </c>
      <c r="E49" s="1108"/>
      <c r="F49" s="1109"/>
      <c r="G49" s="1128"/>
      <c r="H49" s="791" t="s">
        <v>306</v>
      </c>
      <c r="I49" s="789">
        <v>1</v>
      </c>
      <c r="J49" s="789">
        <v>1</v>
      </c>
      <c r="K49" s="789">
        <f>SUM(I49*J49)</f>
        <v>1</v>
      </c>
      <c r="L49" s="1114"/>
      <c r="M49" s="1127"/>
    </row>
    <row r="50" spans="1:13" s="822" customFormat="1" ht="29.25" customHeight="1" x14ac:dyDescent="0.35">
      <c r="A50" s="104"/>
      <c r="B50" s="792"/>
      <c r="C50" s="789">
        <v>3</v>
      </c>
      <c r="D50" s="1107" t="s">
        <v>854</v>
      </c>
      <c r="E50" s="1108"/>
      <c r="F50" s="1109"/>
      <c r="G50" s="1128"/>
      <c r="H50" s="791" t="s">
        <v>306</v>
      </c>
      <c r="I50" s="789">
        <v>1</v>
      </c>
      <c r="J50" s="789">
        <v>1</v>
      </c>
      <c r="K50" s="789">
        <f>SUM(I50*J50)</f>
        <v>1</v>
      </c>
      <c r="L50" s="1114"/>
      <c r="M50" s="1127"/>
    </row>
    <row r="51" spans="1:13" s="822" customFormat="1" ht="29.25" customHeight="1" x14ac:dyDescent="0.35">
      <c r="A51" s="104"/>
      <c r="B51" s="792"/>
      <c r="C51" s="789">
        <v>4</v>
      </c>
      <c r="D51" s="1107" t="s">
        <v>844</v>
      </c>
      <c r="E51" s="1108"/>
      <c r="F51" s="1109"/>
      <c r="G51" s="1128"/>
      <c r="H51" s="791" t="s">
        <v>306</v>
      </c>
      <c r="I51" s="789">
        <v>1</v>
      </c>
      <c r="J51" s="789">
        <v>1</v>
      </c>
      <c r="K51" s="789">
        <f>SUM(I51*J51)</f>
        <v>1</v>
      </c>
      <c r="L51" s="1114"/>
      <c r="M51" s="1127"/>
    </row>
    <row r="52" spans="1:13" s="822" customFormat="1" ht="24.65" customHeight="1" x14ac:dyDescent="0.35">
      <c r="A52" s="104"/>
      <c r="B52" s="792"/>
      <c r="C52" s="789">
        <v>5</v>
      </c>
      <c r="D52" s="1107" t="s">
        <v>896</v>
      </c>
      <c r="E52" s="1108"/>
      <c r="F52" s="1109"/>
      <c r="G52" s="1128"/>
      <c r="H52" s="791" t="s">
        <v>306</v>
      </c>
      <c r="I52" s="789">
        <v>1</v>
      </c>
      <c r="J52" s="789">
        <v>1</v>
      </c>
      <c r="K52" s="789">
        <f>SUM(I52*J52)</f>
        <v>1</v>
      </c>
      <c r="L52" s="1115"/>
      <c r="M52" s="1136"/>
    </row>
    <row r="53" spans="1:13" s="822" customFormat="1" ht="15" customHeight="1" x14ac:dyDescent="0.35">
      <c r="A53" s="104"/>
      <c r="B53" s="792"/>
      <c r="C53" s="1132" t="s">
        <v>305</v>
      </c>
      <c r="D53" s="1133"/>
      <c r="E53" s="1133"/>
      <c r="F53" s="1133"/>
      <c r="G53" s="1133"/>
      <c r="H53" s="1134"/>
      <c r="I53" s="206">
        <f>SUM(I48:I52)</f>
        <v>5.5</v>
      </c>
      <c r="J53" s="819"/>
      <c r="K53" s="820">
        <f>SUM(K48:K52)</f>
        <v>5.5</v>
      </c>
      <c r="L53" s="821"/>
      <c r="M53" s="647"/>
    </row>
    <row r="54" spans="1:13" s="281" customFormat="1" ht="20.149999999999999" customHeight="1" x14ac:dyDescent="0.35">
      <c r="A54" s="177"/>
      <c r="B54" s="794"/>
      <c r="C54" s="816" t="s">
        <v>856</v>
      </c>
      <c r="D54" s="817"/>
      <c r="E54" s="817"/>
      <c r="F54" s="817"/>
      <c r="G54" s="817"/>
      <c r="H54" s="817"/>
      <c r="I54" s="817"/>
      <c r="J54" s="817"/>
      <c r="K54" s="817"/>
      <c r="L54" s="817"/>
      <c r="M54" s="818"/>
    </row>
    <row r="55" spans="1:13" s="281" customFormat="1" ht="30" customHeight="1" x14ac:dyDescent="0.35">
      <c r="A55" s="177"/>
      <c r="B55" s="794"/>
      <c r="C55" s="184">
        <v>1</v>
      </c>
      <c r="D55" s="1107" t="s">
        <v>848</v>
      </c>
      <c r="E55" s="1108"/>
      <c r="F55" s="1109"/>
      <c r="G55" s="1120" t="s">
        <v>857</v>
      </c>
      <c r="H55" s="803" t="s">
        <v>304</v>
      </c>
      <c r="I55" s="789">
        <v>1.5</v>
      </c>
      <c r="J55" s="184">
        <v>1</v>
      </c>
      <c r="K55" s="184">
        <f t="shared" ref="K55:K57" si="2">(I55*J55)</f>
        <v>1.5</v>
      </c>
      <c r="L55" s="1113" t="s">
        <v>855</v>
      </c>
      <c r="M55" s="1131" t="s">
        <v>1282</v>
      </c>
    </row>
    <row r="56" spans="1:13" s="281" customFormat="1" ht="30" customHeight="1" x14ac:dyDescent="0.35">
      <c r="A56" s="177"/>
      <c r="B56" s="794"/>
      <c r="C56" s="184">
        <v>2</v>
      </c>
      <c r="D56" s="1107" t="s">
        <v>858</v>
      </c>
      <c r="E56" s="1108"/>
      <c r="F56" s="1109"/>
      <c r="G56" s="1125"/>
      <c r="H56" s="803" t="s">
        <v>304</v>
      </c>
      <c r="I56" s="789">
        <v>1.5</v>
      </c>
      <c r="J56" s="184">
        <v>1</v>
      </c>
      <c r="K56" s="184">
        <f t="shared" si="2"/>
        <v>1.5</v>
      </c>
      <c r="L56" s="1114"/>
      <c r="M56" s="1130"/>
    </row>
    <row r="57" spans="1:13" s="281" customFormat="1" ht="30" customHeight="1" x14ac:dyDescent="0.35">
      <c r="A57" s="177"/>
      <c r="B57" s="794"/>
      <c r="C57" s="184">
        <v>3</v>
      </c>
      <c r="D57" s="1107" t="s">
        <v>835</v>
      </c>
      <c r="E57" s="1108"/>
      <c r="F57" s="1109"/>
      <c r="G57" s="1125"/>
      <c r="H57" s="803" t="s">
        <v>304</v>
      </c>
      <c r="I57" s="789">
        <v>1</v>
      </c>
      <c r="J57" s="184">
        <v>1</v>
      </c>
      <c r="K57" s="184">
        <f t="shared" si="2"/>
        <v>1</v>
      </c>
      <c r="L57" s="1114"/>
      <c r="M57" s="1130"/>
    </row>
    <row r="58" spans="1:13" s="822" customFormat="1" ht="15" customHeight="1" x14ac:dyDescent="0.35">
      <c r="A58" s="104"/>
      <c r="B58" s="792"/>
      <c r="C58" s="1132" t="s">
        <v>305</v>
      </c>
      <c r="D58" s="1133"/>
      <c r="E58" s="1133"/>
      <c r="F58" s="1133"/>
      <c r="G58" s="1133"/>
      <c r="H58" s="1134"/>
      <c r="I58" s="206">
        <f>SUM(I55:I57)</f>
        <v>4</v>
      </c>
      <c r="J58" s="819"/>
      <c r="K58" s="820">
        <f>SUM(K55:K57)</f>
        <v>4</v>
      </c>
      <c r="L58" s="821"/>
      <c r="M58" s="647"/>
    </row>
    <row r="59" spans="1:13" s="822" customFormat="1" ht="18" customHeight="1" x14ac:dyDescent="0.35">
      <c r="A59" s="104"/>
      <c r="B59" s="792"/>
      <c r="C59" s="844" t="s">
        <v>859</v>
      </c>
      <c r="D59" s="845"/>
      <c r="E59" s="845"/>
      <c r="F59" s="845"/>
      <c r="G59" s="845"/>
      <c r="H59" s="845"/>
      <c r="I59" s="845"/>
      <c r="J59" s="845"/>
      <c r="K59" s="845"/>
      <c r="L59" s="845"/>
      <c r="M59" s="846"/>
    </row>
    <row r="60" spans="1:13" s="822" customFormat="1" ht="28.9" customHeight="1" x14ac:dyDescent="0.35">
      <c r="A60" s="104"/>
      <c r="B60" s="792"/>
      <c r="C60" s="789">
        <v>1</v>
      </c>
      <c r="D60" s="1107" t="s">
        <v>862</v>
      </c>
      <c r="E60" s="1108"/>
      <c r="F60" s="1109"/>
      <c r="G60" s="1137" t="s">
        <v>860</v>
      </c>
      <c r="H60" s="791" t="s">
        <v>306</v>
      </c>
      <c r="I60" s="789">
        <v>1</v>
      </c>
      <c r="J60" s="789">
        <v>1</v>
      </c>
      <c r="K60" s="789">
        <f>SUM(I60*J60)</f>
        <v>1</v>
      </c>
      <c r="L60" s="1113" t="s">
        <v>861</v>
      </c>
      <c r="M60" s="1126" t="s">
        <v>1283</v>
      </c>
    </row>
    <row r="61" spans="1:13" s="822" customFormat="1" ht="28.9" customHeight="1" x14ac:dyDescent="0.35">
      <c r="A61" s="104"/>
      <c r="B61" s="792"/>
      <c r="C61" s="789">
        <v>2</v>
      </c>
      <c r="D61" s="1107" t="s">
        <v>863</v>
      </c>
      <c r="E61" s="1108"/>
      <c r="F61" s="1109"/>
      <c r="G61" s="1128"/>
      <c r="H61" s="791" t="s">
        <v>306</v>
      </c>
      <c r="I61" s="789">
        <v>1</v>
      </c>
      <c r="J61" s="789">
        <v>1</v>
      </c>
      <c r="K61" s="789">
        <f>SUM(I61*J61)</f>
        <v>1</v>
      </c>
      <c r="L61" s="1114"/>
      <c r="M61" s="1127"/>
    </row>
    <row r="62" spans="1:13" s="822" customFormat="1" ht="28.9" customHeight="1" x14ac:dyDescent="0.35">
      <c r="A62" s="104"/>
      <c r="B62" s="792"/>
      <c r="C62" s="789">
        <v>3</v>
      </c>
      <c r="D62" s="1107" t="s">
        <v>864</v>
      </c>
      <c r="E62" s="1108"/>
      <c r="F62" s="1109"/>
      <c r="G62" s="1128"/>
      <c r="H62" s="791" t="s">
        <v>306</v>
      </c>
      <c r="I62" s="789">
        <v>1</v>
      </c>
      <c r="J62" s="789">
        <v>1</v>
      </c>
      <c r="K62" s="789">
        <f>SUM(I62*J62)</f>
        <v>1</v>
      </c>
      <c r="L62" s="1114"/>
      <c r="M62" s="1127"/>
    </row>
    <row r="63" spans="1:13" s="822" customFormat="1" ht="28.9" customHeight="1" x14ac:dyDescent="0.35">
      <c r="A63" s="104"/>
      <c r="B63" s="792"/>
      <c r="C63" s="789">
        <v>4</v>
      </c>
      <c r="D63" s="1107" t="s">
        <v>865</v>
      </c>
      <c r="E63" s="1108"/>
      <c r="F63" s="1109"/>
      <c r="G63" s="1128"/>
      <c r="H63" s="791" t="s">
        <v>306</v>
      </c>
      <c r="I63" s="789">
        <v>1</v>
      </c>
      <c r="J63" s="789">
        <v>1</v>
      </c>
      <c r="K63" s="789">
        <f>SUM(I63*J63)</f>
        <v>1</v>
      </c>
      <c r="L63" s="1114"/>
      <c r="M63" s="1127"/>
    </row>
    <row r="64" spans="1:13" s="822" customFormat="1" ht="28.9" customHeight="1" x14ac:dyDescent="0.35">
      <c r="A64" s="104"/>
      <c r="B64" s="792"/>
      <c r="C64" s="789">
        <v>5</v>
      </c>
      <c r="D64" s="1107" t="s">
        <v>896</v>
      </c>
      <c r="E64" s="1108"/>
      <c r="F64" s="1109"/>
      <c r="G64" s="1128"/>
      <c r="H64" s="791" t="s">
        <v>306</v>
      </c>
      <c r="I64" s="789">
        <v>1</v>
      </c>
      <c r="J64" s="789">
        <v>1</v>
      </c>
      <c r="K64" s="789">
        <f>SUM(I64*J64)</f>
        <v>1</v>
      </c>
      <c r="L64" s="1115"/>
      <c r="M64" s="1136"/>
    </row>
    <row r="65" spans="1:13" s="822" customFormat="1" ht="16.149999999999999" customHeight="1" x14ac:dyDescent="0.35">
      <c r="A65" s="104"/>
      <c r="B65" s="792"/>
      <c r="C65" s="1132" t="s">
        <v>305</v>
      </c>
      <c r="D65" s="1133"/>
      <c r="E65" s="1133"/>
      <c r="F65" s="1133"/>
      <c r="G65" s="1133"/>
      <c r="H65" s="1134"/>
      <c r="I65" s="206">
        <f>SUM(I60:I64)</f>
        <v>5</v>
      </c>
      <c r="J65" s="819"/>
      <c r="K65" s="820">
        <f>SUM(K60:K64)</f>
        <v>5</v>
      </c>
      <c r="L65" s="821"/>
      <c r="M65" s="647"/>
    </row>
    <row r="66" spans="1:13" s="281" customFormat="1" ht="18" customHeight="1" x14ac:dyDescent="0.35">
      <c r="A66" s="177"/>
      <c r="B66" s="794"/>
      <c r="C66" s="816" t="s">
        <v>866</v>
      </c>
      <c r="D66" s="817"/>
      <c r="E66" s="817"/>
      <c r="F66" s="817"/>
      <c r="G66" s="817"/>
      <c r="H66" s="817"/>
      <c r="I66" s="817"/>
      <c r="J66" s="817"/>
      <c r="K66" s="817"/>
      <c r="L66" s="817"/>
      <c r="M66" s="818"/>
    </row>
    <row r="67" spans="1:13" s="281" customFormat="1" ht="28.9" customHeight="1" x14ac:dyDescent="0.35">
      <c r="A67" s="177"/>
      <c r="B67" s="794"/>
      <c r="C67" s="184">
        <v>1</v>
      </c>
      <c r="D67" s="1107" t="s">
        <v>869</v>
      </c>
      <c r="E67" s="1108"/>
      <c r="F67" s="1109"/>
      <c r="G67" s="1120" t="s">
        <v>867</v>
      </c>
      <c r="H67" s="803" t="s">
        <v>304</v>
      </c>
      <c r="I67" s="789">
        <v>0.67</v>
      </c>
      <c r="J67" s="184">
        <v>1</v>
      </c>
      <c r="K67" s="184">
        <f t="shared" ref="K67:K72" si="3">(I67*J67)</f>
        <v>0.67</v>
      </c>
      <c r="L67" s="1113" t="s">
        <v>868</v>
      </c>
      <c r="M67" s="1131" t="s">
        <v>1284</v>
      </c>
    </row>
    <row r="68" spans="1:13" s="281" customFormat="1" ht="28.9" customHeight="1" x14ac:dyDescent="0.35">
      <c r="A68" s="177"/>
      <c r="B68" s="794"/>
      <c r="C68" s="184">
        <v>2</v>
      </c>
      <c r="D68" s="1107" t="s">
        <v>870</v>
      </c>
      <c r="E68" s="1108"/>
      <c r="F68" s="1109"/>
      <c r="G68" s="1125"/>
      <c r="H68" s="803" t="s">
        <v>304</v>
      </c>
      <c r="I68" s="789">
        <v>0.67</v>
      </c>
      <c r="J68" s="184">
        <v>1</v>
      </c>
      <c r="K68" s="184">
        <f t="shared" ref="K68:K69" si="4">(I68*J68)</f>
        <v>0.67</v>
      </c>
      <c r="L68" s="1114"/>
      <c r="M68" s="1130"/>
    </row>
    <row r="69" spans="1:13" s="281" customFormat="1" ht="28.9" customHeight="1" x14ac:dyDescent="0.35">
      <c r="A69" s="177"/>
      <c r="B69" s="794"/>
      <c r="C69" s="184">
        <v>3</v>
      </c>
      <c r="D69" s="1107" t="s">
        <v>871</v>
      </c>
      <c r="E69" s="1108"/>
      <c r="F69" s="1109"/>
      <c r="G69" s="1125"/>
      <c r="H69" s="803" t="s">
        <v>304</v>
      </c>
      <c r="I69" s="789">
        <v>0.67</v>
      </c>
      <c r="J69" s="184">
        <v>1</v>
      </c>
      <c r="K69" s="184">
        <f t="shared" si="4"/>
        <v>0.67</v>
      </c>
      <c r="L69" s="1114"/>
      <c r="M69" s="1130"/>
    </row>
    <row r="70" spans="1:13" s="281" customFormat="1" ht="28.9" customHeight="1" x14ac:dyDescent="0.35">
      <c r="A70" s="177"/>
      <c r="B70" s="794"/>
      <c r="C70" s="184">
        <v>4</v>
      </c>
      <c r="D70" s="1107" t="s">
        <v>848</v>
      </c>
      <c r="E70" s="1108"/>
      <c r="F70" s="1109"/>
      <c r="G70" s="1125"/>
      <c r="H70" s="803" t="s">
        <v>304</v>
      </c>
      <c r="I70" s="789">
        <v>1.5</v>
      </c>
      <c r="J70" s="184">
        <v>1</v>
      </c>
      <c r="K70" s="184">
        <f t="shared" ref="K70" si="5">(I70*J70)</f>
        <v>1.5</v>
      </c>
      <c r="L70" s="1114"/>
      <c r="M70" s="1130"/>
    </row>
    <row r="71" spans="1:13" s="281" customFormat="1" ht="28.9" customHeight="1" x14ac:dyDescent="0.35">
      <c r="A71" s="177"/>
      <c r="B71" s="794"/>
      <c r="C71" s="184">
        <v>5</v>
      </c>
      <c r="D71" s="1107" t="s">
        <v>858</v>
      </c>
      <c r="E71" s="1108"/>
      <c r="F71" s="1109"/>
      <c r="G71" s="1125"/>
      <c r="H71" s="803" t="s">
        <v>304</v>
      </c>
      <c r="I71" s="789">
        <v>1.5</v>
      </c>
      <c r="J71" s="184">
        <v>1</v>
      </c>
      <c r="K71" s="184">
        <f t="shared" ref="K71" si="6">(I71*J71)</f>
        <v>1.5</v>
      </c>
      <c r="L71" s="1114"/>
      <c r="M71" s="1130"/>
    </row>
    <row r="72" spans="1:13" s="281" customFormat="1" ht="28.9" customHeight="1" x14ac:dyDescent="0.35">
      <c r="A72" s="177"/>
      <c r="B72" s="794"/>
      <c r="C72" s="184">
        <v>6</v>
      </c>
      <c r="D72" s="1107" t="s">
        <v>843</v>
      </c>
      <c r="E72" s="1108"/>
      <c r="F72" s="1109"/>
      <c r="G72" s="1125"/>
      <c r="H72" s="803" t="s">
        <v>304</v>
      </c>
      <c r="I72" s="789">
        <v>1</v>
      </c>
      <c r="J72" s="184">
        <v>1</v>
      </c>
      <c r="K72" s="184">
        <f t="shared" si="3"/>
        <v>1</v>
      </c>
      <c r="L72" s="1114"/>
      <c r="M72" s="1130"/>
    </row>
    <row r="73" spans="1:13" s="822" customFormat="1" ht="16.149999999999999" customHeight="1" x14ac:dyDescent="0.35">
      <c r="A73" s="104"/>
      <c r="B73" s="792"/>
      <c r="C73" s="1132" t="s">
        <v>305</v>
      </c>
      <c r="D73" s="1133"/>
      <c r="E73" s="1133"/>
      <c r="F73" s="1133"/>
      <c r="G73" s="1133"/>
      <c r="H73" s="1134"/>
      <c r="I73" s="206">
        <f>SUM(I67:I72)</f>
        <v>6.01</v>
      </c>
      <c r="J73" s="819"/>
      <c r="K73" s="820">
        <f>SUM(K67:K72)</f>
        <v>6.01</v>
      </c>
      <c r="L73" s="821"/>
      <c r="M73" s="647"/>
    </row>
    <row r="74" spans="1:13" s="822" customFormat="1" ht="18" customHeight="1" x14ac:dyDescent="0.35">
      <c r="A74" s="104"/>
      <c r="B74" s="792"/>
      <c r="C74" s="844" t="s">
        <v>872</v>
      </c>
      <c r="D74" s="845"/>
      <c r="E74" s="845"/>
      <c r="F74" s="845"/>
      <c r="G74" s="845"/>
      <c r="H74" s="845"/>
      <c r="I74" s="845"/>
      <c r="J74" s="845"/>
      <c r="K74" s="845"/>
      <c r="L74" s="845"/>
      <c r="M74" s="846"/>
    </row>
    <row r="75" spans="1:13" s="822" customFormat="1" ht="28.5" customHeight="1" x14ac:dyDescent="0.35">
      <c r="A75" s="104"/>
      <c r="B75" s="792"/>
      <c r="C75" s="789">
        <v>1</v>
      </c>
      <c r="D75" s="1107" t="s">
        <v>875</v>
      </c>
      <c r="E75" s="1108"/>
      <c r="F75" s="1109"/>
      <c r="G75" s="1137" t="s">
        <v>873</v>
      </c>
      <c r="H75" s="791" t="s">
        <v>306</v>
      </c>
      <c r="I75" s="789">
        <v>0.67</v>
      </c>
      <c r="J75" s="789">
        <v>1</v>
      </c>
      <c r="K75" s="789">
        <f t="shared" ref="K75:K83" si="7">SUM(I75*J75)</f>
        <v>0.67</v>
      </c>
      <c r="L75" s="1113" t="s">
        <v>874</v>
      </c>
      <c r="M75" s="1126" t="s">
        <v>1285</v>
      </c>
    </row>
    <row r="76" spans="1:13" s="822" customFormat="1" ht="28.5" customHeight="1" x14ac:dyDescent="0.35">
      <c r="A76" s="104"/>
      <c r="B76" s="792"/>
      <c r="C76" s="789">
        <v>2</v>
      </c>
      <c r="D76" s="1107" t="s">
        <v>876</v>
      </c>
      <c r="E76" s="1108"/>
      <c r="F76" s="1109"/>
      <c r="G76" s="1128"/>
      <c r="H76" s="791" t="s">
        <v>306</v>
      </c>
      <c r="I76" s="789">
        <v>0.67</v>
      </c>
      <c r="J76" s="789">
        <v>1</v>
      </c>
      <c r="K76" s="789">
        <f t="shared" si="7"/>
        <v>0.67</v>
      </c>
      <c r="L76" s="1114"/>
      <c r="M76" s="1135"/>
    </row>
    <row r="77" spans="1:13" s="822" customFormat="1" ht="28.5" customHeight="1" x14ac:dyDescent="0.35">
      <c r="A77" s="104"/>
      <c r="B77" s="792"/>
      <c r="C77" s="789">
        <v>3</v>
      </c>
      <c r="D77" s="1107" t="s">
        <v>877</v>
      </c>
      <c r="E77" s="1108"/>
      <c r="F77" s="1109"/>
      <c r="G77" s="1128"/>
      <c r="H77" s="791" t="s">
        <v>306</v>
      </c>
      <c r="I77" s="789">
        <v>0.67</v>
      </c>
      <c r="J77" s="789">
        <v>1</v>
      </c>
      <c r="K77" s="789">
        <f t="shared" si="7"/>
        <v>0.67</v>
      </c>
      <c r="L77" s="1114"/>
      <c r="M77" s="1135"/>
    </row>
    <row r="78" spans="1:13" s="822" customFormat="1" ht="28.5" customHeight="1" x14ac:dyDescent="0.35">
      <c r="A78" s="104"/>
      <c r="B78" s="792"/>
      <c r="C78" s="789">
        <v>4</v>
      </c>
      <c r="D78" s="1107" t="s">
        <v>878</v>
      </c>
      <c r="E78" s="1108"/>
      <c r="F78" s="1109"/>
      <c r="G78" s="1128"/>
      <c r="H78" s="791" t="s">
        <v>306</v>
      </c>
      <c r="I78" s="789">
        <v>1.5</v>
      </c>
      <c r="J78" s="789">
        <v>1</v>
      </c>
      <c r="K78" s="789">
        <f t="shared" si="7"/>
        <v>1.5</v>
      </c>
      <c r="L78" s="1114"/>
      <c r="M78" s="1135"/>
    </row>
    <row r="79" spans="1:13" s="822" customFormat="1" ht="28.5" customHeight="1" x14ac:dyDescent="0.35">
      <c r="A79" s="104"/>
      <c r="B79" s="792"/>
      <c r="C79" s="789">
        <v>5</v>
      </c>
      <c r="D79" s="1107" t="s">
        <v>863</v>
      </c>
      <c r="E79" s="1108"/>
      <c r="F79" s="1109"/>
      <c r="G79" s="1128"/>
      <c r="H79" s="791" t="s">
        <v>306</v>
      </c>
      <c r="I79" s="789">
        <v>1</v>
      </c>
      <c r="J79" s="789">
        <v>1</v>
      </c>
      <c r="K79" s="789">
        <f t="shared" si="7"/>
        <v>1</v>
      </c>
      <c r="L79" s="1114"/>
      <c r="M79" s="1127"/>
    </row>
    <row r="80" spans="1:13" s="822" customFormat="1" ht="28.5" customHeight="1" x14ac:dyDescent="0.35">
      <c r="A80" s="104"/>
      <c r="B80" s="792"/>
      <c r="C80" s="789">
        <v>6</v>
      </c>
      <c r="D80" s="1107" t="s">
        <v>879</v>
      </c>
      <c r="E80" s="1108"/>
      <c r="F80" s="1109"/>
      <c r="G80" s="1128"/>
      <c r="H80" s="791" t="s">
        <v>306</v>
      </c>
      <c r="I80" s="789">
        <v>1</v>
      </c>
      <c r="J80" s="789">
        <v>1</v>
      </c>
      <c r="K80" s="789">
        <f t="shared" si="7"/>
        <v>1</v>
      </c>
      <c r="L80" s="1114"/>
      <c r="M80" s="1127"/>
    </row>
    <row r="81" spans="1:13" s="822" customFormat="1" ht="28.5" customHeight="1" x14ac:dyDescent="0.35">
      <c r="A81" s="104"/>
      <c r="B81" s="792"/>
      <c r="C81" s="789">
        <v>7</v>
      </c>
      <c r="D81" s="1107" t="s">
        <v>865</v>
      </c>
      <c r="E81" s="1108"/>
      <c r="F81" s="1109"/>
      <c r="G81" s="1128"/>
      <c r="H81" s="791" t="s">
        <v>306</v>
      </c>
      <c r="I81" s="789">
        <v>1</v>
      </c>
      <c r="J81" s="789">
        <v>1</v>
      </c>
      <c r="K81" s="789">
        <f t="shared" si="7"/>
        <v>1</v>
      </c>
      <c r="L81" s="1114"/>
      <c r="M81" s="1127"/>
    </row>
    <row r="82" spans="1:13" s="822" customFormat="1" ht="24" customHeight="1" x14ac:dyDescent="0.35">
      <c r="A82" s="104"/>
      <c r="B82" s="792"/>
      <c r="C82" s="789">
        <v>8</v>
      </c>
      <c r="D82" s="1107" t="s">
        <v>896</v>
      </c>
      <c r="E82" s="1108"/>
      <c r="F82" s="1109"/>
      <c r="G82" s="1128"/>
      <c r="H82" s="791" t="s">
        <v>306</v>
      </c>
      <c r="I82" s="789">
        <v>1</v>
      </c>
      <c r="J82" s="789">
        <v>1</v>
      </c>
      <c r="K82" s="789">
        <f t="shared" si="7"/>
        <v>1</v>
      </c>
      <c r="L82" s="1114"/>
      <c r="M82" s="1127"/>
    </row>
    <row r="83" spans="1:13" s="822" customFormat="1" ht="24" customHeight="1" x14ac:dyDescent="0.35">
      <c r="A83" s="104"/>
      <c r="B83" s="792"/>
      <c r="C83" s="789">
        <v>9</v>
      </c>
      <c r="D83" s="1107" t="s">
        <v>897</v>
      </c>
      <c r="E83" s="1108"/>
      <c r="F83" s="1109"/>
      <c r="G83" s="1128"/>
      <c r="H83" s="791" t="s">
        <v>306</v>
      </c>
      <c r="I83" s="789">
        <v>1</v>
      </c>
      <c r="J83" s="789">
        <v>1</v>
      </c>
      <c r="K83" s="789">
        <f t="shared" si="7"/>
        <v>1</v>
      </c>
      <c r="L83" s="1115"/>
      <c r="M83" s="1136"/>
    </row>
    <row r="84" spans="1:13" s="822" customFormat="1" ht="16.149999999999999" customHeight="1" x14ac:dyDescent="0.35">
      <c r="A84" s="104"/>
      <c r="B84" s="792"/>
      <c r="C84" s="1132" t="s">
        <v>305</v>
      </c>
      <c r="D84" s="1133"/>
      <c r="E84" s="1133"/>
      <c r="F84" s="1133"/>
      <c r="G84" s="1133"/>
      <c r="H84" s="1134"/>
      <c r="I84" s="206">
        <f>SUM(I75:I83)</f>
        <v>8.51</v>
      </c>
      <c r="J84" s="819"/>
      <c r="K84" s="820">
        <f>SUM(K75:K83)</f>
        <v>8.51</v>
      </c>
      <c r="L84" s="821"/>
      <c r="M84" s="647"/>
    </row>
    <row r="85" spans="1:13" s="281" customFormat="1" ht="18" customHeight="1" x14ac:dyDescent="0.35">
      <c r="A85" s="177"/>
      <c r="B85" s="794"/>
      <c r="C85" s="816" t="s">
        <v>880</v>
      </c>
      <c r="D85" s="817"/>
      <c r="E85" s="817"/>
      <c r="F85" s="817"/>
      <c r="G85" s="817"/>
      <c r="H85" s="817"/>
      <c r="I85" s="817"/>
      <c r="J85" s="817"/>
      <c r="K85" s="817"/>
      <c r="L85" s="817"/>
      <c r="M85" s="818"/>
    </row>
    <row r="86" spans="1:13" s="281" customFormat="1" ht="28.9" customHeight="1" x14ac:dyDescent="0.35">
      <c r="A86" s="177"/>
      <c r="B86" s="794"/>
      <c r="C86" s="184">
        <v>1</v>
      </c>
      <c r="D86" s="1107" t="s">
        <v>869</v>
      </c>
      <c r="E86" s="1108"/>
      <c r="F86" s="1109"/>
      <c r="G86" s="1120" t="s">
        <v>511</v>
      </c>
      <c r="H86" s="803" t="s">
        <v>304</v>
      </c>
      <c r="I86" s="789">
        <v>0.67</v>
      </c>
      <c r="J86" s="184">
        <v>1</v>
      </c>
      <c r="K86" s="184">
        <f t="shared" ref="K86:K91" si="8">(I86*J86)</f>
        <v>0.67</v>
      </c>
      <c r="L86" s="1113" t="s">
        <v>510</v>
      </c>
      <c r="M86" s="1131" t="s">
        <v>1286</v>
      </c>
    </row>
    <row r="87" spans="1:13" s="281" customFormat="1" ht="28.9" customHeight="1" x14ac:dyDescent="0.35">
      <c r="A87" s="177"/>
      <c r="B87" s="794"/>
      <c r="C87" s="184">
        <v>2</v>
      </c>
      <c r="D87" s="1107" t="s">
        <v>870</v>
      </c>
      <c r="E87" s="1108"/>
      <c r="F87" s="1109"/>
      <c r="G87" s="1125"/>
      <c r="H87" s="803" t="s">
        <v>304</v>
      </c>
      <c r="I87" s="789">
        <v>0.67</v>
      </c>
      <c r="J87" s="184">
        <v>1</v>
      </c>
      <c r="K87" s="184">
        <f t="shared" si="8"/>
        <v>0.67</v>
      </c>
      <c r="L87" s="1114"/>
      <c r="M87" s="1130"/>
    </row>
    <row r="88" spans="1:13" s="281" customFormat="1" ht="28.9" customHeight="1" x14ac:dyDescent="0.35">
      <c r="A88" s="177"/>
      <c r="B88" s="794"/>
      <c r="C88" s="184">
        <v>3</v>
      </c>
      <c r="D88" s="1107" t="s">
        <v>871</v>
      </c>
      <c r="E88" s="1108"/>
      <c r="F88" s="1109"/>
      <c r="G88" s="1125"/>
      <c r="H88" s="803" t="s">
        <v>304</v>
      </c>
      <c r="I88" s="789">
        <v>0.67</v>
      </c>
      <c r="J88" s="184">
        <v>1</v>
      </c>
      <c r="K88" s="184">
        <f t="shared" si="8"/>
        <v>0.67</v>
      </c>
      <c r="L88" s="1114"/>
      <c r="M88" s="1130"/>
    </row>
    <row r="89" spans="1:13" s="281" customFormat="1" ht="28.9" customHeight="1" x14ac:dyDescent="0.35">
      <c r="A89" s="177"/>
      <c r="B89" s="794"/>
      <c r="C89" s="184">
        <v>4</v>
      </c>
      <c r="D89" s="1107" t="s">
        <v>848</v>
      </c>
      <c r="E89" s="1108"/>
      <c r="F89" s="1109"/>
      <c r="G89" s="1125"/>
      <c r="H89" s="803" t="s">
        <v>304</v>
      </c>
      <c r="I89" s="789">
        <v>1.5</v>
      </c>
      <c r="J89" s="184">
        <v>1</v>
      </c>
      <c r="K89" s="184">
        <f t="shared" si="8"/>
        <v>1.5</v>
      </c>
      <c r="L89" s="1114"/>
      <c r="M89" s="1130"/>
    </row>
    <row r="90" spans="1:13" s="281" customFormat="1" ht="28.9" customHeight="1" x14ac:dyDescent="0.35">
      <c r="A90" s="177"/>
      <c r="B90" s="794"/>
      <c r="C90" s="184">
        <v>5</v>
      </c>
      <c r="D90" s="1107" t="s">
        <v>858</v>
      </c>
      <c r="E90" s="1108"/>
      <c r="F90" s="1109"/>
      <c r="G90" s="1125"/>
      <c r="H90" s="803" t="s">
        <v>304</v>
      </c>
      <c r="I90" s="789">
        <v>1.5</v>
      </c>
      <c r="J90" s="184">
        <v>1</v>
      </c>
      <c r="K90" s="184">
        <f t="shared" si="8"/>
        <v>1.5</v>
      </c>
      <c r="L90" s="1114"/>
      <c r="M90" s="1130"/>
    </row>
    <row r="91" spans="1:13" s="281" customFormat="1" ht="28.9" customHeight="1" x14ac:dyDescent="0.35">
      <c r="A91" s="177"/>
      <c r="B91" s="794"/>
      <c r="C91" s="184">
        <v>6</v>
      </c>
      <c r="D91" s="1107" t="s">
        <v>843</v>
      </c>
      <c r="E91" s="1108"/>
      <c r="F91" s="1109"/>
      <c r="G91" s="1125"/>
      <c r="H91" s="803" t="s">
        <v>304</v>
      </c>
      <c r="I91" s="789">
        <v>1</v>
      </c>
      <c r="J91" s="184">
        <v>1</v>
      </c>
      <c r="K91" s="184">
        <f t="shared" si="8"/>
        <v>1</v>
      </c>
      <c r="L91" s="1114"/>
      <c r="M91" s="1130"/>
    </row>
    <row r="92" spans="1:13" s="822" customFormat="1" ht="16.149999999999999" customHeight="1" x14ac:dyDescent="0.35">
      <c r="A92" s="104"/>
      <c r="B92" s="792"/>
      <c r="C92" s="1132" t="s">
        <v>305</v>
      </c>
      <c r="D92" s="1133"/>
      <c r="E92" s="1133"/>
      <c r="F92" s="1133"/>
      <c r="G92" s="1133"/>
      <c r="H92" s="1134"/>
      <c r="I92" s="206">
        <f>SUM(I86:I91)</f>
        <v>6.01</v>
      </c>
      <c r="J92" s="819"/>
      <c r="K92" s="820">
        <f>SUM(K86:K91)</f>
        <v>6.01</v>
      </c>
      <c r="L92" s="821"/>
      <c r="M92" s="647"/>
    </row>
    <row r="93" spans="1:13" s="822" customFormat="1" ht="18" customHeight="1" x14ac:dyDescent="0.35">
      <c r="A93" s="104"/>
      <c r="B93" s="792"/>
      <c r="C93" s="844" t="s">
        <v>881</v>
      </c>
      <c r="D93" s="845"/>
      <c r="E93" s="845"/>
      <c r="F93" s="845"/>
      <c r="G93" s="845"/>
      <c r="H93" s="845"/>
      <c r="I93" s="845"/>
      <c r="J93" s="845"/>
      <c r="K93" s="845"/>
      <c r="L93" s="845"/>
      <c r="M93" s="846"/>
    </row>
    <row r="94" spans="1:13" s="822" customFormat="1" ht="28.9" customHeight="1" x14ac:dyDescent="0.35">
      <c r="A94" s="104"/>
      <c r="B94" s="792"/>
      <c r="C94" s="184">
        <v>1</v>
      </c>
      <c r="D94" s="1107" t="s">
        <v>878</v>
      </c>
      <c r="E94" s="1108"/>
      <c r="F94" s="1109"/>
      <c r="G94" s="1137" t="s">
        <v>512</v>
      </c>
      <c r="H94" s="791" t="s">
        <v>306</v>
      </c>
      <c r="I94" s="789">
        <v>1.5</v>
      </c>
      <c r="J94" s="789">
        <v>1</v>
      </c>
      <c r="K94" s="789">
        <f t="shared" ref="K94:K99" si="9">SUM(I94*J94)</f>
        <v>1.5</v>
      </c>
      <c r="L94" s="1113" t="s">
        <v>513</v>
      </c>
      <c r="M94" s="1126" t="s">
        <v>1287</v>
      </c>
    </row>
    <row r="95" spans="1:13" s="822" customFormat="1" ht="28.9" customHeight="1" x14ac:dyDescent="0.35">
      <c r="A95" s="104"/>
      <c r="B95" s="792"/>
      <c r="C95" s="184">
        <v>2</v>
      </c>
      <c r="D95" s="1107" t="s">
        <v>882</v>
      </c>
      <c r="E95" s="1108"/>
      <c r="F95" s="1109"/>
      <c r="G95" s="1128"/>
      <c r="H95" s="791" t="s">
        <v>306</v>
      </c>
      <c r="I95" s="789">
        <v>1</v>
      </c>
      <c r="J95" s="789">
        <v>1</v>
      </c>
      <c r="K95" s="789">
        <f t="shared" si="9"/>
        <v>1</v>
      </c>
      <c r="L95" s="1114"/>
      <c r="M95" s="1127"/>
    </row>
    <row r="96" spans="1:13" s="822" customFormat="1" ht="28.9" customHeight="1" x14ac:dyDescent="0.35">
      <c r="A96" s="104"/>
      <c r="B96" s="792"/>
      <c r="C96" s="184">
        <v>3</v>
      </c>
      <c r="D96" s="1107" t="s">
        <v>883</v>
      </c>
      <c r="E96" s="1108"/>
      <c r="F96" s="1109"/>
      <c r="G96" s="1128"/>
      <c r="H96" s="791" t="s">
        <v>306</v>
      </c>
      <c r="I96" s="789">
        <v>1</v>
      </c>
      <c r="J96" s="789">
        <v>1</v>
      </c>
      <c r="K96" s="789">
        <f t="shared" si="9"/>
        <v>1</v>
      </c>
      <c r="L96" s="1114"/>
      <c r="M96" s="1127"/>
    </row>
    <row r="97" spans="1:13" s="822" customFormat="1" ht="28.9" customHeight="1" x14ac:dyDescent="0.35">
      <c r="A97" s="104"/>
      <c r="B97" s="792"/>
      <c r="C97" s="184">
        <v>4</v>
      </c>
      <c r="D97" s="1107" t="s">
        <v>865</v>
      </c>
      <c r="E97" s="1108"/>
      <c r="F97" s="1109"/>
      <c r="G97" s="1128"/>
      <c r="H97" s="791" t="s">
        <v>306</v>
      </c>
      <c r="I97" s="789">
        <v>1</v>
      </c>
      <c r="J97" s="789">
        <v>1</v>
      </c>
      <c r="K97" s="789">
        <f t="shared" si="9"/>
        <v>1</v>
      </c>
      <c r="L97" s="1114"/>
      <c r="M97" s="1127"/>
    </row>
    <row r="98" spans="1:13" s="822" customFormat="1" ht="21.65" customHeight="1" x14ac:dyDescent="0.35">
      <c r="A98" s="104"/>
      <c r="B98" s="792"/>
      <c r="C98" s="184">
        <v>5</v>
      </c>
      <c r="D98" s="1107" t="s">
        <v>896</v>
      </c>
      <c r="E98" s="1108"/>
      <c r="F98" s="1109"/>
      <c r="G98" s="1128"/>
      <c r="H98" s="791" t="s">
        <v>306</v>
      </c>
      <c r="I98" s="789">
        <v>1</v>
      </c>
      <c r="J98" s="789">
        <v>1</v>
      </c>
      <c r="K98" s="789">
        <f t="shared" si="9"/>
        <v>1</v>
      </c>
      <c r="L98" s="1114"/>
      <c r="M98" s="1127"/>
    </row>
    <row r="99" spans="1:13" s="822" customFormat="1" ht="21.65" customHeight="1" x14ac:dyDescent="0.35">
      <c r="A99" s="104"/>
      <c r="B99" s="792"/>
      <c r="C99" s="184">
        <v>6</v>
      </c>
      <c r="D99" s="1107" t="s">
        <v>897</v>
      </c>
      <c r="E99" s="1108"/>
      <c r="F99" s="1109"/>
      <c r="G99" s="1128"/>
      <c r="H99" s="791" t="s">
        <v>306</v>
      </c>
      <c r="I99" s="789">
        <v>1</v>
      </c>
      <c r="J99" s="789">
        <v>1</v>
      </c>
      <c r="K99" s="789">
        <f t="shared" si="9"/>
        <v>1</v>
      </c>
      <c r="L99" s="1115"/>
      <c r="M99" s="1136"/>
    </row>
    <row r="100" spans="1:13" s="822" customFormat="1" ht="16.149999999999999" customHeight="1" x14ac:dyDescent="0.35">
      <c r="A100" s="104"/>
      <c r="B100" s="792"/>
      <c r="C100" s="1132" t="s">
        <v>305</v>
      </c>
      <c r="D100" s="1133"/>
      <c r="E100" s="1133"/>
      <c r="F100" s="1133"/>
      <c r="G100" s="1133"/>
      <c r="H100" s="1134"/>
      <c r="I100" s="206">
        <f>SUM(I94:I99)</f>
        <v>6.5</v>
      </c>
      <c r="J100" s="819"/>
      <c r="K100" s="820">
        <f>SUM(K94:K99)</f>
        <v>6.5</v>
      </c>
      <c r="L100" s="821"/>
      <c r="M100" s="647"/>
    </row>
    <row r="101" spans="1:13" s="281" customFormat="1" ht="18" customHeight="1" x14ac:dyDescent="0.35">
      <c r="A101" s="177"/>
      <c r="B101" s="794"/>
      <c r="C101" s="816" t="s">
        <v>884</v>
      </c>
      <c r="D101" s="817"/>
      <c r="E101" s="817"/>
      <c r="F101" s="817"/>
      <c r="G101" s="817"/>
      <c r="H101" s="817"/>
      <c r="I101" s="817"/>
      <c r="J101" s="817"/>
      <c r="K101" s="817"/>
      <c r="L101" s="817"/>
      <c r="M101" s="818"/>
    </row>
    <row r="102" spans="1:13" s="281" customFormat="1" ht="27" customHeight="1" x14ac:dyDescent="0.35">
      <c r="A102" s="177"/>
      <c r="B102" s="794"/>
      <c r="C102" s="184">
        <v>1</v>
      </c>
      <c r="D102" s="1107" t="s">
        <v>885</v>
      </c>
      <c r="E102" s="1108"/>
      <c r="F102" s="1109"/>
      <c r="G102" s="1120" t="s">
        <v>515</v>
      </c>
      <c r="H102" s="803" t="s">
        <v>304</v>
      </c>
      <c r="I102" s="789">
        <v>1.5</v>
      </c>
      <c r="J102" s="184">
        <v>1</v>
      </c>
      <c r="K102" s="184">
        <f t="shared" ref="K102:K106" si="10">(I102*J102)</f>
        <v>1.5</v>
      </c>
      <c r="L102" s="1113" t="s">
        <v>516</v>
      </c>
      <c r="M102" s="1131" t="s">
        <v>1288</v>
      </c>
    </row>
    <row r="103" spans="1:13" s="281" customFormat="1" ht="27" customHeight="1" x14ac:dyDescent="0.35">
      <c r="A103" s="177"/>
      <c r="B103" s="794"/>
      <c r="C103" s="184">
        <v>2</v>
      </c>
      <c r="D103" s="1107" t="s">
        <v>886</v>
      </c>
      <c r="E103" s="1108"/>
      <c r="F103" s="1109"/>
      <c r="G103" s="1125"/>
      <c r="H103" s="803" t="s">
        <v>304</v>
      </c>
      <c r="I103" s="789">
        <v>1</v>
      </c>
      <c r="J103" s="184">
        <v>1</v>
      </c>
      <c r="K103" s="184">
        <f t="shared" si="10"/>
        <v>1</v>
      </c>
      <c r="L103" s="1114"/>
      <c r="M103" s="1130"/>
    </row>
    <row r="104" spans="1:13" s="281" customFormat="1" ht="27" customHeight="1" x14ac:dyDescent="0.35">
      <c r="A104" s="177"/>
      <c r="B104" s="794"/>
      <c r="C104" s="184">
        <v>3</v>
      </c>
      <c r="D104" s="1107" t="s">
        <v>887</v>
      </c>
      <c r="E104" s="1108"/>
      <c r="F104" s="1109"/>
      <c r="G104" s="1125"/>
      <c r="H104" s="803" t="s">
        <v>304</v>
      </c>
      <c r="I104" s="789">
        <v>1</v>
      </c>
      <c r="J104" s="184">
        <v>1</v>
      </c>
      <c r="K104" s="184">
        <f t="shared" si="10"/>
        <v>1</v>
      </c>
      <c r="L104" s="1114"/>
      <c r="M104" s="1130"/>
    </row>
    <row r="105" spans="1:13" s="281" customFormat="1" ht="27" customHeight="1" x14ac:dyDescent="0.35">
      <c r="A105" s="177"/>
      <c r="B105" s="794"/>
      <c r="C105" s="184">
        <v>4</v>
      </c>
      <c r="D105" s="1107" t="s">
        <v>858</v>
      </c>
      <c r="E105" s="1108"/>
      <c r="F105" s="1109"/>
      <c r="G105" s="1125"/>
      <c r="H105" s="803" t="s">
        <v>304</v>
      </c>
      <c r="I105" s="789">
        <v>1</v>
      </c>
      <c r="J105" s="184">
        <v>1</v>
      </c>
      <c r="K105" s="184">
        <f t="shared" si="10"/>
        <v>1</v>
      </c>
      <c r="L105" s="1114"/>
      <c r="M105" s="1130"/>
    </row>
    <row r="106" spans="1:13" s="281" customFormat="1" ht="27" customHeight="1" x14ac:dyDescent="0.35">
      <c r="A106" s="177"/>
      <c r="B106" s="794"/>
      <c r="C106" s="184">
        <v>5</v>
      </c>
      <c r="D106" s="1107" t="s">
        <v>899</v>
      </c>
      <c r="E106" s="1108"/>
      <c r="F106" s="1109"/>
      <c r="G106" s="1125"/>
      <c r="H106" s="803" t="s">
        <v>304</v>
      </c>
      <c r="I106" s="789">
        <v>1</v>
      </c>
      <c r="J106" s="184">
        <v>1</v>
      </c>
      <c r="K106" s="184">
        <f t="shared" si="10"/>
        <v>1</v>
      </c>
      <c r="L106" s="1114"/>
      <c r="M106" s="1130"/>
    </row>
    <row r="107" spans="1:13" s="822" customFormat="1" ht="16.149999999999999" customHeight="1" x14ac:dyDescent="0.35">
      <c r="A107" s="104"/>
      <c r="B107" s="792"/>
      <c r="C107" s="1132" t="s">
        <v>305</v>
      </c>
      <c r="D107" s="1133"/>
      <c r="E107" s="1133"/>
      <c r="F107" s="1133"/>
      <c r="G107" s="1133"/>
      <c r="H107" s="1134"/>
      <c r="I107" s="206">
        <f>SUM(I102:I106)</f>
        <v>5.5</v>
      </c>
      <c r="J107" s="843"/>
      <c r="K107" s="847">
        <f>SUM(K102:K106)</f>
        <v>5.5</v>
      </c>
      <c r="L107" s="809"/>
      <c r="M107" s="641"/>
    </row>
    <row r="108" spans="1:13" s="822" customFormat="1" ht="20.149999999999999" customHeight="1" x14ac:dyDescent="0.35">
      <c r="A108" s="104"/>
      <c r="B108" s="792"/>
      <c r="C108" s="844" t="s">
        <v>888</v>
      </c>
      <c r="D108" s="845"/>
      <c r="E108" s="845"/>
      <c r="F108" s="845"/>
      <c r="G108" s="845"/>
      <c r="H108" s="845"/>
      <c r="I108" s="845"/>
      <c r="J108" s="845"/>
      <c r="K108" s="845"/>
      <c r="L108" s="845"/>
      <c r="M108" s="846"/>
    </row>
    <row r="109" spans="1:13" s="822" customFormat="1" ht="29.15" customHeight="1" x14ac:dyDescent="0.35">
      <c r="A109" s="104"/>
      <c r="B109" s="792"/>
      <c r="C109" s="789">
        <v>1</v>
      </c>
      <c r="D109" s="1107" t="s">
        <v>841</v>
      </c>
      <c r="E109" s="1108"/>
      <c r="F109" s="1109"/>
      <c r="G109" s="1137" t="s">
        <v>517</v>
      </c>
      <c r="H109" s="791" t="s">
        <v>306</v>
      </c>
      <c r="I109" s="789">
        <v>1.5</v>
      </c>
      <c r="J109" s="789">
        <v>1</v>
      </c>
      <c r="K109" s="789">
        <f t="shared" ref="K109" si="11">SUM(I109*J109)</f>
        <v>1.5</v>
      </c>
      <c r="L109" s="1113" t="s">
        <v>518</v>
      </c>
      <c r="M109" s="1131" t="s">
        <v>1289</v>
      </c>
    </row>
    <row r="110" spans="1:13" s="822" customFormat="1" ht="29.15" customHeight="1" x14ac:dyDescent="0.35">
      <c r="A110" s="104"/>
      <c r="B110" s="792"/>
      <c r="C110" s="789">
        <v>2</v>
      </c>
      <c r="D110" s="1107" t="s">
        <v>900</v>
      </c>
      <c r="E110" s="1108"/>
      <c r="F110" s="1109"/>
      <c r="G110" s="1128"/>
      <c r="H110" s="791" t="s">
        <v>306</v>
      </c>
      <c r="I110" s="789">
        <v>1</v>
      </c>
      <c r="J110" s="789">
        <v>1</v>
      </c>
      <c r="K110" s="789">
        <f>SUM(I110*J110)</f>
        <v>1</v>
      </c>
      <c r="L110" s="1114"/>
      <c r="M110" s="1130"/>
    </row>
    <row r="111" spans="1:13" s="822" customFormat="1" ht="29.15" customHeight="1" x14ac:dyDescent="0.35">
      <c r="A111" s="104"/>
      <c r="B111" s="792"/>
      <c r="C111" s="789">
        <v>3</v>
      </c>
      <c r="D111" s="1107" t="s">
        <v>854</v>
      </c>
      <c r="E111" s="1108"/>
      <c r="F111" s="1109"/>
      <c r="G111" s="1128"/>
      <c r="H111" s="791" t="s">
        <v>306</v>
      </c>
      <c r="I111" s="789">
        <v>1</v>
      </c>
      <c r="J111" s="789">
        <v>1</v>
      </c>
      <c r="K111" s="789">
        <f>SUM(I111*J111)</f>
        <v>1</v>
      </c>
      <c r="L111" s="1114"/>
      <c r="M111" s="1130"/>
    </row>
    <row r="112" spans="1:13" s="822" customFormat="1" ht="22.15" customHeight="1" x14ac:dyDescent="0.35">
      <c r="A112" s="104"/>
      <c r="B112" s="792"/>
      <c r="C112" s="789">
        <v>4</v>
      </c>
      <c r="D112" s="1107" t="s">
        <v>896</v>
      </c>
      <c r="E112" s="1108"/>
      <c r="F112" s="1109"/>
      <c r="G112" s="1128"/>
      <c r="H112" s="791" t="s">
        <v>306</v>
      </c>
      <c r="I112" s="789">
        <v>1</v>
      </c>
      <c r="J112" s="789">
        <v>1</v>
      </c>
      <c r="K112" s="789">
        <f>SUM(I112*J112)</f>
        <v>1</v>
      </c>
      <c r="L112" s="1114"/>
      <c r="M112" s="1130"/>
    </row>
    <row r="113" spans="1:13" s="822" customFormat="1" ht="28.9" customHeight="1" x14ac:dyDescent="0.35">
      <c r="A113" s="104"/>
      <c r="B113" s="792"/>
      <c r="C113" s="789">
        <v>5</v>
      </c>
      <c r="D113" s="1107" t="s">
        <v>901</v>
      </c>
      <c r="E113" s="1108"/>
      <c r="F113" s="1109"/>
      <c r="G113" s="1128"/>
      <c r="H113" s="791" t="s">
        <v>306</v>
      </c>
      <c r="I113" s="789">
        <v>1</v>
      </c>
      <c r="J113" s="789">
        <v>1</v>
      </c>
      <c r="K113" s="789">
        <f>SUM(I113*J113)</f>
        <v>1</v>
      </c>
      <c r="L113" s="1114"/>
      <c r="M113" s="1130"/>
    </row>
    <row r="114" spans="1:13" s="822" customFormat="1" ht="16.899999999999999" customHeight="1" x14ac:dyDescent="0.35">
      <c r="A114" s="104"/>
      <c r="B114" s="792"/>
      <c r="C114" s="1132" t="s">
        <v>305</v>
      </c>
      <c r="D114" s="1133"/>
      <c r="E114" s="1133"/>
      <c r="F114" s="1133"/>
      <c r="G114" s="1133"/>
      <c r="H114" s="1134"/>
      <c r="I114" s="206">
        <f>SUM(I109:I113)</f>
        <v>5.5</v>
      </c>
      <c r="J114" s="819"/>
      <c r="K114" s="820">
        <f>SUM(K109:K113)</f>
        <v>5.5</v>
      </c>
      <c r="L114" s="821"/>
      <c r="M114" s="647"/>
    </row>
    <row r="115" spans="1:13" s="281" customFormat="1" ht="20.149999999999999" customHeight="1" x14ac:dyDescent="0.35">
      <c r="A115" s="177"/>
      <c r="B115" s="794"/>
      <c r="C115" s="816" t="s">
        <v>889</v>
      </c>
      <c r="D115" s="817"/>
      <c r="E115" s="817"/>
      <c r="F115" s="817"/>
      <c r="G115" s="817"/>
      <c r="H115" s="817"/>
      <c r="I115" s="817"/>
      <c r="J115" s="817"/>
      <c r="K115" s="817"/>
      <c r="L115" s="817"/>
      <c r="M115" s="818"/>
    </row>
    <row r="116" spans="1:13" s="281" customFormat="1" ht="27" customHeight="1" x14ac:dyDescent="0.35">
      <c r="A116" s="177"/>
      <c r="B116" s="794"/>
      <c r="C116" s="789">
        <v>1</v>
      </c>
      <c r="D116" s="1107" t="s">
        <v>885</v>
      </c>
      <c r="E116" s="1108"/>
      <c r="F116" s="1109"/>
      <c r="G116" s="1120" t="s">
        <v>520</v>
      </c>
      <c r="H116" s="803" t="s">
        <v>304</v>
      </c>
      <c r="I116" s="789">
        <v>1.5</v>
      </c>
      <c r="J116" s="184">
        <v>1</v>
      </c>
      <c r="K116" s="184">
        <f t="shared" ref="K116:K118" si="12">(I116*J116)</f>
        <v>1.5</v>
      </c>
      <c r="L116" s="1113" t="s">
        <v>519</v>
      </c>
      <c r="M116" s="1131" t="s">
        <v>1290</v>
      </c>
    </row>
    <row r="117" spans="1:13" s="281" customFormat="1" ht="27" customHeight="1" x14ac:dyDescent="0.35">
      <c r="A117" s="177"/>
      <c r="B117" s="794"/>
      <c r="C117" s="789">
        <v>2</v>
      </c>
      <c r="D117" s="1107" t="s">
        <v>842</v>
      </c>
      <c r="E117" s="1108"/>
      <c r="F117" s="1109"/>
      <c r="G117" s="1125"/>
      <c r="H117" s="803" t="s">
        <v>304</v>
      </c>
      <c r="I117" s="789">
        <v>1.5</v>
      </c>
      <c r="J117" s="184">
        <v>1</v>
      </c>
      <c r="K117" s="184">
        <f t="shared" si="12"/>
        <v>1.5</v>
      </c>
      <c r="L117" s="1114"/>
      <c r="M117" s="1130"/>
    </row>
    <row r="118" spans="1:13" s="281" customFormat="1" ht="27" customHeight="1" x14ac:dyDescent="0.35">
      <c r="A118" s="177"/>
      <c r="B118" s="794"/>
      <c r="C118" s="789">
        <v>3</v>
      </c>
      <c r="D118" s="1107" t="s">
        <v>886</v>
      </c>
      <c r="E118" s="1108"/>
      <c r="F118" s="1109"/>
      <c r="G118" s="1125"/>
      <c r="H118" s="803" t="s">
        <v>304</v>
      </c>
      <c r="I118" s="789">
        <v>1</v>
      </c>
      <c r="J118" s="184">
        <v>1</v>
      </c>
      <c r="K118" s="184">
        <f t="shared" si="12"/>
        <v>1</v>
      </c>
      <c r="L118" s="1114"/>
      <c r="M118" s="1130"/>
    </row>
    <row r="119" spans="1:13" s="281" customFormat="1" ht="27" customHeight="1" x14ac:dyDescent="0.35">
      <c r="A119" s="177"/>
      <c r="B119" s="794"/>
      <c r="C119" s="789">
        <v>4</v>
      </c>
      <c r="D119" s="1031" t="s">
        <v>887</v>
      </c>
      <c r="E119" s="1036"/>
      <c r="F119" s="1032"/>
      <c r="G119" s="1125"/>
      <c r="H119" s="803" t="s">
        <v>304</v>
      </c>
      <c r="I119" s="789">
        <v>1</v>
      </c>
      <c r="J119" s="184">
        <v>1</v>
      </c>
      <c r="K119" s="184">
        <f t="shared" ref="K119:K120" si="13">(I119*J119)</f>
        <v>1</v>
      </c>
      <c r="L119" s="1114"/>
      <c r="M119" s="1130"/>
    </row>
    <row r="120" spans="1:13" s="281" customFormat="1" ht="27" customHeight="1" x14ac:dyDescent="0.35">
      <c r="A120" s="177"/>
      <c r="B120" s="794"/>
      <c r="C120" s="789">
        <v>5</v>
      </c>
      <c r="D120" s="1031" t="s">
        <v>858</v>
      </c>
      <c r="E120" s="1036"/>
      <c r="F120" s="1032"/>
      <c r="G120" s="1125"/>
      <c r="H120" s="803" t="s">
        <v>304</v>
      </c>
      <c r="I120" s="789">
        <v>1.5</v>
      </c>
      <c r="J120" s="184">
        <v>1</v>
      </c>
      <c r="K120" s="184">
        <f t="shared" si="13"/>
        <v>1.5</v>
      </c>
      <c r="L120" s="1114"/>
      <c r="M120" s="1130"/>
    </row>
    <row r="121" spans="1:13" s="281" customFormat="1" ht="27" customHeight="1" x14ac:dyDescent="0.35">
      <c r="A121" s="177"/>
      <c r="B121" s="794"/>
      <c r="C121" s="184">
        <v>6</v>
      </c>
      <c r="D121" s="1031" t="s">
        <v>899</v>
      </c>
      <c r="E121" s="1036"/>
      <c r="F121" s="1032"/>
      <c r="G121" s="1125"/>
      <c r="H121" s="803" t="s">
        <v>304</v>
      </c>
      <c r="I121" s="789">
        <v>1</v>
      </c>
      <c r="J121" s="184">
        <v>1</v>
      </c>
      <c r="K121" s="184">
        <f t="shared" ref="K121" si="14">(I121*J121)</f>
        <v>1</v>
      </c>
      <c r="L121" s="1114"/>
      <c r="M121" s="1130"/>
    </row>
    <row r="122" spans="1:13" s="822" customFormat="1" ht="16.899999999999999" customHeight="1" x14ac:dyDescent="0.35">
      <c r="A122" s="104"/>
      <c r="B122" s="792"/>
      <c r="C122" s="1132" t="s">
        <v>305</v>
      </c>
      <c r="D122" s="1133"/>
      <c r="E122" s="1133"/>
      <c r="F122" s="1133"/>
      <c r="G122" s="1133"/>
      <c r="H122" s="1134"/>
      <c r="I122" s="206">
        <f>SUM(I116:I121)</f>
        <v>7.5</v>
      </c>
      <c r="J122" s="819"/>
      <c r="K122" s="820">
        <f>SUM(K116:K121)</f>
        <v>7.5</v>
      </c>
      <c r="L122" s="821"/>
      <c r="M122" s="647"/>
    </row>
    <row r="123" spans="1:13" s="822" customFormat="1" ht="20.149999999999999" customHeight="1" x14ac:dyDescent="0.35">
      <c r="A123" s="104"/>
      <c r="B123" s="792"/>
      <c r="C123" s="844" t="s">
        <v>890</v>
      </c>
      <c r="D123" s="845"/>
      <c r="E123" s="845"/>
      <c r="F123" s="845"/>
      <c r="G123" s="845"/>
      <c r="H123" s="845"/>
      <c r="I123" s="845"/>
      <c r="J123" s="845"/>
      <c r="K123" s="845"/>
      <c r="L123" s="845"/>
      <c r="M123" s="846"/>
    </row>
    <row r="124" spans="1:13" s="822" customFormat="1" ht="25" customHeight="1" x14ac:dyDescent="0.35">
      <c r="A124" s="104"/>
      <c r="B124" s="792"/>
      <c r="C124" s="789">
        <v>1</v>
      </c>
      <c r="D124" s="1107" t="s">
        <v>891</v>
      </c>
      <c r="E124" s="1108"/>
      <c r="F124" s="1109"/>
      <c r="G124" s="1137" t="s">
        <v>524</v>
      </c>
      <c r="H124" s="791" t="s">
        <v>306</v>
      </c>
      <c r="I124" s="789">
        <v>1.5</v>
      </c>
      <c r="J124" s="184">
        <v>1</v>
      </c>
      <c r="K124" s="184">
        <f>(I124*J124)</f>
        <v>1.5</v>
      </c>
      <c r="L124" s="1113" t="s">
        <v>521</v>
      </c>
      <c r="M124" s="1131" t="s">
        <v>1291</v>
      </c>
    </row>
    <row r="125" spans="1:13" s="822" customFormat="1" ht="25" customHeight="1" x14ac:dyDescent="0.35">
      <c r="A125" s="104"/>
      <c r="B125" s="792"/>
      <c r="C125" s="789">
        <v>2</v>
      </c>
      <c r="D125" s="1107" t="s">
        <v>892</v>
      </c>
      <c r="E125" s="1108"/>
      <c r="F125" s="1109"/>
      <c r="G125" s="1128"/>
      <c r="H125" s="791" t="s">
        <v>306</v>
      </c>
      <c r="I125" s="789">
        <v>1</v>
      </c>
      <c r="J125" s="184">
        <v>1</v>
      </c>
      <c r="K125" s="184">
        <f>(I125*J125)</f>
        <v>1</v>
      </c>
      <c r="L125" s="1114"/>
      <c r="M125" s="1130"/>
    </row>
    <row r="126" spans="1:13" s="822" customFormat="1" ht="25" customHeight="1" x14ac:dyDescent="0.35">
      <c r="A126" s="104"/>
      <c r="B126" s="792"/>
      <c r="C126" s="789">
        <v>3</v>
      </c>
      <c r="D126" s="1107" t="s">
        <v>893</v>
      </c>
      <c r="E126" s="1108"/>
      <c r="F126" s="1109"/>
      <c r="G126" s="1128"/>
      <c r="H126" s="791" t="s">
        <v>306</v>
      </c>
      <c r="I126" s="789">
        <v>1</v>
      </c>
      <c r="J126" s="789">
        <v>1</v>
      </c>
      <c r="K126" s="789">
        <f t="shared" ref="K126" si="15">SUM(I126*J126)</f>
        <v>1</v>
      </c>
      <c r="L126" s="1114"/>
      <c r="M126" s="1130"/>
    </row>
    <row r="127" spans="1:13" s="822" customFormat="1" ht="25" customHeight="1" x14ac:dyDescent="0.35">
      <c r="A127" s="104"/>
      <c r="B127" s="792"/>
      <c r="C127" s="789">
        <v>4</v>
      </c>
      <c r="D127" s="1107" t="s">
        <v>894</v>
      </c>
      <c r="E127" s="1108"/>
      <c r="F127" s="1109"/>
      <c r="G127" s="1128"/>
      <c r="H127" s="791" t="s">
        <v>306</v>
      </c>
      <c r="I127" s="789">
        <v>1.5</v>
      </c>
      <c r="J127" s="789">
        <v>1</v>
      </c>
      <c r="K127" s="789">
        <f>SUM(I127*J127)</f>
        <v>1.5</v>
      </c>
      <c r="L127" s="1114"/>
      <c r="M127" s="1130"/>
    </row>
    <row r="128" spans="1:13" s="822" customFormat="1" ht="25" customHeight="1" x14ac:dyDescent="0.35">
      <c r="A128" s="104"/>
      <c r="B128" s="792"/>
      <c r="C128" s="789">
        <v>5</v>
      </c>
      <c r="D128" s="1107" t="s">
        <v>895</v>
      </c>
      <c r="E128" s="1108"/>
      <c r="F128" s="1109"/>
      <c r="G128" s="1128"/>
      <c r="H128" s="791" t="s">
        <v>306</v>
      </c>
      <c r="I128" s="789">
        <v>1</v>
      </c>
      <c r="J128" s="789">
        <v>1</v>
      </c>
      <c r="K128" s="789">
        <f>SUM(I128*J128)</f>
        <v>1</v>
      </c>
      <c r="L128" s="1114"/>
      <c r="M128" s="1130"/>
    </row>
    <row r="129" spans="1:13" s="822" customFormat="1" ht="25" customHeight="1" x14ac:dyDescent="0.35">
      <c r="A129" s="104"/>
      <c r="B129" s="792"/>
      <c r="C129" s="789">
        <v>6</v>
      </c>
      <c r="D129" s="1107" t="s">
        <v>898</v>
      </c>
      <c r="E129" s="1108"/>
      <c r="F129" s="1109"/>
      <c r="G129" s="1128"/>
      <c r="H129" s="791" t="s">
        <v>306</v>
      </c>
      <c r="I129" s="789">
        <v>1</v>
      </c>
      <c r="J129" s="789">
        <v>1</v>
      </c>
      <c r="K129" s="789">
        <f>SUM(I129*J129)</f>
        <v>1</v>
      </c>
      <c r="L129" s="1114"/>
      <c r="M129" s="1130"/>
    </row>
    <row r="130" spans="1:13" s="822" customFormat="1" ht="25" customHeight="1" x14ac:dyDescent="0.35">
      <c r="A130" s="104"/>
      <c r="B130" s="792"/>
      <c r="C130" s="789">
        <v>7</v>
      </c>
      <c r="D130" s="1107" t="s">
        <v>902</v>
      </c>
      <c r="E130" s="1108"/>
      <c r="F130" s="1109"/>
      <c r="G130" s="1128"/>
      <c r="H130" s="791" t="s">
        <v>306</v>
      </c>
      <c r="I130" s="789">
        <v>1</v>
      </c>
      <c r="J130" s="789">
        <v>1</v>
      </c>
      <c r="K130" s="789">
        <f>SUM(I130*J130)</f>
        <v>1</v>
      </c>
      <c r="L130" s="1114"/>
      <c r="M130" s="1130"/>
    </row>
    <row r="131" spans="1:13" s="822" customFormat="1" ht="16.899999999999999" customHeight="1" x14ac:dyDescent="0.35">
      <c r="A131" s="104"/>
      <c r="B131" s="792"/>
      <c r="C131" s="1132" t="s">
        <v>305</v>
      </c>
      <c r="D131" s="1133"/>
      <c r="E131" s="1133"/>
      <c r="F131" s="1133"/>
      <c r="G131" s="1133"/>
      <c r="H131" s="1134"/>
      <c r="I131" s="206">
        <f>SUM(I124:I130)</f>
        <v>8</v>
      </c>
      <c r="J131" s="819"/>
      <c r="K131" s="820">
        <f>SUM(K124:K130)</f>
        <v>8</v>
      </c>
      <c r="L131" s="821"/>
      <c r="M131" s="647"/>
    </row>
    <row r="132" spans="1:13" s="281" customFormat="1" ht="20.149999999999999" customHeight="1" x14ac:dyDescent="0.35">
      <c r="A132" s="177"/>
      <c r="B132" s="794"/>
      <c r="C132" s="816" t="s">
        <v>903</v>
      </c>
      <c r="D132" s="817"/>
      <c r="E132" s="817"/>
      <c r="F132" s="817"/>
      <c r="G132" s="817"/>
      <c r="H132" s="817"/>
      <c r="I132" s="817"/>
      <c r="J132" s="817"/>
      <c r="K132" s="817"/>
      <c r="L132" s="817"/>
      <c r="M132" s="818"/>
    </row>
    <row r="133" spans="1:13" s="281" customFormat="1" ht="25" customHeight="1" x14ac:dyDescent="0.35">
      <c r="A133" s="177"/>
      <c r="B133" s="794"/>
      <c r="C133" s="184">
        <v>1</v>
      </c>
      <c r="D133" s="1107" t="s">
        <v>904</v>
      </c>
      <c r="E133" s="1108"/>
      <c r="F133" s="1109"/>
      <c r="G133" s="1120" t="s">
        <v>523</v>
      </c>
      <c r="H133" s="803" t="s">
        <v>304</v>
      </c>
      <c r="I133" s="789">
        <v>1.5</v>
      </c>
      <c r="J133" s="184">
        <v>1</v>
      </c>
      <c r="K133" s="184">
        <f t="shared" ref="K133:K134" si="16">(I133*J133)</f>
        <v>1.5</v>
      </c>
      <c r="L133" s="1113" t="s">
        <v>522</v>
      </c>
      <c r="M133" s="1126" t="s">
        <v>1292</v>
      </c>
    </row>
    <row r="134" spans="1:13" s="281" customFormat="1" ht="25" customHeight="1" x14ac:dyDescent="0.35">
      <c r="A134" s="177"/>
      <c r="B134" s="794"/>
      <c r="C134" s="184">
        <v>2</v>
      </c>
      <c r="D134" s="1107" t="s">
        <v>905</v>
      </c>
      <c r="E134" s="1108"/>
      <c r="F134" s="1109"/>
      <c r="G134" s="1125"/>
      <c r="H134" s="803" t="s">
        <v>304</v>
      </c>
      <c r="I134" s="789">
        <v>1.5</v>
      </c>
      <c r="J134" s="184">
        <v>1</v>
      </c>
      <c r="K134" s="184">
        <f t="shared" si="16"/>
        <v>1.5</v>
      </c>
      <c r="L134" s="1114"/>
      <c r="M134" s="1127"/>
    </row>
    <row r="135" spans="1:13" s="281" customFormat="1" ht="27" customHeight="1" x14ac:dyDescent="0.35">
      <c r="A135" s="177"/>
      <c r="B135" s="794"/>
      <c r="C135" s="184">
        <v>3</v>
      </c>
      <c r="D135" s="1031" t="s">
        <v>906</v>
      </c>
      <c r="E135" s="1036"/>
      <c r="F135" s="1032"/>
      <c r="G135" s="1125"/>
      <c r="H135" s="803" t="s">
        <v>304</v>
      </c>
      <c r="I135" s="789">
        <v>1.5</v>
      </c>
      <c r="J135" s="184">
        <v>1</v>
      </c>
      <c r="K135" s="184">
        <f t="shared" ref="K135" si="17">(I135*J135)</f>
        <v>1.5</v>
      </c>
      <c r="L135" s="1114"/>
      <c r="M135" s="1127"/>
    </row>
    <row r="136" spans="1:13" s="281" customFormat="1" ht="25" customHeight="1" x14ac:dyDescent="0.35">
      <c r="A136" s="177"/>
      <c r="B136" s="794"/>
      <c r="C136" s="184">
        <v>4</v>
      </c>
      <c r="D136" s="1031" t="s">
        <v>907</v>
      </c>
      <c r="E136" s="1036"/>
      <c r="F136" s="1032"/>
      <c r="G136" s="1125"/>
      <c r="H136" s="803" t="s">
        <v>304</v>
      </c>
      <c r="I136" s="789">
        <v>1</v>
      </c>
      <c r="J136" s="184">
        <v>1</v>
      </c>
      <c r="K136" s="184">
        <f t="shared" ref="K136" si="18">(I136*J136)</f>
        <v>1</v>
      </c>
      <c r="L136" s="1114"/>
      <c r="M136" s="1127"/>
    </row>
    <row r="137" spans="1:13" s="281" customFormat="1" ht="25" customHeight="1" x14ac:dyDescent="0.35">
      <c r="A137" s="177"/>
      <c r="B137" s="794"/>
      <c r="C137" s="184">
        <v>5</v>
      </c>
      <c r="D137" s="1107" t="s">
        <v>908</v>
      </c>
      <c r="E137" s="1108"/>
      <c r="F137" s="1109"/>
      <c r="G137" s="1125"/>
      <c r="H137" s="803" t="s">
        <v>304</v>
      </c>
      <c r="I137" s="789">
        <v>1</v>
      </c>
      <c r="J137" s="184">
        <v>1</v>
      </c>
      <c r="K137" s="184">
        <f t="shared" ref="K137:K139" si="19">(I137*J137)</f>
        <v>1</v>
      </c>
      <c r="L137" s="1114"/>
      <c r="M137" s="1127"/>
    </row>
    <row r="138" spans="1:13" s="281" customFormat="1" ht="25" customHeight="1" x14ac:dyDescent="0.35">
      <c r="A138" s="177"/>
      <c r="B138" s="794"/>
      <c r="C138" s="184">
        <v>6</v>
      </c>
      <c r="D138" s="1031" t="s">
        <v>909</v>
      </c>
      <c r="E138" s="1036"/>
      <c r="F138" s="1032"/>
      <c r="G138" s="1125"/>
      <c r="H138" s="803" t="s">
        <v>304</v>
      </c>
      <c r="I138" s="789">
        <v>1</v>
      </c>
      <c r="J138" s="184">
        <v>1</v>
      </c>
      <c r="K138" s="184">
        <f>(I138*J138)</f>
        <v>1</v>
      </c>
      <c r="L138" s="1114"/>
      <c r="M138" s="1127"/>
    </row>
    <row r="139" spans="1:13" s="281" customFormat="1" ht="25" customHeight="1" x14ac:dyDescent="0.35">
      <c r="A139" s="177"/>
      <c r="B139" s="794"/>
      <c r="C139" s="184">
        <v>7</v>
      </c>
      <c r="D139" s="1107" t="s">
        <v>910</v>
      </c>
      <c r="E139" s="1108"/>
      <c r="F139" s="1109"/>
      <c r="G139" s="1125"/>
      <c r="H139" s="803" t="s">
        <v>304</v>
      </c>
      <c r="I139" s="789">
        <v>1</v>
      </c>
      <c r="J139" s="184">
        <v>1</v>
      </c>
      <c r="K139" s="184">
        <f t="shared" si="19"/>
        <v>1</v>
      </c>
      <c r="L139" s="1114"/>
      <c r="M139" s="1127"/>
    </row>
    <row r="140" spans="1:13" s="822" customFormat="1" ht="16.899999999999999" customHeight="1" x14ac:dyDescent="0.35">
      <c r="A140" s="104"/>
      <c r="B140" s="792"/>
      <c r="C140" s="1132" t="s">
        <v>305</v>
      </c>
      <c r="D140" s="1133"/>
      <c r="E140" s="1133"/>
      <c r="F140" s="1133"/>
      <c r="G140" s="1133"/>
      <c r="H140" s="1134"/>
      <c r="I140" s="206">
        <f>SUM(I133:I139)</f>
        <v>8.5</v>
      </c>
      <c r="J140" s="819"/>
      <c r="K140" s="820">
        <f>SUM(K133:K139)</f>
        <v>8.5</v>
      </c>
      <c r="L140" s="821"/>
      <c r="M140" s="647"/>
    </row>
    <row r="141" spans="1:13" s="822" customFormat="1" ht="20.149999999999999" customHeight="1" x14ac:dyDescent="0.35">
      <c r="A141" s="104"/>
      <c r="B141" s="792"/>
      <c r="C141" s="844" t="s">
        <v>911</v>
      </c>
      <c r="D141" s="845"/>
      <c r="E141" s="845"/>
      <c r="F141" s="845"/>
      <c r="G141" s="845"/>
      <c r="H141" s="845"/>
      <c r="I141" s="845"/>
      <c r="J141" s="845"/>
      <c r="K141" s="845"/>
      <c r="L141" s="845"/>
      <c r="M141" s="846"/>
    </row>
    <row r="142" spans="1:13" s="822" customFormat="1" ht="24.4" customHeight="1" x14ac:dyDescent="0.35">
      <c r="A142" s="104"/>
      <c r="B142" s="792"/>
      <c r="C142" s="876">
        <v>1</v>
      </c>
      <c r="D142" s="1107" t="s">
        <v>894</v>
      </c>
      <c r="E142" s="1108"/>
      <c r="F142" s="1109"/>
      <c r="G142" s="1137" t="s">
        <v>968</v>
      </c>
      <c r="H142" s="791" t="s">
        <v>306</v>
      </c>
      <c r="I142" s="789">
        <v>1.5</v>
      </c>
      <c r="J142" s="789">
        <v>1</v>
      </c>
      <c r="K142" s="789">
        <f t="shared" ref="K142:K148" si="20">SUM(I142*J142)</f>
        <v>1.5</v>
      </c>
      <c r="L142" s="1114" t="s">
        <v>525</v>
      </c>
      <c r="M142" s="1129" t="s">
        <v>1293</v>
      </c>
    </row>
    <row r="143" spans="1:13" s="822" customFormat="1" ht="24.4" customHeight="1" x14ac:dyDescent="0.35">
      <c r="A143" s="104"/>
      <c r="B143" s="792"/>
      <c r="C143" s="876">
        <v>2</v>
      </c>
      <c r="D143" s="1107" t="s">
        <v>891</v>
      </c>
      <c r="E143" s="1108"/>
      <c r="F143" s="1109"/>
      <c r="G143" s="1128"/>
      <c r="H143" s="791" t="s">
        <v>306</v>
      </c>
      <c r="I143" s="789">
        <v>1.5</v>
      </c>
      <c r="J143" s="789">
        <v>1</v>
      </c>
      <c r="K143" s="789">
        <f t="shared" si="20"/>
        <v>1.5</v>
      </c>
      <c r="L143" s="1114"/>
      <c r="M143" s="1130"/>
    </row>
    <row r="144" spans="1:13" s="822" customFormat="1" ht="24.4" customHeight="1" x14ac:dyDescent="0.35">
      <c r="A144" s="104"/>
      <c r="B144" s="792"/>
      <c r="C144" s="876">
        <v>3</v>
      </c>
      <c r="D144" s="1107" t="s">
        <v>912</v>
      </c>
      <c r="E144" s="1108"/>
      <c r="F144" s="1109"/>
      <c r="G144" s="1128"/>
      <c r="H144" s="791" t="s">
        <v>306</v>
      </c>
      <c r="I144" s="789">
        <v>1</v>
      </c>
      <c r="J144" s="789">
        <v>1</v>
      </c>
      <c r="K144" s="789">
        <f t="shared" si="20"/>
        <v>1</v>
      </c>
      <c r="L144" s="1114"/>
      <c r="M144" s="1130"/>
    </row>
    <row r="145" spans="1:13" s="822" customFormat="1" ht="24.4" customHeight="1" x14ac:dyDescent="0.35">
      <c r="A145" s="104"/>
      <c r="B145" s="792"/>
      <c r="C145" s="876">
        <v>4</v>
      </c>
      <c r="D145" s="1107" t="s">
        <v>902</v>
      </c>
      <c r="E145" s="1108"/>
      <c r="F145" s="1109"/>
      <c r="G145" s="1128"/>
      <c r="H145" s="791" t="s">
        <v>306</v>
      </c>
      <c r="I145" s="789">
        <v>1</v>
      </c>
      <c r="J145" s="789">
        <v>1</v>
      </c>
      <c r="K145" s="789">
        <f t="shared" si="20"/>
        <v>1</v>
      </c>
      <c r="L145" s="1114"/>
      <c r="M145" s="1130"/>
    </row>
    <row r="146" spans="1:13" s="822" customFormat="1" ht="24.4" customHeight="1" x14ac:dyDescent="0.35">
      <c r="A146" s="104"/>
      <c r="B146" s="792"/>
      <c r="C146" s="876">
        <v>5</v>
      </c>
      <c r="D146" s="1107" t="s">
        <v>913</v>
      </c>
      <c r="E146" s="1108"/>
      <c r="F146" s="1109"/>
      <c r="G146" s="1128"/>
      <c r="H146" s="791" t="s">
        <v>306</v>
      </c>
      <c r="I146" s="789">
        <v>1</v>
      </c>
      <c r="J146" s="184">
        <v>1</v>
      </c>
      <c r="K146" s="184">
        <f>(I146*J146)</f>
        <v>1</v>
      </c>
      <c r="L146" s="1114"/>
      <c r="M146" s="1130"/>
    </row>
    <row r="147" spans="1:13" s="822" customFormat="1" ht="24.4" customHeight="1" x14ac:dyDescent="0.35">
      <c r="A147" s="104"/>
      <c r="B147" s="792"/>
      <c r="C147" s="876">
        <v>6</v>
      </c>
      <c r="D147" s="1031" t="s">
        <v>914</v>
      </c>
      <c r="E147" s="1036"/>
      <c r="F147" s="1032"/>
      <c r="G147" s="1128"/>
      <c r="H147" s="791" t="s">
        <v>306</v>
      </c>
      <c r="I147" s="789">
        <v>1</v>
      </c>
      <c r="J147" s="789">
        <v>1</v>
      </c>
      <c r="K147" s="789">
        <f t="shared" si="20"/>
        <v>1</v>
      </c>
      <c r="L147" s="1114"/>
      <c r="M147" s="1130"/>
    </row>
    <row r="148" spans="1:13" s="822" customFormat="1" ht="24.4" customHeight="1" x14ac:dyDescent="0.35">
      <c r="A148" s="104"/>
      <c r="B148" s="792"/>
      <c r="C148" s="876">
        <v>7</v>
      </c>
      <c r="D148" s="1107" t="s">
        <v>915</v>
      </c>
      <c r="E148" s="1108"/>
      <c r="F148" s="1109"/>
      <c r="G148" s="1128"/>
      <c r="H148" s="791" t="s">
        <v>306</v>
      </c>
      <c r="I148" s="789">
        <v>1</v>
      </c>
      <c r="J148" s="789">
        <v>1</v>
      </c>
      <c r="K148" s="789">
        <f t="shared" si="20"/>
        <v>1</v>
      </c>
      <c r="L148" s="1114"/>
      <c r="M148" s="1130"/>
    </row>
    <row r="149" spans="1:13" s="822" customFormat="1" ht="16.899999999999999" customHeight="1" x14ac:dyDescent="0.35">
      <c r="A149" s="104"/>
      <c r="B149" s="792"/>
      <c r="C149" s="1132" t="s">
        <v>305</v>
      </c>
      <c r="D149" s="1133"/>
      <c r="E149" s="1133"/>
      <c r="F149" s="1133"/>
      <c r="G149" s="1133"/>
      <c r="H149" s="1134"/>
      <c r="I149" s="206">
        <f>SUM(I142:I148)</f>
        <v>8</v>
      </c>
      <c r="J149" s="819"/>
      <c r="K149" s="820">
        <f>SUM(K142:K148)</f>
        <v>8</v>
      </c>
      <c r="L149" s="821"/>
      <c r="M149" s="647"/>
    </row>
    <row r="150" spans="1:13" s="281" customFormat="1" ht="20.149999999999999" customHeight="1" x14ac:dyDescent="0.35">
      <c r="A150" s="177"/>
      <c r="B150" s="794"/>
      <c r="C150" s="816" t="s">
        <v>922</v>
      </c>
      <c r="D150" s="817"/>
      <c r="E150" s="817"/>
      <c r="F150" s="817"/>
      <c r="G150" s="817"/>
      <c r="H150" s="817"/>
      <c r="I150" s="817"/>
      <c r="J150" s="817"/>
      <c r="K150" s="817"/>
      <c r="L150" s="817"/>
      <c r="M150" s="818"/>
    </row>
    <row r="151" spans="1:13" s="281" customFormat="1" ht="24.4" customHeight="1" x14ac:dyDescent="0.35">
      <c r="A151" s="177"/>
      <c r="B151" s="794"/>
      <c r="C151" s="184">
        <v>1</v>
      </c>
      <c r="D151" s="1107" t="s">
        <v>907</v>
      </c>
      <c r="E151" s="1108"/>
      <c r="F151" s="1109"/>
      <c r="G151" s="1120" t="s">
        <v>526</v>
      </c>
      <c r="H151" s="803" t="s">
        <v>304</v>
      </c>
      <c r="I151" s="789">
        <v>1</v>
      </c>
      <c r="J151" s="184">
        <v>1</v>
      </c>
      <c r="K151" s="184">
        <f t="shared" ref="K151:K157" si="21">(I151*J151)</f>
        <v>1</v>
      </c>
      <c r="L151" s="1113" t="s">
        <v>933</v>
      </c>
      <c r="M151" s="1126" t="s">
        <v>1294</v>
      </c>
    </row>
    <row r="152" spans="1:13" s="281" customFormat="1" ht="24.4" customHeight="1" x14ac:dyDescent="0.35">
      <c r="A152" s="177"/>
      <c r="B152" s="794"/>
      <c r="C152" s="184">
        <v>2</v>
      </c>
      <c r="D152" s="1107" t="s">
        <v>905</v>
      </c>
      <c r="E152" s="1108"/>
      <c r="F152" s="1109"/>
      <c r="G152" s="1125"/>
      <c r="H152" s="803" t="s">
        <v>304</v>
      </c>
      <c r="I152" s="789">
        <v>1.5</v>
      </c>
      <c r="J152" s="184">
        <v>1</v>
      </c>
      <c r="K152" s="184">
        <f t="shared" si="21"/>
        <v>1.5</v>
      </c>
      <c r="L152" s="1114"/>
      <c r="M152" s="1127"/>
    </row>
    <row r="153" spans="1:13" s="281" customFormat="1" ht="24.4" customHeight="1" x14ac:dyDescent="0.35">
      <c r="A153" s="177"/>
      <c r="B153" s="794"/>
      <c r="C153" s="184">
        <v>3</v>
      </c>
      <c r="D153" s="1031" t="s">
        <v>920</v>
      </c>
      <c r="E153" s="1036"/>
      <c r="F153" s="1032"/>
      <c r="G153" s="1125"/>
      <c r="H153" s="803" t="s">
        <v>304</v>
      </c>
      <c r="I153" s="789">
        <v>1.5</v>
      </c>
      <c r="J153" s="184">
        <v>1</v>
      </c>
      <c r="K153" s="184">
        <f t="shared" si="21"/>
        <v>1.5</v>
      </c>
      <c r="L153" s="1114"/>
      <c r="M153" s="1127"/>
    </row>
    <row r="154" spans="1:13" s="281" customFormat="1" ht="24.4" customHeight="1" x14ac:dyDescent="0.35">
      <c r="A154" s="177"/>
      <c r="B154" s="794"/>
      <c r="C154" s="184">
        <v>4</v>
      </c>
      <c r="D154" s="1031" t="s">
        <v>921</v>
      </c>
      <c r="E154" s="1036"/>
      <c r="F154" s="1032"/>
      <c r="G154" s="1125"/>
      <c r="H154" s="803" t="s">
        <v>304</v>
      </c>
      <c r="I154" s="789">
        <v>1.5</v>
      </c>
      <c r="J154" s="184">
        <v>1</v>
      </c>
      <c r="K154" s="184">
        <f t="shared" si="21"/>
        <v>1.5</v>
      </c>
      <c r="L154" s="1114"/>
      <c r="M154" s="1127"/>
    </row>
    <row r="155" spans="1:13" s="281" customFormat="1" ht="24.4" customHeight="1" x14ac:dyDescent="0.35">
      <c r="A155" s="177"/>
      <c r="B155" s="794"/>
      <c r="C155" s="184">
        <v>5</v>
      </c>
      <c r="D155" s="1107" t="s">
        <v>919</v>
      </c>
      <c r="E155" s="1108"/>
      <c r="F155" s="1109"/>
      <c r="G155" s="1125"/>
      <c r="H155" s="803" t="s">
        <v>304</v>
      </c>
      <c r="I155" s="789">
        <v>1</v>
      </c>
      <c r="J155" s="184">
        <v>1</v>
      </c>
      <c r="K155" s="184">
        <f t="shared" si="21"/>
        <v>1</v>
      </c>
      <c r="L155" s="1114"/>
      <c r="M155" s="1127"/>
    </row>
    <row r="156" spans="1:13" s="281" customFormat="1" ht="24.4" customHeight="1" x14ac:dyDescent="0.35">
      <c r="A156" s="177"/>
      <c r="B156" s="794"/>
      <c r="C156" s="184">
        <v>6</v>
      </c>
      <c r="D156" s="1031" t="s">
        <v>918</v>
      </c>
      <c r="E156" s="1036"/>
      <c r="F156" s="1032"/>
      <c r="G156" s="1125"/>
      <c r="H156" s="803" t="s">
        <v>304</v>
      </c>
      <c r="I156" s="789">
        <v>1</v>
      </c>
      <c r="J156" s="184">
        <v>1</v>
      </c>
      <c r="K156" s="184">
        <f t="shared" si="21"/>
        <v>1</v>
      </c>
      <c r="L156" s="1114"/>
      <c r="M156" s="1127"/>
    </row>
    <row r="157" spans="1:13" s="281" customFormat="1" ht="24.4" customHeight="1" x14ac:dyDescent="0.35">
      <c r="A157" s="177"/>
      <c r="B157" s="794"/>
      <c r="C157" s="184">
        <v>7</v>
      </c>
      <c r="D157" s="1031" t="s">
        <v>917</v>
      </c>
      <c r="E157" s="1036"/>
      <c r="F157" s="1032"/>
      <c r="G157" s="1125"/>
      <c r="H157" s="803" t="s">
        <v>304</v>
      </c>
      <c r="I157" s="789">
        <v>1</v>
      </c>
      <c r="J157" s="184">
        <v>1</v>
      </c>
      <c r="K157" s="184">
        <f t="shared" si="21"/>
        <v>1</v>
      </c>
      <c r="L157" s="1114"/>
      <c r="M157" s="1127"/>
    </row>
    <row r="158" spans="1:13" s="281" customFormat="1" ht="24.4" customHeight="1" x14ac:dyDescent="0.35">
      <c r="A158" s="177"/>
      <c r="B158" s="794"/>
      <c r="C158" s="184">
        <v>8</v>
      </c>
      <c r="D158" s="1107" t="s">
        <v>916</v>
      </c>
      <c r="E158" s="1108"/>
      <c r="F158" s="1109"/>
      <c r="G158" s="1125"/>
      <c r="H158" s="803" t="s">
        <v>304</v>
      </c>
      <c r="I158" s="789">
        <v>1</v>
      </c>
      <c r="J158" s="184">
        <v>1</v>
      </c>
      <c r="K158" s="184">
        <f t="shared" ref="K158" si="22">(I158*J158)</f>
        <v>1</v>
      </c>
      <c r="L158" s="1114"/>
      <c r="M158" s="1127"/>
    </row>
    <row r="159" spans="1:13" s="822" customFormat="1" ht="16.899999999999999" customHeight="1" x14ac:dyDescent="0.35">
      <c r="A159" s="104"/>
      <c r="B159" s="792"/>
      <c r="C159" s="1132" t="s">
        <v>305</v>
      </c>
      <c r="D159" s="1133"/>
      <c r="E159" s="1133"/>
      <c r="F159" s="1133"/>
      <c r="G159" s="1133"/>
      <c r="H159" s="1134"/>
      <c r="I159" s="206">
        <f>SUM(I151:I158)</f>
        <v>9.5</v>
      </c>
      <c r="J159" s="843"/>
      <c r="K159" s="847">
        <f>SUM(K151:K158)</f>
        <v>9.5</v>
      </c>
      <c r="L159" s="809"/>
      <c r="M159" s="641"/>
    </row>
    <row r="160" spans="1:13" s="759" customFormat="1" ht="20.149999999999999" customHeight="1" x14ac:dyDescent="0.35">
      <c r="A160" s="757"/>
      <c r="B160" s="758"/>
      <c r="C160" s="844" t="s">
        <v>930</v>
      </c>
      <c r="D160" s="800"/>
      <c r="E160" s="800"/>
      <c r="F160" s="800"/>
      <c r="G160" s="800"/>
      <c r="H160" s="800"/>
      <c r="I160" s="800"/>
      <c r="J160" s="800"/>
      <c r="K160" s="800"/>
      <c r="L160" s="800"/>
      <c r="M160" s="801"/>
    </row>
    <row r="161" spans="1:13" s="822" customFormat="1" ht="25" customHeight="1" x14ac:dyDescent="0.35">
      <c r="A161" s="104"/>
      <c r="B161" s="792"/>
      <c r="C161" s="876">
        <v>1</v>
      </c>
      <c r="D161" s="1107" t="s">
        <v>912</v>
      </c>
      <c r="E161" s="1108"/>
      <c r="F161" s="1109"/>
      <c r="G161" s="1128" t="s">
        <v>969</v>
      </c>
      <c r="H161" s="791" t="s">
        <v>306</v>
      </c>
      <c r="I161" s="789">
        <v>1</v>
      </c>
      <c r="J161" s="789">
        <v>1</v>
      </c>
      <c r="K161" s="789">
        <f t="shared" ref="K161:K166" si="23">SUM(I161*J161)</f>
        <v>1</v>
      </c>
      <c r="L161" s="1114" t="s">
        <v>932</v>
      </c>
      <c r="M161" s="1129" t="s">
        <v>1295</v>
      </c>
    </row>
    <row r="162" spans="1:13" s="822" customFormat="1" ht="25" customHeight="1" x14ac:dyDescent="0.35">
      <c r="A162" s="104"/>
      <c r="B162" s="792"/>
      <c r="C162" s="876">
        <v>2</v>
      </c>
      <c r="D162" s="1107" t="s">
        <v>894</v>
      </c>
      <c r="E162" s="1108"/>
      <c r="F162" s="1109"/>
      <c r="G162" s="1128"/>
      <c r="H162" s="791" t="s">
        <v>306</v>
      </c>
      <c r="I162" s="789">
        <v>1.5</v>
      </c>
      <c r="J162" s="789">
        <v>1</v>
      </c>
      <c r="K162" s="789">
        <f t="shared" si="23"/>
        <v>1.5</v>
      </c>
      <c r="L162" s="1114"/>
      <c r="M162" s="1130"/>
    </row>
    <row r="163" spans="1:13" s="822" customFormat="1" ht="25" customHeight="1" x14ac:dyDescent="0.35">
      <c r="A163" s="104"/>
      <c r="B163" s="792"/>
      <c r="C163" s="876">
        <v>3</v>
      </c>
      <c r="D163" s="1031" t="s">
        <v>891</v>
      </c>
      <c r="E163" s="1036"/>
      <c r="F163" s="1032"/>
      <c r="G163" s="1128"/>
      <c r="H163" s="791" t="s">
        <v>306</v>
      </c>
      <c r="I163" s="876">
        <v>1.5</v>
      </c>
      <c r="J163" s="789">
        <v>1</v>
      </c>
      <c r="K163" s="789">
        <f t="shared" si="23"/>
        <v>1.5</v>
      </c>
      <c r="L163" s="1114"/>
      <c r="M163" s="1130"/>
    </row>
    <row r="164" spans="1:13" s="822" customFormat="1" ht="25" customHeight="1" x14ac:dyDescent="0.35">
      <c r="A164" s="104"/>
      <c r="B164" s="878"/>
      <c r="C164" s="876">
        <v>4</v>
      </c>
      <c r="D164" s="1107" t="s">
        <v>934</v>
      </c>
      <c r="E164" s="1108"/>
      <c r="F164" s="1109"/>
      <c r="G164" s="1128"/>
      <c r="H164" s="877" t="s">
        <v>306</v>
      </c>
      <c r="I164" s="876">
        <v>1</v>
      </c>
      <c r="J164" s="876">
        <v>1</v>
      </c>
      <c r="K164" s="876">
        <f t="shared" ref="K164" si="24">SUM(I164*J164)</f>
        <v>1</v>
      </c>
      <c r="L164" s="1114"/>
      <c r="M164" s="1130"/>
    </row>
    <row r="165" spans="1:13" s="822" customFormat="1" ht="25" customHeight="1" x14ac:dyDescent="0.35">
      <c r="A165" s="104"/>
      <c r="B165" s="792"/>
      <c r="C165" s="876">
        <v>5</v>
      </c>
      <c r="D165" s="1107" t="s">
        <v>902</v>
      </c>
      <c r="E165" s="1108"/>
      <c r="F165" s="1109"/>
      <c r="G165" s="1128"/>
      <c r="H165" s="791" t="s">
        <v>306</v>
      </c>
      <c r="I165" s="789">
        <v>1</v>
      </c>
      <c r="J165" s="789">
        <v>1</v>
      </c>
      <c r="K165" s="789">
        <f t="shared" si="23"/>
        <v>1</v>
      </c>
      <c r="L165" s="1114"/>
      <c r="M165" s="1130"/>
    </row>
    <row r="166" spans="1:13" s="822" customFormat="1" ht="25" customHeight="1" x14ac:dyDescent="0.35">
      <c r="A166" s="104"/>
      <c r="B166" s="878"/>
      <c r="C166" s="876">
        <v>6</v>
      </c>
      <c r="D166" s="1031" t="s">
        <v>935</v>
      </c>
      <c r="E166" s="1036"/>
      <c r="F166" s="1032"/>
      <c r="G166" s="1128"/>
      <c r="H166" s="877" t="s">
        <v>306</v>
      </c>
      <c r="I166" s="876">
        <v>1</v>
      </c>
      <c r="J166" s="876">
        <v>1</v>
      </c>
      <c r="K166" s="876">
        <f t="shared" si="23"/>
        <v>1</v>
      </c>
      <c r="L166" s="1114"/>
      <c r="M166" s="1130"/>
    </row>
    <row r="167" spans="1:13" s="822" customFormat="1" ht="25" customHeight="1" x14ac:dyDescent="0.35">
      <c r="A167" s="104"/>
      <c r="B167" s="792"/>
      <c r="C167" s="876">
        <v>7</v>
      </c>
      <c r="D167" s="1107" t="s">
        <v>915</v>
      </c>
      <c r="E167" s="1108"/>
      <c r="F167" s="1109"/>
      <c r="G167" s="1128"/>
      <c r="H167" s="791" t="s">
        <v>306</v>
      </c>
      <c r="I167" s="789">
        <v>1</v>
      </c>
      <c r="J167" s="184">
        <v>1</v>
      </c>
      <c r="K167" s="184">
        <f>(I167*J167)</f>
        <v>1</v>
      </c>
      <c r="L167" s="1114"/>
      <c r="M167" s="1130"/>
    </row>
    <row r="168" spans="1:13" s="822" customFormat="1" ht="25" customHeight="1" x14ac:dyDescent="0.35">
      <c r="A168" s="104"/>
      <c r="B168" s="792"/>
      <c r="C168" s="876">
        <v>8</v>
      </c>
      <c r="D168" s="1031" t="s">
        <v>936</v>
      </c>
      <c r="E168" s="1036"/>
      <c r="F168" s="1032"/>
      <c r="G168" s="1128"/>
      <c r="H168" s="791" t="s">
        <v>306</v>
      </c>
      <c r="I168" s="789">
        <v>1</v>
      </c>
      <c r="J168" s="789">
        <v>1</v>
      </c>
      <c r="K168" s="789">
        <f t="shared" ref="K168" si="25">SUM(I168*J168)</f>
        <v>1</v>
      </c>
      <c r="L168" s="1114"/>
      <c r="M168" s="1130"/>
    </row>
    <row r="169" spans="1:13" s="822" customFormat="1" ht="25" customHeight="1" x14ac:dyDescent="0.35">
      <c r="A169" s="104"/>
      <c r="B169" s="878"/>
      <c r="C169" s="876">
        <v>9</v>
      </c>
      <c r="D169" s="1107" t="s">
        <v>937</v>
      </c>
      <c r="E169" s="1108"/>
      <c r="F169" s="1109"/>
      <c r="G169" s="1128"/>
      <c r="H169" s="877" t="s">
        <v>306</v>
      </c>
      <c r="I169" s="876">
        <v>1</v>
      </c>
      <c r="J169" s="184">
        <v>1</v>
      </c>
      <c r="K169" s="184">
        <f>(I169*J169)</f>
        <v>1</v>
      </c>
      <c r="L169" s="1114"/>
      <c r="M169" s="1130"/>
    </row>
    <row r="170" spans="1:13" s="822" customFormat="1" ht="20.149999999999999" customHeight="1" x14ac:dyDescent="0.35">
      <c r="A170" s="104"/>
      <c r="B170" s="792"/>
      <c r="C170" s="1132" t="s">
        <v>305</v>
      </c>
      <c r="D170" s="1133"/>
      <c r="E170" s="1133"/>
      <c r="F170" s="1133"/>
      <c r="G170" s="1133"/>
      <c r="H170" s="1134"/>
      <c r="I170" s="206">
        <f>SUM(I161:I169)</f>
        <v>10</v>
      </c>
      <c r="J170" s="819"/>
      <c r="K170" s="820">
        <f>SUM(K161:K169)</f>
        <v>10</v>
      </c>
      <c r="L170" s="821"/>
      <c r="M170" s="647"/>
    </row>
    <row r="171" spans="1:13" s="422" customFormat="1" ht="20.149999999999999" customHeight="1" x14ac:dyDescent="0.35">
      <c r="A171" s="435"/>
      <c r="B171" s="793"/>
      <c r="C171" s="816" t="s">
        <v>931</v>
      </c>
      <c r="D171" s="798"/>
      <c r="E171" s="798"/>
      <c r="F171" s="798"/>
      <c r="G171" s="798"/>
      <c r="H171" s="798"/>
      <c r="I171" s="798"/>
      <c r="J171" s="798"/>
      <c r="K171" s="798"/>
      <c r="L171" s="798"/>
      <c r="M171" s="799"/>
    </row>
    <row r="172" spans="1:13" s="281" customFormat="1" ht="25" customHeight="1" x14ac:dyDescent="0.35">
      <c r="A172" s="177"/>
      <c r="B172" s="794"/>
      <c r="C172" s="184">
        <v>1</v>
      </c>
      <c r="D172" s="1107" t="s">
        <v>905</v>
      </c>
      <c r="E172" s="1108"/>
      <c r="F172" s="1109"/>
      <c r="G172" s="1120" t="s">
        <v>967</v>
      </c>
      <c r="H172" s="803" t="s">
        <v>304</v>
      </c>
      <c r="I172" s="789">
        <v>1.5</v>
      </c>
      <c r="J172" s="184">
        <v>1</v>
      </c>
      <c r="K172" s="184">
        <f t="shared" ref="K172:K176" si="26">(I172*J172)</f>
        <v>1.5</v>
      </c>
      <c r="L172" s="1113" t="s">
        <v>938</v>
      </c>
      <c r="M172" s="1126" t="s">
        <v>1296</v>
      </c>
    </row>
    <row r="173" spans="1:13" s="281" customFormat="1" ht="25" customHeight="1" x14ac:dyDescent="0.35">
      <c r="A173" s="177"/>
      <c r="B173" s="794"/>
      <c r="C173" s="184">
        <v>2</v>
      </c>
      <c r="D173" s="1107" t="s">
        <v>920</v>
      </c>
      <c r="E173" s="1108"/>
      <c r="F173" s="1109"/>
      <c r="G173" s="1125"/>
      <c r="H173" s="803" t="s">
        <v>304</v>
      </c>
      <c r="I173" s="789">
        <v>2</v>
      </c>
      <c r="J173" s="184">
        <v>1</v>
      </c>
      <c r="K173" s="184">
        <f t="shared" si="26"/>
        <v>2</v>
      </c>
      <c r="L173" s="1114"/>
      <c r="M173" s="1127"/>
    </row>
    <row r="174" spans="1:13" s="281" customFormat="1" ht="27" customHeight="1" x14ac:dyDescent="0.35">
      <c r="A174" s="177"/>
      <c r="B174" s="794"/>
      <c r="C174" s="184">
        <v>3</v>
      </c>
      <c r="D174" s="1107" t="s">
        <v>902</v>
      </c>
      <c r="E174" s="1108"/>
      <c r="F174" s="1109"/>
      <c r="G174" s="1125"/>
      <c r="H174" s="803" t="s">
        <v>304</v>
      </c>
      <c r="I174" s="789">
        <v>1</v>
      </c>
      <c r="J174" s="184">
        <v>1</v>
      </c>
      <c r="K174" s="184">
        <f t="shared" si="26"/>
        <v>1</v>
      </c>
      <c r="L174" s="1114"/>
      <c r="M174" s="1127"/>
    </row>
    <row r="175" spans="1:13" s="281" customFormat="1" ht="27.75" customHeight="1" x14ac:dyDescent="0.35">
      <c r="A175" s="177"/>
      <c r="B175" s="794"/>
      <c r="C175" s="184">
        <v>4</v>
      </c>
      <c r="D175" s="1107" t="s">
        <v>939</v>
      </c>
      <c r="E175" s="1108"/>
      <c r="F175" s="1109"/>
      <c r="G175" s="1125"/>
      <c r="H175" s="803" t="s">
        <v>304</v>
      </c>
      <c r="I175" s="789">
        <v>1.5</v>
      </c>
      <c r="J175" s="184">
        <v>1</v>
      </c>
      <c r="K175" s="184">
        <f t="shared" si="26"/>
        <v>1.5</v>
      </c>
      <c r="L175" s="1114"/>
      <c r="M175" s="1127"/>
    </row>
    <row r="176" spans="1:13" s="281" customFormat="1" ht="25" customHeight="1" x14ac:dyDescent="0.35">
      <c r="A176" s="177"/>
      <c r="B176" s="794"/>
      <c r="C176" s="184">
        <v>5</v>
      </c>
      <c r="D176" s="1107" t="s">
        <v>912</v>
      </c>
      <c r="E176" s="1108"/>
      <c r="F176" s="1109"/>
      <c r="G176" s="1125"/>
      <c r="H176" s="803" t="s">
        <v>304</v>
      </c>
      <c r="I176" s="789">
        <v>1</v>
      </c>
      <c r="J176" s="184">
        <v>1</v>
      </c>
      <c r="K176" s="184">
        <f t="shared" si="26"/>
        <v>1</v>
      </c>
      <c r="L176" s="1114"/>
      <c r="M176" s="1127"/>
    </row>
    <row r="177" spans="1:13" s="281" customFormat="1" ht="25" customHeight="1" x14ac:dyDescent="0.35">
      <c r="A177" s="177"/>
      <c r="B177" s="794"/>
      <c r="C177" s="184">
        <v>6</v>
      </c>
      <c r="D177" s="1031" t="s">
        <v>940</v>
      </c>
      <c r="E177" s="1036"/>
      <c r="F177" s="1032"/>
      <c r="G177" s="1125"/>
      <c r="H177" s="803" t="s">
        <v>304</v>
      </c>
      <c r="I177" s="789">
        <v>1</v>
      </c>
      <c r="J177" s="184">
        <v>1</v>
      </c>
      <c r="K177" s="184">
        <f>(I177*J177)</f>
        <v>1</v>
      </c>
      <c r="L177" s="1114"/>
      <c r="M177" s="1127"/>
    </row>
    <row r="178" spans="1:13" s="281" customFormat="1" ht="25" customHeight="1" x14ac:dyDescent="0.35">
      <c r="A178" s="177"/>
      <c r="B178" s="880"/>
      <c r="C178" s="184">
        <v>7</v>
      </c>
      <c r="D178" s="1031" t="s">
        <v>909</v>
      </c>
      <c r="E178" s="1036"/>
      <c r="F178" s="1032"/>
      <c r="G178" s="1125"/>
      <c r="H178" s="803" t="s">
        <v>304</v>
      </c>
      <c r="I178" s="876">
        <v>1</v>
      </c>
      <c r="J178" s="184">
        <v>1</v>
      </c>
      <c r="K178" s="184">
        <f>(I178*J178)</f>
        <v>1</v>
      </c>
      <c r="L178" s="1114"/>
      <c r="M178" s="1127"/>
    </row>
    <row r="179" spans="1:13" s="281" customFormat="1" ht="25" customHeight="1" x14ac:dyDescent="0.35">
      <c r="A179" s="177"/>
      <c r="B179" s="880"/>
      <c r="C179" s="184">
        <v>8</v>
      </c>
      <c r="D179" s="1107" t="s">
        <v>941</v>
      </c>
      <c r="E179" s="1108"/>
      <c r="F179" s="1109"/>
      <c r="G179" s="1125"/>
      <c r="H179" s="803" t="s">
        <v>304</v>
      </c>
      <c r="I179" s="876">
        <v>1</v>
      </c>
      <c r="J179" s="184">
        <v>1</v>
      </c>
      <c r="K179" s="184">
        <f t="shared" ref="K179" si="27">(I179*J179)</f>
        <v>1</v>
      </c>
      <c r="L179" s="1114"/>
      <c r="M179" s="1127"/>
    </row>
    <row r="180" spans="1:13" s="822" customFormat="1" ht="20.149999999999999" customHeight="1" x14ac:dyDescent="0.35">
      <c r="A180" s="104"/>
      <c r="B180" s="792"/>
      <c r="C180" s="1132" t="s">
        <v>305</v>
      </c>
      <c r="D180" s="1133"/>
      <c r="E180" s="1133"/>
      <c r="F180" s="1133"/>
      <c r="G180" s="1133"/>
      <c r="H180" s="1134"/>
      <c r="I180" s="206">
        <f>SUM(I172:I179)</f>
        <v>10</v>
      </c>
      <c r="J180" s="819"/>
      <c r="K180" s="820">
        <f>SUM(K172:K179)</f>
        <v>10</v>
      </c>
      <c r="L180" s="821"/>
      <c r="M180" s="647"/>
    </row>
    <row r="181" spans="1:13" s="281" customFormat="1" ht="21" customHeight="1" x14ac:dyDescent="0.35">
      <c r="A181" s="882"/>
      <c r="B181" s="590" t="s">
        <v>9</v>
      </c>
      <c r="C181" s="1144" t="s">
        <v>307</v>
      </c>
      <c r="D181" s="1145"/>
      <c r="E181" s="1145"/>
      <c r="F181" s="1145"/>
      <c r="G181" s="1145"/>
      <c r="H181" s="1145"/>
      <c r="I181" s="1145"/>
      <c r="J181" s="1146"/>
      <c r="K181" s="830">
        <v>0</v>
      </c>
      <c r="L181" s="640"/>
      <c r="M181" s="641"/>
    </row>
    <row r="182" spans="1:13" s="281" customFormat="1" ht="21" customHeight="1" x14ac:dyDescent="0.35">
      <c r="A182" s="882"/>
      <c r="B182" s="590" t="s">
        <v>11</v>
      </c>
      <c r="C182" s="1144" t="s">
        <v>314</v>
      </c>
      <c r="D182" s="1145"/>
      <c r="E182" s="1145"/>
      <c r="F182" s="1145"/>
      <c r="G182" s="1145"/>
      <c r="H182" s="1145"/>
      <c r="I182" s="1145"/>
      <c r="J182" s="1146"/>
      <c r="K182" s="292">
        <v>0</v>
      </c>
      <c r="L182" s="883"/>
      <c r="M182" s="826"/>
    </row>
    <row r="183" spans="1:13" s="511" customFormat="1" ht="32.25" customHeight="1" x14ac:dyDescent="0.3">
      <c r="A183" s="823"/>
      <c r="B183" s="590" t="s">
        <v>13</v>
      </c>
      <c r="C183" s="1144" t="s">
        <v>308</v>
      </c>
      <c r="D183" s="1145"/>
      <c r="E183" s="1145"/>
      <c r="F183" s="1145"/>
      <c r="G183" s="1145"/>
      <c r="H183" s="1145"/>
      <c r="I183" s="1145"/>
      <c r="J183" s="1146"/>
      <c r="K183" s="911">
        <f>K184+K185+K186+K238+K239+K243</f>
        <v>30.5</v>
      </c>
      <c r="L183" s="640"/>
      <c r="M183" s="641"/>
    </row>
    <row r="184" spans="1:13" s="889" customFormat="1" ht="18" customHeight="1" x14ac:dyDescent="0.3">
      <c r="A184" s="884"/>
      <c r="B184" s="885"/>
      <c r="C184" s="1147" t="s">
        <v>527</v>
      </c>
      <c r="D184" s="1148"/>
      <c r="E184" s="1148"/>
      <c r="F184" s="1148"/>
      <c r="G184" s="886"/>
      <c r="H184" s="886"/>
      <c r="I184" s="887"/>
      <c r="J184" s="887"/>
      <c r="K184" s="888">
        <v>0</v>
      </c>
      <c r="L184" s="640"/>
      <c r="M184" s="641"/>
    </row>
    <row r="185" spans="1:13" s="889" customFormat="1" ht="18" customHeight="1" x14ac:dyDescent="0.3">
      <c r="A185" s="884"/>
      <c r="B185" s="885"/>
      <c r="C185" s="1147" t="s">
        <v>528</v>
      </c>
      <c r="D185" s="1148"/>
      <c r="E185" s="1148"/>
      <c r="F185" s="1148"/>
      <c r="G185" s="886"/>
      <c r="H185" s="886"/>
      <c r="I185" s="887"/>
      <c r="J185" s="887"/>
      <c r="K185" s="888">
        <v>0</v>
      </c>
      <c r="L185" s="640"/>
      <c r="M185" s="641"/>
    </row>
    <row r="186" spans="1:13" s="889" customFormat="1" ht="18" customHeight="1" x14ac:dyDescent="0.3">
      <c r="A186" s="884"/>
      <c r="B186" s="885"/>
      <c r="C186" s="1147" t="s">
        <v>315</v>
      </c>
      <c r="D186" s="1148"/>
      <c r="E186" s="1148"/>
      <c r="F186" s="1148"/>
      <c r="G186" s="886"/>
      <c r="H186" s="886"/>
      <c r="I186" s="887"/>
      <c r="J186" s="887"/>
      <c r="K186" s="888">
        <f>K189+K192+K195+K199+K203+K208+K211+K214+K219+K223+K227+K230+K233+K237</f>
        <v>23</v>
      </c>
      <c r="L186" s="640"/>
      <c r="M186" s="641"/>
    </row>
    <row r="187" spans="1:13" s="511" customFormat="1" ht="20.149999999999999" customHeight="1" x14ac:dyDescent="0.3">
      <c r="A187" s="568"/>
      <c r="B187" s="880"/>
      <c r="C187" s="1138" t="s">
        <v>942</v>
      </c>
      <c r="D187" s="1139"/>
      <c r="E187" s="1139"/>
      <c r="F187" s="1139"/>
      <c r="G187" s="1139"/>
      <c r="H187" s="1139"/>
      <c r="I187" s="1139"/>
      <c r="J187" s="1139"/>
      <c r="K187" s="1140"/>
      <c r="L187" s="640"/>
      <c r="M187" s="641"/>
    </row>
    <row r="188" spans="1:13" s="511" customFormat="1" ht="30" x14ac:dyDescent="0.3">
      <c r="A188" s="568"/>
      <c r="B188" s="880"/>
      <c r="C188" s="835">
        <v>1</v>
      </c>
      <c r="D188" s="1107" t="s">
        <v>944</v>
      </c>
      <c r="E188" s="1108"/>
      <c r="F188" s="1109"/>
      <c r="G188" s="890" t="s">
        <v>943</v>
      </c>
      <c r="H188" s="879" t="s">
        <v>310</v>
      </c>
      <c r="I188" s="184">
        <v>1</v>
      </c>
      <c r="J188" s="184">
        <v>1</v>
      </c>
      <c r="K188" s="182">
        <v>1</v>
      </c>
      <c r="L188" s="891" t="s">
        <v>554</v>
      </c>
      <c r="M188" s="959" t="s">
        <v>1297</v>
      </c>
    </row>
    <row r="189" spans="1:13" s="511" customFormat="1" ht="20.149999999999999" customHeight="1" x14ac:dyDescent="0.3">
      <c r="A189" s="568"/>
      <c r="B189" s="880"/>
      <c r="C189" s="892"/>
      <c r="D189" s="1122" t="s">
        <v>309</v>
      </c>
      <c r="E189" s="1123"/>
      <c r="F189" s="1124"/>
      <c r="G189" s="893"/>
      <c r="H189" s="894"/>
      <c r="I189" s="184">
        <f>SUM(I188:I188)</f>
        <v>1</v>
      </c>
      <c r="J189" s="184"/>
      <c r="K189" s="895">
        <f>SUM(K188:K188)</f>
        <v>1</v>
      </c>
      <c r="L189" s="640"/>
      <c r="M189" s="641"/>
    </row>
    <row r="190" spans="1:13" s="511" customFormat="1" ht="20.149999999999999" customHeight="1" x14ac:dyDescent="0.3">
      <c r="A190" s="568"/>
      <c r="B190" s="880"/>
      <c r="C190" s="1138" t="s">
        <v>945</v>
      </c>
      <c r="D190" s="1139"/>
      <c r="E190" s="1139"/>
      <c r="F190" s="1139"/>
      <c r="G190" s="1139"/>
      <c r="H190" s="1139"/>
      <c r="I190" s="1139"/>
      <c r="J190" s="1139"/>
      <c r="K190" s="1140"/>
      <c r="L190" s="640"/>
      <c r="M190" s="641"/>
    </row>
    <row r="191" spans="1:13" s="511" customFormat="1" ht="30" x14ac:dyDescent="0.3">
      <c r="A191" s="568"/>
      <c r="B191" s="880"/>
      <c r="C191" s="835">
        <v>1</v>
      </c>
      <c r="D191" s="1107" t="s">
        <v>946</v>
      </c>
      <c r="E191" s="1108"/>
      <c r="F191" s="1109"/>
      <c r="G191" s="890" t="s">
        <v>947</v>
      </c>
      <c r="H191" s="881" t="s">
        <v>310</v>
      </c>
      <c r="I191" s="184">
        <v>1</v>
      </c>
      <c r="J191" s="184">
        <v>1</v>
      </c>
      <c r="K191" s="182">
        <v>1</v>
      </c>
      <c r="L191" s="891" t="s">
        <v>554</v>
      </c>
      <c r="M191" s="959" t="s">
        <v>1298</v>
      </c>
    </row>
    <row r="192" spans="1:13" s="511" customFormat="1" ht="20.149999999999999" customHeight="1" x14ac:dyDescent="0.3">
      <c r="A192" s="568"/>
      <c r="B192" s="880"/>
      <c r="C192" s="896"/>
      <c r="D192" s="1122" t="s">
        <v>309</v>
      </c>
      <c r="E192" s="1123"/>
      <c r="F192" s="1124"/>
      <c r="G192" s="893"/>
      <c r="H192" s="894"/>
      <c r="I192" s="184">
        <f>SUM(I191:I191)</f>
        <v>1</v>
      </c>
      <c r="J192" s="184"/>
      <c r="K192" s="895">
        <f>SUM(K191:K191)</f>
        <v>1</v>
      </c>
      <c r="L192" s="640"/>
      <c r="M192" s="641"/>
    </row>
    <row r="193" spans="1:13" s="511" customFormat="1" ht="20.149999999999999" customHeight="1" x14ac:dyDescent="0.3">
      <c r="A193" s="568"/>
      <c r="B193" s="880"/>
      <c r="C193" s="1138" t="s">
        <v>950</v>
      </c>
      <c r="D193" s="1139"/>
      <c r="E193" s="1139"/>
      <c r="F193" s="1139"/>
      <c r="G193" s="1139"/>
      <c r="H193" s="1139"/>
      <c r="I193" s="1139"/>
      <c r="J193" s="1139"/>
      <c r="K193" s="1140"/>
      <c r="L193" s="640"/>
      <c r="M193" s="641"/>
    </row>
    <row r="194" spans="1:13" s="511" customFormat="1" ht="40" x14ac:dyDescent="0.3">
      <c r="A194" s="568"/>
      <c r="B194" s="880"/>
      <c r="C194" s="835">
        <v>1</v>
      </c>
      <c r="D194" s="1107" t="s">
        <v>948</v>
      </c>
      <c r="E194" s="1108"/>
      <c r="F194" s="1109"/>
      <c r="G194" s="890" t="s">
        <v>949</v>
      </c>
      <c r="H194" s="879" t="s">
        <v>310</v>
      </c>
      <c r="I194" s="184">
        <v>1</v>
      </c>
      <c r="J194" s="184">
        <v>1</v>
      </c>
      <c r="K194" s="182">
        <v>1</v>
      </c>
      <c r="L194" s="891" t="s">
        <v>554</v>
      </c>
      <c r="M194" s="959" t="s">
        <v>1299</v>
      </c>
    </row>
    <row r="195" spans="1:13" s="511" customFormat="1" ht="20.149999999999999" customHeight="1" x14ac:dyDescent="0.3">
      <c r="A195" s="568"/>
      <c r="B195" s="880"/>
      <c r="C195" s="896"/>
      <c r="D195" s="1122" t="s">
        <v>309</v>
      </c>
      <c r="E195" s="1123"/>
      <c r="F195" s="1124"/>
      <c r="G195" s="893"/>
      <c r="H195" s="894"/>
      <c r="I195" s="184">
        <f>SUM(I194:I194)</f>
        <v>1</v>
      </c>
      <c r="J195" s="184"/>
      <c r="K195" s="895">
        <f>SUM(K194:K194)</f>
        <v>1</v>
      </c>
      <c r="L195" s="640"/>
      <c r="M195" s="641"/>
    </row>
    <row r="196" spans="1:13" s="511" customFormat="1" ht="20.149999999999999" customHeight="1" x14ac:dyDescent="0.3">
      <c r="A196" s="568"/>
      <c r="B196" s="880"/>
      <c r="C196" s="1138" t="s">
        <v>952</v>
      </c>
      <c r="D196" s="1139"/>
      <c r="E196" s="1139"/>
      <c r="F196" s="1139"/>
      <c r="G196" s="1139"/>
      <c r="H196" s="1139"/>
      <c r="I196" s="1139"/>
      <c r="J196" s="1139"/>
      <c r="K196" s="1140"/>
      <c r="L196" s="640"/>
      <c r="M196" s="641"/>
    </row>
    <row r="197" spans="1:13" s="511" customFormat="1" ht="30" x14ac:dyDescent="0.3">
      <c r="A197" s="568"/>
      <c r="B197" s="880"/>
      <c r="C197" s="835">
        <v>1</v>
      </c>
      <c r="D197" s="1107" t="s">
        <v>951</v>
      </c>
      <c r="E197" s="1108"/>
      <c r="F197" s="1109"/>
      <c r="G197" s="890" t="s">
        <v>953</v>
      </c>
      <c r="H197" s="1120" t="s">
        <v>310</v>
      </c>
      <c r="I197" s="184">
        <v>1</v>
      </c>
      <c r="J197" s="184">
        <v>1</v>
      </c>
      <c r="K197" s="182">
        <v>1</v>
      </c>
      <c r="L197" s="891" t="s">
        <v>554</v>
      </c>
      <c r="M197" s="959" t="s">
        <v>1300</v>
      </c>
    </row>
    <row r="198" spans="1:13" s="511" customFormat="1" ht="40" x14ac:dyDescent="0.3">
      <c r="A198" s="568"/>
      <c r="B198" s="880"/>
      <c r="C198" s="835">
        <v>2</v>
      </c>
      <c r="D198" s="1107" t="s">
        <v>954</v>
      </c>
      <c r="E198" s="1108"/>
      <c r="F198" s="1109"/>
      <c r="G198" s="890" t="s">
        <v>955</v>
      </c>
      <c r="H198" s="1125"/>
      <c r="I198" s="184">
        <v>1</v>
      </c>
      <c r="J198" s="184">
        <v>1</v>
      </c>
      <c r="K198" s="182">
        <v>1</v>
      </c>
      <c r="L198" s="891" t="s">
        <v>554</v>
      </c>
      <c r="M198" s="959" t="s">
        <v>1301</v>
      </c>
    </row>
    <row r="199" spans="1:13" s="511" customFormat="1" ht="20.149999999999999" customHeight="1" x14ac:dyDescent="0.3">
      <c r="A199" s="568"/>
      <c r="B199" s="880"/>
      <c r="C199" s="896"/>
      <c r="D199" s="1122" t="s">
        <v>309</v>
      </c>
      <c r="E199" s="1123"/>
      <c r="F199" s="1124"/>
      <c r="G199" s="893"/>
      <c r="H199" s="894"/>
      <c r="I199" s="184">
        <f>SUM(I197:I198)</f>
        <v>2</v>
      </c>
      <c r="J199" s="184"/>
      <c r="K199" s="895">
        <f>SUM(K197:K198)</f>
        <v>2</v>
      </c>
      <c r="L199" s="640"/>
      <c r="M199" s="641"/>
    </row>
    <row r="200" spans="1:13" s="511" customFormat="1" ht="20.149999999999999" customHeight="1" x14ac:dyDescent="0.3">
      <c r="A200" s="568"/>
      <c r="B200" s="880"/>
      <c r="C200" s="1138" t="s">
        <v>958</v>
      </c>
      <c r="D200" s="1139"/>
      <c r="E200" s="1139"/>
      <c r="F200" s="1139"/>
      <c r="G200" s="1139"/>
      <c r="H200" s="1139"/>
      <c r="I200" s="1139"/>
      <c r="J200" s="1139"/>
      <c r="K200" s="1140"/>
      <c r="L200" s="640"/>
      <c r="M200" s="641"/>
    </row>
    <row r="201" spans="1:13" s="511" customFormat="1" ht="30" x14ac:dyDescent="0.3">
      <c r="A201" s="568"/>
      <c r="B201" s="880"/>
      <c r="C201" s="835">
        <v>1</v>
      </c>
      <c r="D201" s="1107" t="s">
        <v>956</v>
      </c>
      <c r="E201" s="1108"/>
      <c r="F201" s="1109"/>
      <c r="G201" s="890" t="s">
        <v>957</v>
      </c>
      <c r="H201" s="1120" t="s">
        <v>310</v>
      </c>
      <c r="I201" s="184">
        <v>1</v>
      </c>
      <c r="J201" s="184">
        <v>1</v>
      </c>
      <c r="K201" s="182">
        <v>1</v>
      </c>
      <c r="L201" s="891" t="s">
        <v>554</v>
      </c>
      <c r="M201" s="959" t="s">
        <v>1302</v>
      </c>
    </row>
    <row r="202" spans="1:13" s="511" customFormat="1" ht="30" x14ac:dyDescent="0.3">
      <c r="A202" s="568"/>
      <c r="B202" s="880"/>
      <c r="C202" s="835">
        <v>2</v>
      </c>
      <c r="D202" s="1107" t="s">
        <v>959</v>
      </c>
      <c r="E202" s="1108"/>
      <c r="F202" s="1109"/>
      <c r="G202" s="890" t="s">
        <v>960</v>
      </c>
      <c r="H202" s="1121"/>
      <c r="I202" s="184">
        <v>1</v>
      </c>
      <c r="J202" s="184">
        <v>1</v>
      </c>
      <c r="K202" s="182">
        <v>1</v>
      </c>
      <c r="L202" s="891" t="s">
        <v>554</v>
      </c>
      <c r="M202" s="959" t="s">
        <v>1303</v>
      </c>
    </row>
    <row r="203" spans="1:13" s="511" customFormat="1" ht="20.149999999999999" customHeight="1" x14ac:dyDescent="0.3">
      <c r="A203" s="568"/>
      <c r="B203" s="880"/>
      <c r="C203" s="896"/>
      <c r="D203" s="1122" t="s">
        <v>309</v>
      </c>
      <c r="E203" s="1123"/>
      <c r="F203" s="1124"/>
      <c r="G203" s="893"/>
      <c r="H203" s="894"/>
      <c r="I203" s="184">
        <f>SUM(I201:I202)</f>
        <v>2</v>
      </c>
      <c r="J203" s="184"/>
      <c r="K203" s="895">
        <f>SUM(K201:K202)</f>
        <v>2</v>
      </c>
      <c r="L203" s="640"/>
      <c r="M203" s="641"/>
    </row>
    <row r="204" spans="1:13" s="511" customFormat="1" ht="20.149999999999999" customHeight="1" x14ac:dyDescent="0.3">
      <c r="A204" s="568"/>
      <c r="B204" s="880"/>
      <c r="C204" s="1138" t="s">
        <v>966</v>
      </c>
      <c r="D204" s="1139"/>
      <c r="E204" s="1139"/>
      <c r="F204" s="1139"/>
      <c r="G204" s="1139"/>
      <c r="H204" s="1139"/>
      <c r="I204" s="1139"/>
      <c r="J204" s="1139"/>
      <c r="K204" s="1140"/>
      <c r="L204" s="640"/>
      <c r="M204" s="641"/>
    </row>
    <row r="205" spans="1:13" s="511" customFormat="1" ht="30" x14ac:dyDescent="0.3">
      <c r="A205" s="568"/>
      <c r="B205" s="880"/>
      <c r="C205" s="835">
        <v>1</v>
      </c>
      <c r="D205" s="1107" t="s">
        <v>961</v>
      </c>
      <c r="E205" s="1108"/>
      <c r="F205" s="1109"/>
      <c r="G205" s="890" t="s">
        <v>962</v>
      </c>
      <c r="H205" s="1120" t="s">
        <v>310</v>
      </c>
      <c r="I205" s="184">
        <v>1</v>
      </c>
      <c r="J205" s="184">
        <v>1</v>
      </c>
      <c r="K205" s="182">
        <v>1</v>
      </c>
      <c r="L205" s="891" t="s">
        <v>554</v>
      </c>
      <c r="M205" s="959" t="s">
        <v>1304</v>
      </c>
    </row>
    <row r="206" spans="1:13" s="511" customFormat="1" ht="30" x14ac:dyDescent="0.3">
      <c r="A206" s="568"/>
      <c r="B206" s="880"/>
      <c r="C206" s="835">
        <v>2</v>
      </c>
      <c r="D206" s="1107" t="s">
        <v>963</v>
      </c>
      <c r="E206" s="1108"/>
      <c r="F206" s="1109"/>
      <c r="G206" s="890" t="s">
        <v>562</v>
      </c>
      <c r="H206" s="1125"/>
      <c r="I206" s="184">
        <v>1</v>
      </c>
      <c r="J206" s="184">
        <v>1</v>
      </c>
      <c r="K206" s="182">
        <v>1</v>
      </c>
      <c r="L206" s="891" t="s">
        <v>554</v>
      </c>
      <c r="M206" s="959" t="s">
        <v>1305</v>
      </c>
    </row>
    <row r="207" spans="1:13" s="511" customFormat="1" ht="40" x14ac:dyDescent="0.3">
      <c r="A207" s="568"/>
      <c r="B207" s="880"/>
      <c r="C207" s="835">
        <v>3</v>
      </c>
      <c r="D207" s="1107" t="s">
        <v>964</v>
      </c>
      <c r="E207" s="1108"/>
      <c r="F207" s="1109"/>
      <c r="G207" s="890" t="s">
        <v>562</v>
      </c>
      <c r="H207" s="1125"/>
      <c r="I207" s="184">
        <v>1</v>
      </c>
      <c r="J207" s="184">
        <v>1</v>
      </c>
      <c r="K207" s="182">
        <v>1</v>
      </c>
      <c r="L207" s="891" t="s">
        <v>554</v>
      </c>
      <c r="M207" s="959" t="s">
        <v>1306</v>
      </c>
    </row>
    <row r="208" spans="1:13" s="511" customFormat="1" ht="20.149999999999999" customHeight="1" x14ac:dyDescent="0.3">
      <c r="A208" s="568"/>
      <c r="B208" s="880"/>
      <c r="C208" s="896"/>
      <c r="D208" s="1122" t="s">
        <v>309</v>
      </c>
      <c r="E208" s="1123"/>
      <c r="F208" s="1124"/>
      <c r="G208" s="893"/>
      <c r="H208" s="894"/>
      <c r="I208" s="184">
        <f>SUM(I205:I207)</f>
        <v>3</v>
      </c>
      <c r="J208" s="184"/>
      <c r="K208" s="895">
        <f>SUM(K205:K207)</f>
        <v>3</v>
      </c>
      <c r="L208" s="640"/>
      <c r="M208" s="641"/>
    </row>
    <row r="209" spans="1:13" s="511" customFormat="1" ht="20.149999999999999" customHeight="1" x14ac:dyDescent="0.3">
      <c r="A209" s="568"/>
      <c r="B209" s="880"/>
      <c r="C209" s="1138" t="s">
        <v>970</v>
      </c>
      <c r="D209" s="1139"/>
      <c r="E209" s="1139"/>
      <c r="F209" s="1139"/>
      <c r="G209" s="1139"/>
      <c r="H209" s="1139"/>
      <c r="I209" s="1139"/>
      <c r="J209" s="1139"/>
      <c r="K209" s="1140"/>
      <c r="L209" s="640"/>
      <c r="M209" s="641"/>
    </row>
    <row r="210" spans="1:13" s="511" customFormat="1" ht="30" x14ac:dyDescent="0.3">
      <c r="A210" s="568"/>
      <c r="B210" s="880"/>
      <c r="C210" s="835">
        <v>1</v>
      </c>
      <c r="D210" s="1107" t="s">
        <v>965</v>
      </c>
      <c r="E210" s="1108"/>
      <c r="F210" s="1109"/>
      <c r="G210" s="890" t="s">
        <v>531</v>
      </c>
      <c r="H210" s="881" t="s">
        <v>310</v>
      </c>
      <c r="I210" s="184">
        <v>1</v>
      </c>
      <c r="J210" s="184">
        <v>1</v>
      </c>
      <c r="K210" s="182">
        <v>1</v>
      </c>
      <c r="L210" s="891" t="s">
        <v>554</v>
      </c>
      <c r="M210" s="959" t="s">
        <v>1307</v>
      </c>
    </row>
    <row r="211" spans="1:13" s="511" customFormat="1" ht="20.149999999999999" customHeight="1" x14ac:dyDescent="0.3">
      <c r="A211" s="568"/>
      <c r="B211" s="880"/>
      <c r="C211" s="896"/>
      <c r="D211" s="1122" t="s">
        <v>309</v>
      </c>
      <c r="E211" s="1123"/>
      <c r="F211" s="1124"/>
      <c r="G211" s="893"/>
      <c r="H211" s="894"/>
      <c r="I211" s="184">
        <f>SUM(I210:I210)</f>
        <v>1</v>
      </c>
      <c r="J211" s="184"/>
      <c r="K211" s="895">
        <f>SUM(K210:K210)</f>
        <v>1</v>
      </c>
      <c r="L211" s="640"/>
      <c r="M211" s="641"/>
    </row>
    <row r="212" spans="1:13" s="511" customFormat="1" ht="20.149999999999999" customHeight="1" x14ac:dyDescent="0.3">
      <c r="A212" s="568"/>
      <c r="B212" s="880"/>
      <c r="C212" s="1116" t="s">
        <v>971</v>
      </c>
      <c r="D212" s="1117"/>
      <c r="E212" s="1117"/>
      <c r="F212" s="1117"/>
      <c r="G212" s="1117"/>
      <c r="H212" s="1117"/>
      <c r="I212" s="1117"/>
      <c r="J212" s="1117"/>
      <c r="K212" s="1117"/>
      <c r="L212" s="897"/>
      <c r="M212" s="641"/>
    </row>
    <row r="213" spans="1:13" s="511" customFormat="1" ht="30" x14ac:dyDescent="0.3">
      <c r="A213" s="568"/>
      <c r="B213" s="880"/>
      <c r="C213" s="835">
        <v>1</v>
      </c>
      <c r="D213" s="1107" t="s">
        <v>972</v>
      </c>
      <c r="E213" s="1108"/>
      <c r="F213" s="1109"/>
      <c r="G213" s="890" t="s">
        <v>559</v>
      </c>
      <c r="H213" s="879" t="s">
        <v>310</v>
      </c>
      <c r="I213" s="184">
        <v>1</v>
      </c>
      <c r="J213" s="184">
        <v>1</v>
      </c>
      <c r="K213" s="182">
        <v>1</v>
      </c>
      <c r="L213" s="891" t="s">
        <v>554</v>
      </c>
      <c r="M213" s="959" t="s">
        <v>1308</v>
      </c>
    </row>
    <row r="214" spans="1:13" s="511" customFormat="1" ht="20.149999999999999" customHeight="1" x14ac:dyDescent="0.3">
      <c r="A214" s="568"/>
      <c r="B214" s="880"/>
      <c r="C214" s="896"/>
      <c r="D214" s="1122" t="s">
        <v>309</v>
      </c>
      <c r="E214" s="1123"/>
      <c r="F214" s="1124"/>
      <c r="G214" s="893"/>
      <c r="H214" s="894"/>
      <c r="I214" s="184">
        <f>SUM(I213:I213)</f>
        <v>1</v>
      </c>
      <c r="J214" s="184"/>
      <c r="K214" s="895">
        <f>SUM(K213:K213)</f>
        <v>1</v>
      </c>
      <c r="L214" s="640"/>
      <c r="M214" s="641"/>
    </row>
    <row r="215" spans="1:13" s="511" customFormat="1" ht="20.149999999999999" customHeight="1" x14ac:dyDescent="0.3">
      <c r="A215" s="568"/>
      <c r="B215" s="880"/>
      <c r="C215" s="1138" t="s">
        <v>975</v>
      </c>
      <c r="D215" s="1139"/>
      <c r="E215" s="1139"/>
      <c r="F215" s="1139"/>
      <c r="G215" s="1139"/>
      <c r="H215" s="1139"/>
      <c r="I215" s="1139"/>
      <c r="J215" s="1139"/>
      <c r="K215" s="1140"/>
      <c r="L215" s="640"/>
      <c r="M215" s="641"/>
    </row>
    <row r="216" spans="1:13" s="511" customFormat="1" ht="30" x14ac:dyDescent="0.3">
      <c r="A216" s="568"/>
      <c r="B216" s="880"/>
      <c r="C216" s="835">
        <v>1</v>
      </c>
      <c r="D216" s="1107" t="s">
        <v>973</v>
      </c>
      <c r="E216" s="1108"/>
      <c r="F216" s="1109"/>
      <c r="G216" s="890" t="s">
        <v>974</v>
      </c>
      <c r="H216" s="1120" t="s">
        <v>310</v>
      </c>
      <c r="I216" s="184">
        <v>1</v>
      </c>
      <c r="J216" s="184">
        <v>1</v>
      </c>
      <c r="K216" s="182">
        <v>1</v>
      </c>
      <c r="L216" s="891" t="s">
        <v>554</v>
      </c>
      <c r="M216" s="959" t="s">
        <v>1309</v>
      </c>
    </row>
    <row r="217" spans="1:13" s="511" customFormat="1" ht="30" x14ac:dyDescent="0.3">
      <c r="A217" s="568"/>
      <c r="B217" s="880"/>
      <c r="C217" s="835">
        <v>2</v>
      </c>
      <c r="D217" s="1107" t="s">
        <v>976</v>
      </c>
      <c r="E217" s="1108"/>
      <c r="F217" s="1109"/>
      <c r="G217" s="890" t="s">
        <v>974</v>
      </c>
      <c r="H217" s="1125"/>
      <c r="I217" s="184">
        <v>1</v>
      </c>
      <c r="J217" s="184">
        <v>1</v>
      </c>
      <c r="K217" s="182">
        <v>1</v>
      </c>
      <c r="L217" s="891" t="s">
        <v>554</v>
      </c>
      <c r="M217" s="959" t="s">
        <v>1310</v>
      </c>
    </row>
    <row r="218" spans="1:13" s="511" customFormat="1" ht="40" x14ac:dyDescent="0.3">
      <c r="A218" s="568"/>
      <c r="B218" s="880"/>
      <c r="C218" s="835">
        <v>3</v>
      </c>
      <c r="D218" s="1107" t="s">
        <v>977</v>
      </c>
      <c r="E218" s="1108"/>
      <c r="F218" s="1109"/>
      <c r="G218" s="890" t="s">
        <v>974</v>
      </c>
      <c r="H218" s="1121"/>
      <c r="I218" s="184">
        <v>1</v>
      </c>
      <c r="J218" s="184">
        <v>1</v>
      </c>
      <c r="K218" s="182">
        <v>1</v>
      </c>
      <c r="L218" s="891" t="s">
        <v>554</v>
      </c>
      <c r="M218" s="959" t="s">
        <v>1311</v>
      </c>
    </row>
    <row r="219" spans="1:13" s="511" customFormat="1" ht="20.149999999999999" customHeight="1" x14ac:dyDescent="0.3">
      <c r="A219" s="568"/>
      <c r="B219" s="880"/>
      <c r="C219" s="896"/>
      <c r="D219" s="1122" t="s">
        <v>309</v>
      </c>
      <c r="E219" s="1123"/>
      <c r="F219" s="1124"/>
      <c r="G219" s="893"/>
      <c r="H219" s="894"/>
      <c r="I219" s="184">
        <f>SUM(I216:I218)</f>
        <v>3</v>
      </c>
      <c r="J219" s="184"/>
      <c r="K219" s="895">
        <f>SUM(K216:K218)</f>
        <v>3</v>
      </c>
      <c r="L219" s="640"/>
      <c r="M219" s="641"/>
    </row>
    <row r="220" spans="1:13" s="511" customFormat="1" ht="20.149999999999999" customHeight="1" x14ac:dyDescent="0.3">
      <c r="A220" s="568"/>
      <c r="B220" s="880"/>
      <c r="C220" s="1138" t="s">
        <v>1096</v>
      </c>
      <c r="D220" s="1139"/>
      <c r="E220" s="1139"/>
      <c r="F220" s="1139"/>
      <c r="G220" s="1139"/>
      <c r="H220" s="1139"/>
      <c r="I220" s="1139"/>
      <c r="J220" s="1139"/>
      <c r="K220" s="1140"/>
      <c r="L220" s="640"/>
      <c r="M220" s="641"/>
    </row>
    <row r="221" spans="1:13" s="511" customFormat="1" ht="30" x14ac:dyDescent="0.3">
      <c r="A221" s="568"/>
      <c r="B221" s="880"/>
      <c r="C221" s="835">
        <v>1</v>
      </c>
      <c r="D221" s="1107" t="s">
        <v>1312</v>
      </c>
      <c r="E221" s="1108"/>
      <c r="F221" s="1109"/>
      <c r="G221" s="890" t="s">
        <v>978</v>
      </c>
      <c r="H221" s="1120" t="s">
        <v>310</v>
      </c>
      <c r="I221" s="184">
        <v>1</v>
      </c>
      <c r="J221" s="184">
        <v>1</v>
      </c>
      <c r="K221" s="182">
        <v>1</v>
      </c>
      <c r="L221" s="891" t="s">
        <v>554</v>
      </c>
      <c r="M221" s="959" t="s">
        <v>1313</v>
      </c>
    </row>
    <row r="222" spans="1:13" s="511" customFormat="1" ht="30" x14ac:dyDescent="0.3">
      <c r="A222" s="568"/>
      <c r="B222" s="880"/>
      <c r="C222" s="835">
        <v>2</v>
      </c>
      <c r="D222" s="1107" t="s">
        <v>979</v>
      </c>
      <c r="E222" s="1108"/>
      <c r="F222" s="1109"/>
      <c r="G222" s="890" t="s">
        <v>978</v>
      </c>
      <c r="H222" s="1125"/>
      <c r="I222" s="184">
        <v>1</v>
      </c>
      <c r="J222" s="184">
        <v>1</v>
      </c>
      <c r="K222" s="182">
        <v>1</v>
      </c>
      <c r="L222" s="891" t="s">
        <v>554</v>
      </c>
      <c r="M222" s="959" t="s">
        <v>1314</v>
      </c>
    </row>
    <row r="223" spans="1:13" s="511" customFormat="1" ht="20.149999999999999" customHeight="1" x14ac:dyDescent="0.3">
      <c r="A223" s="568"/>
      <c r="B223" s="880"/>
      <c r="C223" s="896"/>
      <c r="D223" s="1122" t="s">
        <v>309</v>
      </c>
      <c r="E223" s="1123"/>
      <c r="F223" s="1124"/>
      <c r="G223" s="893"/>
      <c r="H223" s="894"/>
      <c r="I223" s="184">
        <f>SUM(I221:I222)</f>
        <v>2</v>
      </c>
      <c r="J223" s="184"/>
      <c r="K223" s="895">
        <f>SUM(K221:K222)</f>
        <v>2</v>
      </c>
      <c r="L223" s="640"/>
      <c r="M223" s="641"/>
    </row>
    <row r="224" spans="1:13" s="511" customFormat="1" ht="20.149999999999999" customHeight="1" x14ac:dyDescent="0.3">
      <c r="A224" s="568"/>
      <c r="B224" s="880"/>
      <c r="C224" s="1138" t="s">
        <v>980</v>
      </c>
      <c r="D224" s="1139"/>
      <c r="E224" s="1139"/>
      <c r="F224" s="1139"/>
      <c r="G224" s="1139"/>
      <c r="H224" s="1139"/>
      <c r="I224" s="1139"/>
      <c r="J224" s="1139"/>
      <c r="K224" s="1140"/>
      <c r="L224" s="640"/>
      <c r="M224" s="641"/>
    </row>
    <row r="225" spans="1:13" s="511" customFormat="1" ht="30" x14ac:dyDescent="0.3">
      <c r="A225" s="568"/>
      <c r="B225" s="880"/>
      <c r="C225" s="835">
        <v>1</v>
      </c>
      <c r="D225" s="1107" t="s">
        <v>981</v>
      </c>
      <c r="E225" s="1108"/>
      <c r="F225" s="1109"/>
      <c r="G225" s="890" t="s">
        <v>557</v>
      </c>
      <c r="H225" s="1120" t="s">
        <v>310</v>
      </c>
      <c r="I225" s="184">
        <v>1</v>
      </c>
      <c r="J225" s="184">
        <v>1</v>
      </c>
      <c r="K225" s="182">
        <v>1</v>
      </c>
      <c r="L225" s="891" t="s">
        <v>554</v>
      </c>
      <c r="M225" s="959" t="s">
        <v>1315</v>
      </c>
    </row>
    <row r="226" spans="1:13" s="511" customFormat="1" ht="30" x14ac:dyDescent="0.3">
      <c r="A226" s="568"/>
      <c r="B226" s="880"/>
      <c r="C226" s="835">
        <v>2</v>
      </c>
      <c r="D226" s="1107" t="s">
        <v>982</v>
      </c>
      <c r="E226" s="1108"/>
      <c r="F226" s="1109"/>
      <c r="G226" s="890" t="s">
        <v>558</v>
      </c>
      <c r="H226" s="1125"/>
      <c r="I226" s="184">
        <v>1</v>
      </c>
      <c r="J226" s="184">
        <v>1</v>
      </c>
      <c r="K226" s="182">
        <v>1</v>
      </c>
      <c r="L226" s="891" t="s">
        <v>554</v>
      </c>
      <c r="M226" s="959" t="s">
        <v>1316</v>
      </c>
    </row>
    <row r="227" spans="1:13" s="511" customFormat="1" ht="20.149999999999999" customHeight="1" x14ac:dyDescent="0.3">
      <c r="A227" s="568"/>
      <c r="B227" s="880"/>
      <c r="C227" s="896"/>
      <c r="D227" s="1122" t="s">
        <v>309</v>
      </c>
      <c r="E227" s="1123"/>
      <c r="F227" s="1124"/>
      <c r="G227" s="893"/>
      <c r="H227" s="894"/>
      <c r="I227" s="184">
        <f>SUM(I225:I226)</f>
        <v>2</v>
      </c>
      <c r="J227" s="184"/>
      <c r="K227" s="895">
        <f>SUM(K225:K226)</f>
        <v>2</v>
      </c>
      <c r="L227" s="640"/>
      <c r="M227" s="641"/>
    </row>
    <row r="228" spans="1:13" s="511" customFormat="1" ht="20.149999999999999" customHeight="1" x14ac:dyDescent="0.3">
      <c r="A228" s="568"/>
      <c r="B228" s="880"/>
      <c r="C228" s="1116" t="s">
        <v>983</v>
      </c>
      <c r="D228" s="1117"/>
      <c r="E228" s="1117"/>
      <c r="F228" s="1117"/>
      <c r="G228" s="1117"/>
      <c r="H228" s="1117"/>
      <c r="I228" s="1117"/>
      <c r="J228" s="1117"/>
      <c r="K228" s="1117"/>
      <c r="L228" s="897"/>
      <c r="M228" s="641"/>
    </row>
    <row r="229" spans="1:13" s="511" customFormat="1" ht="30" x14ac:dyDescent="0.3">
      <c r="A229" s="568"/>
      <c r="B229" s="880"/>
      <c r="C229" s="835">
        <v>1</v>
      </c>
      <c r="D229" s="1107" t="s">
        <v>985</v>
      </c>
      <c r="E229" s="1108"/>
      <c r="F229" s="1109"/>
      <c r="G229" s="890" t="s">
        <v>984</v>
      </c>
      <c r="H229" s="879" t="s">
        <v>310</v>
      </c>
      <c r="I229" s="184">
        <v>1</v>
      </c>
      <c r="J229" s="184">
        <v>1</v>
      </c>
      <c r="K229" s="182">
        <v>1</v>
      </c>
      <c r="L229" s="891" t="s">
        <v>554</v>
      </c>
      <c r="M229" s="959" t="s">
        <v>1317</v>
      </c>
    </row>
    <row r="230" spans="1:13" s="511" customFormat="1" ht="20.149999999999999" customHeight="1" x14ac:dyDescent="0.3">
      <c r="A230" s="568"/>
      <c r="B230" s="880"/>
      <c r="C230" s="896"/>
      <c r="D230" s="1122" t="s">
        <v>309</v>
      </c>
      <c r="E230" s="1123"/>
      <c r="F230" s="1124"/>
      <c r="G230" s="893"/>
      <c r="H230" s="894"/>
      <c r="I230" s="184">
        <f>SUM(I229:I229)</f>
        <v>1</v>
      </c>
      <c r="J230" s="184"/>
      <c r="K230" s="895">
        <f>SUM(K229:K229)</f>
        <v>1</v>
      </c>
      <c r="L230" s="640"/>
      <c r="M230" s="641"/>
    </row>
    <row r="231" spans="1:13" s="511" customFormat="1" ht="20.149999999999999" customHeight="1" x14ac:dyDescent="0.3">
      <c r="A231" s="568"/>
      <c r="B231" s="943"/>
      <c r="C231" s="1138" t="s">
        <v>1230</v>
      </c>
      <c r="D231" s="1139"/>
      <c r="E231" s="1139"/>
      <c r="F231" s="1139"/>
      <c r="G231" s="1139"/>
      <c r="H231" s="1139"/>
      <c r="I231" s="1139"/>
      <c r="J231" s="1139"/>
      <c r="K231" s="1140"/>
      <c r="L231" s="941"/>
      <c r="M231" s="641"/>
    </row>
    <row r="232" spans="1:13" s="511" customFormat="1" ht="30" x14ac:dyDescent="0.3">
      <c r="A232" s="568"/>
      <c r="B232" s="943"/>
      <c r="C232" s="835">
        <v>1</v>
      </c>
      <c r="D232" s="1107" t="s">
        <v>1232</v>
      </c>
      <c r="E232" s="1108"/>
      <c r="F232" s="1109"/>
      <c r="G232" s="890" t="s">
        <v>1231</v>
      </c>
      <c r="H232" s="942" t="s">
        <v>310</v>
      </c>
      <c r="I232" s="184">
        <v>1</v>
      </c>
      <c r="J232" s="184">
        <v>1</v>
      </c>
      <c r="K232" s="182">
        <v>1</v>
      </c>
      <c r="L232" s="891" t="s">
        <v>554</v>
      </c>
      <c r="M232" s="959" t="s">
        <v>1318</v>
      </c>
    </row>
    <row r="233" spans="1:13" s="511" customFormat="1" ht="20.149999999999999" customHeight="1" x14ac:dyDescent="0.3">
      <c r="A233" s="568"/>
      <c r="B233" s="943"/>
      <c r="C233" s="896"/>
      <c r="D233" s="1122" t="s">
        <v>309</v>
      </c>
      <c r="E233" s="1123"/>
      <c r="F233" s="1124"/>
      <c r="G233" s="893"/>
      <c r="H233" s="894"/>
      <c r="I233" s="184">
        <f>SUM(I232:I232)</f>
        <v>1</v>
      </c>
      <c r="J233" s="184"/>
      <c r="K233" s="895">
        <f>SUM(K232:K232)</f>
        <v>1</v>
      </c>
      <c r="L233" s="640"/>
      <c r="M233" s="641"/>
    </row>
    <row r="234" spans="1:13" s="511" customFormat="1" ht="20.149999999999999" customHeight="1" x14ac:dyDescent="0.3">
      <c r="A234" s="568"/>
      <c r="B234" s="943"/>
      <c r="C234" s="1138" t="s">
        <v>1234</v>
      </c>
      <c r="D234" s="1139"/>
      <c r="E234" s="1139"/>
      <c r="F234" s="1139"/>
      <c r="G234" s="1139"/>
      <c r="H234" s="1139"/>
      <c r="I234" s="1139"/>
      <c r="J234" s="1139"/>
      <c r="K234" s="1140"/>
      <c r="L234" s="941"/>
      <c r="M234" s="641"/>
    </row>
    <row r="235" spans="1:13" s="511" customFormat="1" ht="30" x14ac:dyDescent="0.3">
      <c r="A235" s="568"/>
      <c r="B235" s="943"/>
      <c r="C235" s="835">
        <v>1</v>
      </c>
      <c r="D235" s="1107" t="s">
        <v>1235</v>
      </c>
      <c r="E235" s="1108"/>
      <c r="F235" s="1109"/>
      <c r="G235" s="890" t="s">
        <v>1233</v>
      </c>
      <c r="H235" s="942" t="s">
        <v>310</v>
      </c>
      <c r="I235" s="184">
        <v>1</v>
      </c>
      <c r="J235" s="184">
        <v>1</v>
      </c>
      <c r="K235" s="182">
        <v>1</v>
      </c>
      <c r="L235" s="891" t="s">
        <v>554</v>
      </c>
      <c r="M235" s="959" t="s">
        <v>1319</v>
      </c>
    </row>
    <row r="236" spans="1:13" s="511" customFormat="1" ht="40" x14ac:dyDescent="0.3">
      <c r="A236" s="568"/>
      <c r="B236" s="943"/>
      <c r="C236" s="835">
        <v>2</v>
      </c>
      <c r="D236" s="1107" t="s">
        <v>1236</v>
      </c>
      <c r="E236" s="1108"/>
      <c r="F236" s="1109"/>
      <c r="G236" s="890" t="s">
        <v>1233</v>
      </c>
      <c r="H236" s="942" t="s">
        <v>310</v>
      </c>
      <c r="I236" s="184">
        <v>1</v>
      </c>
      <c r="J236" s="184">
        <v>1</v>
      </c>
      <c r="K236" s="182">
        <v>1</v>
      </c>
      <c r="L236" s="891" t="s">
        <v>554</v>
      </c>
      <c r="M236" s="959" t="s">
        <v>1320</v>
      </c>
    </row>
    <row r="237" spans="1:13" s="511" customFormat="1" ht="20.149999999999999" customHeight="1" x14ac:dyDescent="0.3">
      <c r="A237" s="568"/>
      <c r="B237" s="943"/>
      <c r="C237" s="896"/>
      <c r="D237" s="1122" t="s">
        <v>309</v>
      </c>
      <c r="E237" s="1123"/>
      <c r="F237" s="1124"/>
      <c r="G237" s="893"/>
      <c r="H237" s="894"/>
      <c r="I237" s="184">
        <f>SUM(I235:I236)</f>
        <v>2</v>
      </c>
      <c r="J237" s="184"/>
      <c r="K237" s="895">
        <f>SUM(K235:K236)</f>
        <v>2</v>
      </c>
      <c r="L237" s="640"/>
      <c r="M237" s="641"/>
    </row>
    <row r="238" spans="1:13" s="889" customFormat="1" ht="19.149999999999999" customHeight="1" x14ac:dyDescent="0.3">
      <c r="A238" s="898"/>
      <c r="B238" s="899"/>
      <c r="C238" s="1147" t="s">
        <v>529</v>
      </c>
      <c r="D238" s="1148"/>
      <c r="E238" s="1148"/>
      <c r="F238" s="1148"/>
      <c r="G238" s="1148"/>
      <c r="H238" s="1148"/>
      <c r="I238" s="1148"/>
      <c r="J238" s="1149"/>
      <c r="K238" s="900">
        <v>0</v>
      </c>
      <c r="L238" s="825"/>
      <c r="M238" s="826"/>
    </row>
    <row r="239" spans="1:13" s="889" customFormat="1" ht="19.149999999999999" customHeight="1" x14ac:dyDescent="0.3">
      <c r="A239" s="898"/>
      <c r="B239" s="899"/>
      <c r="C239" s="1147" t="s">
        <v>530</v>
      </c>
      <c r="D239" s="1148"/>
      <c r="E239" s="1148"/>
      <c r="F239" s="1148"/>
      <c r="G239" s="1148"/>
      <c r="H239" s="1148"/>
      <c r="I239" s="1148"/>
      <c r="J239" s="1149"/>
      <c r="K239" s="900">
        <f>K242</f>
        <v>2</v>
      </c>
      <c r="L239" s="825"/>
      <c r="M239" s="826"/>
    </row>
    <row r="240" spans="1:13" s="511" customFormat="1" ht="20.149999999999999" customHeight="1" x14ac:dyDescent="0.3">
      <c r="A240" s="568"/>
      <c r="B240" s="943"/>
      <c r="C240" s="1116" t="s">
        <v>1227</v>
      </c>
      <c r="D240" s="1117"/>
      <c r="E240" s="1117"/>
      <c r="F240" s="1117"/>
      <c r="G240" s="1117"/>
      <c r="H240" s="1117"/>
      <c r="I240" s="1117"/>
      <c r="J240" s="1117"/>
      <c r="K240" s="1117"/>
      <c r="L240" s="941"/>
      <c r="M240" s="641"/>
    </row>
    <row r="241" spans="1:13" s="511" customFormat="1" ht="30" x14ac:dyDescent="0.3">
      <c r="A241" s="568"/>
      <c r="B241" s="943"/>
      <c r="C241" s="835">
        <v>1</v>
      </c>
      <c r="D241" s="1107" t="s">
        <v>1228</v>
      </c>
      <c r="E241" s="1108"/>
      <c r="F241" s="1109"/>
      <c r="G241" s="890" t="s">
        <v>1229</v>
      </c>
      <c r="H241" s="942" t="s">
        <v>318</v>
      </c>
      <c r="I241" s="184">
        <v>1</v>
      </c>
      <c r="J241" s="184">
        <v>2</v>
      </c>
      <c r="K241" s="182">
        <f>I241*J241</f>
        <v>2</v>
      </c>
      <c r="L241" s="891" t="s">
        <v>554</v>
      </c>
      <c r="M241" s="959" t="s">
        <v>1321</v>
      </c>
    </row>
    <row r="242" spans="1:13" s="511" customFormat="1" ht="20.149999999999999" customHeight="1" x14ac:dyDescent="0.3">
      <c r="A242" s="568"/>
      <c r="B242" s="943"/>
      <c r="C242" s="896"/>
      <c r="D242" s="1122" t="s">
        <v>309</v>
      </c>
      <c r="E242" s="1123"/>
      <c r="F242" s="1124"/>
      <c r="G242" s="893"/>
      <c r="H242" s="894"/>
      <c r="I242" s="184">
        <f>SUM(I241:I241)</f>
        <v>1</v>
      </c>
      <c r="J242" s="184"/>
      <c r="K242" s="895">
        <f>K241</f>
        <v>2</v>
      </c>
      <c r="L242" s="640"/>
      <c r="M242" s="641"/>
    </row>
    <row r="243" spans="1:13" s="889" customFormat="1" ht="19.149999999999999" customHeight="1" x14ac:dyDescent="0.3">
      <c r="A243" s="898"/>
      <c r="B243" s="899"/>
      <c r="C243" s="1147" t="s">
        <v>359</v>
      </c>
      <c r="D243" s="1148"/>
      <c r="E243" s="1148"/>
      <c r="F243" s="1148"/>
      <c r="G243" s="1148"/>
      <c r="H243" s="1148"/>
      <c r="I243" s="1148"/>
      <c r="J243" s="1149"/>
      <c r="K243" s="910">
        <f>K247+K251+K254+K257+K261+K264+K267+K270</f>
        <v>5.5</v>
      </c>
      <c r="L243" s="825"/>
      <c r="M243" s="826"/>
    </row>
    <row r="244" spans="1:13" s="511" customFormat="1" ht="20.149999999999999" customHeight="1" x14ac:dyDescent="0.3">
      <c r="A244" s="580"/>
      <c r="B244" s="880"/>
      <c r="C244" s="1116" t="s">
        <v>990</v>
      </c>
      <c r="D244" s="1117"/>
      <c r="E244" s="1117"/>
      <c r="F244" s="1117"/>
      <c r="G244" s="1117"/>
      <c r="H244" s="1117"/>
      <c r="I244" s="1117"/>
      <c r="J244" s="1143"/>
      <c r="K244" s="192"/>
      <c r="L244" s="640"/>
      <c r="M244" s="641"/>
    </row>
    <row r="245" spans="1:13" s="511" customFormat="1" ht="30" x14ac:dyDescent="0.3">
      <c r="A245" s="568"/>
      <c r="B245" s="880"/>
      <c r="C245" s="835">
        <v>1</v>
      </c>
      <c r="D245" s="1107" t="s">
        <v>986</v>
      </c>
      <c r="E245" s="1108"/>
      <c r="F245" s="1109"/>
      <c r="G245" s="890" t="s">
        <v>987</v>
      </c>
      <c r="H245" s="1120" t="s">
        <v>318</v>
      </c>
      <c r="I245" s="835">
        <v>1</v>
      </c>
      <c r="J245" s="835">
        <v>0.5</v>
      </c>
      <c r="K245" s="184">
        <f>I245*J245</f>
        <v>0.5</v>
      </c>
      <c r="L245" s="891" t="s">
        <v>554</v>
      </c>
      <c r="M245" s="959" t="s">
        <v>1322</v>
      </c>
    </row>
    <row r="246" spans="1:13" s="511" customFormat="1" ht="30" x14ac:dyDescent="0.3">
      <c r="A246" s="568"/>
      <c r="B246" s="880"/>
      <c r="C246" s="835">
        <v>2</v>
      </c>
      <c r="D246" s="1107" t="s">
        <v>988</v>
      </c>
      <c r="E246" s="1108"/>
      <c r="F246" s="1109"/>
      <c r="G246" s="890" t="s">
        <v>987</v>
      </c>
      <c r="H246" s="1121"/>
      <c r="I246" s="835">
        <v>1</v>
      </c>
      <c r="J246" s="835">
        <v>0.5</v>
      </c>
      <c r="K246" s="184">
        <f>I246*J246</f>
        <v>0.5</v>
      </c>
      <c r="L246" s="891" t="s">
        <v>554</v>
      </c>
      <c r="M246" s="959" t="s">
        <v>1323</v>
      </c>
    </row>
    <row r="247" spans="1:13" s="511" customFormat="1" ht="20.149999999999999" customHeight="1" x14ac:dyDescent="0.3">
      <c r="A247" s="568"/>
      <c r="B247" s="880"/>
      <c r="C247" s="901"/>
      <c r="D247" s="1122" t="s">
        <v>311</v>
      </c>
      <c r="E247" s="1123"/>
      <c r="F247" s="1124"/>
      <c r="G247" s="1141"/>
      <c r="H247" s="1142"/>
      <c r="I247" s="835">
        <f>SUM(I245:I246)</f>
        <v>2</v>
      </c>
      <c r="J247" s="902"/>
      <c r="K247" s="895">
        <f>SUM(K245:K246)</f>
        <v>1</v>
      </c>
      <c r="L247" s="640"/>
      <c r="M247" s="641"/>
    </row>
    <row r="248" spans="1:13" s="511" customFormat="1" ht="20.149999999999999" customHeight="1" x14ac:dyDescent="0.3">
      <c r="A248" s="580"/>
      <c r="B248" s="880"/>
      <c r="C248" s="1116" t="s">
        <v>989</v>
      </c>
      <c r="D248" s="1117"/>
      <c r="E248" s="1117"/>
      <c r="F248" s="1117"/>
      <c r="G248" s="1117"/>
      <c r="H248" s="1117"/>
      <c r="I248" s="1117"/>
      <c r="J248" s="1143"/>
      <c r="K248" s="192"/>
      <c r="L248" s="640"/>
      <c r="M248" s="641"/>
    </row>
    <row r="249" spans="1:13" s="511" customFormat="1" ht="40" x14ac:dyDescent="0.3">
      <c r="A249" s="568"/>
      <c r="B249" s="880"/>
      <c r="C249" s="903">
        <v>1</v>
      </c>
      <c r="D249" s="1107" t="s">
        <v>992</v>
      </c>
      <c r="E249" s="1108"/>
      <c r="F249" s="1109"/>
      <c r="G249" s="890" t="s">
        <v>991</v>
      </c>
      <c r="H249" s="1120" t="s">
        <v>318</v>
      </c>
      <c r="I249" s="835">
        <v>1</v>
      </c>
      <c r="J249" s="835">
        <v>0.5</v>
      </c>
      <c r="K249" s="184">
        <f>I249*J249</f>
        <v>0.5</v>
      </c>
      <c r="L249" s="891" t="s">
        <v>554</v>
      </c>
      <c r="M249" s="959" t="s">
        <v>1324</v>
      </c>
    </row>
    <row r="250" spans="1:13" s="511" customFormat="1" ht="30" x14ac:dyDescent="0.3">
      <c r="A250" s="568"/>
      <c r="B250" s="880"/>
      <c r="C250" s="903">
        <v>2</v>
      </c>
      <c r="D250" s="1107" t="s">
        <v>993</v>
      </c>
      <c r="E250" s="1108"/>
      <c r="F250" s="1109"/>
      <c r="G250" s="890" t="s">
        <v>994</v>
      </c>
      <c r="H250" s="1121"/>
      <c r="I250" s="835">
        <v>1</v>
      </c>
      <c r="J250" s="835">
        <v>0.5</v>
      </c>
      <c r="K250" s="184">
        <f>I250*J250</f>
        <v>0.5</v>
      </c>
      <c r="L250" s="891" t="s">
        <v>554</v>
      </c>
      <c r="M250" s="959" t="s">
        <v>1325</v>
      </c>
    </row>
    <row r="251" spans="1:13" s="511" customFormat="1" ht="20.149999999999999" customHeight="1" x14ac:dyDescent="0.3">
      <c r="A251" s="568"/>
      <c r="B251" s="880"/>
      <c r="C251" s="901"/>
      <c r="D251" s="1122" t="s">
        <v>311</v>
      </c>
      <c r="E251" s="1123"/>
      <c r="F251" s="1124"/>
      <c r="G251" s="1141"/>
      <c r="H251" s="1142"/>
      <c r="I251" s="835">
        <f>SUM(I249:I250)</f>
        <v>2</v>
      </c>
      <c r="J251" s="902"/>
      <c r="K251" s="895">
        <f>SUM(K249:K250)</f>
        <v>1</v>
      </c>
      <c r="L251" s="640"/>
      <c r="M251" s="641"/>
    </row>
    <row r="252" spans="1:13" s="511" customFormat="1" ht="20.149999999999999" customHeight="1" x14ac:dyDescent="0.3">
      <c r="A252" s="580"/>
      <c r="B252" s="880"/>
      <c r="C252" s="1116" t="s">
        <v>997</v>
      </c>
      <c r="D252" s="1117"/>
      <c r="E252" s="1117"/>
      <c r="F252" s="1117"/>
      <c r="G252" s="1117"/>
      <c r="H252" s="1117"/>
      <c r="I252" s="1117"/>
      <c r="J252" s="1143"/>
      <c r="K252" s="192"/>
      <c r="L252" s="640"/>
      <c r="M252" s="641"/>
    </row>
    <row r="253" spans="1:13" s="511" customFormat="1" ht="30" x14ac:dyDescent="0.3">
      <c r="A253" s="568"/>
      <c r="B253" s="880"/>
      <c r="C253" s="903">
        <v>1</v>
      </c>
      <c r="D253" s="1107" t="s">
        <v>995</v>
      </c>
      <c r="E253" s="1108"/>
      <c r="F253" s="1109"/>
      <c r="G253" s="890" t="s">
        <v>996</v>
      </c>
      <c r="H253" s="879" t="s">
        <v>318</v>
      </c>
      <c r="I253" s="835">
        <v>1</v>
      </c>
      <c r="J253" s="835">
        <v>0.5</v>
      </c>
      <c r="K253" s="184">
        <f>I253*J253</f>
        <v>0.5</v>
      </c>
      <c r="L253" s="891" t="s">
        <v>554</v>
      </c>
      <c r="M253" s="959" t="s">
        <v>1326</v>
      </c>
    </row>
    <row r="254" spans="1:13" s="511" customFormat="1" ht="20.149999999999999" customHeight="1" x14ac:dyDescent="0.3">
      <c r="A254" s="568"/>
      <c r="B254" s="880"/>
      <c r="C254" s="901"/>
      <c r="D254" s="1122" t="s">
        <v>311</v>
      </c>
      <c r="E254" s="1123"/>
      <c r="F254" s="1124"/>
      <c r="G254" s="1141"/>
      <c r="H254" s="1142"/>
      <c r="I254" s="835">
        <f>SUM(I253:I253)</f>
        <v>1</v>
      </c>
      <c r="J254" s="902"/>
      <c r="K254" s="895">
        <f>SUM(K253:K253)</f>
        <v>0.5</v>
      </c>
      <c r="L254" s="640"/>
      <c r="M254" s="641"/>
    </row>
    <row r="255" spans="1:13" ht="20.149999999999999" customHeight="1" x14ac:dyDescent="0.3">
      <c r="A255" s="440"/>
      <c r="B255" s="438"/>
      <c r="C255" s="1116" t="s">
        <v>998</v>
      </c>
      <c r="D255" s="1117"/>
      <c r="E255" s="1117"/>
      <c r="F255" s="1117"/>
      <c r="G255" s="1117"/>
      <c r="H255" s="1117"/>
      <c r="I255" s="1117"/>
      <c r="J255" s="1143"/>
      <c r="K255" s="439"/>
      <c r="L255" s="436"/>
      <c r="M255" s="437"/>
    </row>
    <row r="256" spans="1:13" s="511" customFormat="1" ht="30" x14ac:dyDescent="0.3">
      <c r="A256" s="568"/>
      <c r="B256" s="880"/>
      <c r="C256" s="903">
        <v>1</v>
      </c>
      <c r="D256" s="1107" t="s">
        <v>999</v>
      </c>
      <c r="E256" s="1108"/>
      <c r="F256" s="1109"/>
      <c r="G256" s="890" t="s">
        <v>531</v>
      </c>
      <c r="H256" s="879" t="s">
        <v>318</v>
      </c>
      <c r="I256" s="835">
        <v>1</v>
      </c>
      <c r="J256" s="835">
        <v>0.5</v>
      </c>
      <c r="K256" s="184">
        <f>I256*J256</f>
        <v>0.5</v>
      </c>
      <c r="L256" s="891" t="s">
        <v>554</v>
      </c>
      <c r="M256" s="959" t="s">
        <v>1327</v>
      </c>
    </row>
    <row r="257" spans="1:13" s="511" customFormat="1" ht="20.149999999999999" customHeight="1" x14ac:dyDescent="0.3">
      <c r="A257" s="568"/>
      <c r="B257" s="880"/>
      <c r="C257" s="901"/>
      <c r="D257" s="1122" t="s">
        <v>311</v>
      </c>
      <c r="E257" s="1123"/>
      <c r="F257" s="1124"/>
      <c r="G257" s="1141"/>
      <c r="H257" s="1142"/>
      <c r="I257" s="835">
        <f>SUM(I256:I256)</f>
        <v>1</v>
      </c>
      <c r="J257" s="902"/>
      <c r="K257" s="895">
        <f>SUM(K256:K256)</f>
        <v>0.5</v>
      </c>
      <c r="L257" s="640"/>
      <c r="M257" s="641"/>
    </row>
    <row r="258" spans="1:13" s="511" customFormat="1" ht="20.149999999999999" customHeight="1" x14ac:dyDescent="0.3">
      <c r="A258" s="580"/>
      <c r="B258" s="880"/>
      <c r="C258" s="1116" t="s">
        <v>552</v>
      </c>
      <c r="D258" s="1117"/>
      <c r="E258" s="1117"/>
      <c r="F258" s="1117"/>
      <c r="G258" s="1117"/>
      <c r="H258" s="1117"/>
      <c r="I258" s="1117"/>
      <c r="J258" s="1143"/>
      <c r="K258" s="192"/>
      <c r="L258" s="640"/>
      <c r="M258" s="641"/>
    </row>
    <row r="259" spans="1:13" s="511" customFormat="1" ht="30" x14ac:dyDescent="0.3">
      <c r="A259" s="568"/>
      <c r="B259" s="880"/>
      <c r="C259" s="903">
        <v>1</v>
      </c>
      <c r="D259" s="1107" t="s">
        <v>1000</v>
      </c>
      <c r="E259" s="1108"/>
      <c r="F259" s="1109"/>
      <c r="G259" s="890" t="s">
        <v>1001</v>
      </c>
      <c r="H259" s="1120" t="s">
        <v>318</v>
      </c>
      <c r="I259" s="835">
        <v>1</v>
      </c>
      <c r="J259" s="835">
        <v>0.5</v>
      </c>
      <c r="K259" s="184">
        <f>I259*J259</f>
        <v>0.5</v>
      </c>
      <c r="L259" s="891" t="s">
        <v>554</v>
      </c>
      <c r="M259" s="959" t="s">
        <v>1328</v>
      </c>
    </row>
    <row r="260" spans="1:13" s="511" customFormat="1" ht="30" x14ac:dyDescent="0.3">
      <c r="A260" s="568"/>
      <c r="B260" s="880"/>
      <c r="C260" s="903">
        <v>2</v>
      </c>
      <c r="D260" s="1107" t="s">
        <v>1002</v>
      </c>
      <c r="E260" s="1108"/>
      <c r="F260" s="1109"/>
      <c r="G260" s="890" t="s">
        <v>1001</v>
      </c>
      <c r="H260" s="1121"/>
      <c r="I260" s="835">
        <v>1</v>
      </c>
      <c r="J260" s="835">
        <v>0.5</v>
      </c>
      <c r="K260" s="184">
        <f>I260*J260</f>
        <v>0.5</v>
      </c>
      <c r="L260" s="891" t="s">
        <v>554</v>
      </c>
      <c r="M260" s="959" t="s">
        <v>1329</v>
      </c>
    </row>
    <row r="261" spans="1:13" s="511" customFormat="1" ht="20.149999999999999" customHeight="1" x14ac:dyDescent="0.3">
      <c r="A261" s="568"/>
      <c r="B261" s="880"/>
      <c r="C261" s="901"/>
      <c r="D261" s="1122" t="s">
        <v>311</v>
      </c>
      <c r="E261" s="1123"/>
      <c r="F261" s="1124"/>
      <c r="G261" s="1141"/>
      <c r="H261" s="1142"/>
      <c r="I261" s="835">
        <f>SUM(I259:I260)</f>
        <v>2</v>
      </c>
      <c r="J261" s="902"/>
      <c r="K261" s="895">
        <f>SUM(K259:K260)</f>
        <v>1</v>
      </c>
      <c r="L261" s="640"/>
      <c r="M261" s="641"/>
    </row>
    <row r="262" spans="1:13" s="511" customFormat="1" ht="20.149999999999999" customHeight="1" x14ac:dyDescent="0.3">
      <c r="A262" s="580"/>
      <c r="B262" s="880"/>
      <c r="C262" s="1116" t="s">
        <v>553</v>
      </c>
      <c r="D262" s="1117"/>
      <c r="E262" s="1117"/>
      <c r="F262" s="1117"/>
      <c r="G262" s="1117"/>
      <c r="H262" s="1117"/>
      <c r="I262" s="1117"/>
      <c r="J262" s="1143"/>
      <c r="K262" s="192"/>
      <c r="L262" s="640"/>
      <c r="M262" s="641"/>
    </row>
    <row r="263" spans="1:13" s="511" customFormat="1" ht="30" x14ac:dyDescent="0.3">
      <c r="A263" s="568"/>
      <c r="B263" s="880"/>
      <c r="C263" s="903">
        <v>1</v>
      </c>
      <c r="D263" s="1107" t="s">
        <v>1004</v>
      </c>
      <c r="E263" s="1108"/>
      <c r="F263" s="1109"/>
      <c r="G263" s="890" t="s">
        <v>1003</v>
      </c>
      <c r="H263" s="881" t="s">
        <v>318</v>
      </c>
      <c r="I263" s="835">
        <v>1</v>
      </c>
      <c r="J263" s="835">
        <v>0.5</v>
      </c>
      <c r="K263" s="184">
        <f>I263*J263</f>
        <v>0.5</v>
      </c>
      <c r="L263" s="891" t="s">
        <v>554</v>
      </c>
      <c r="M263" s="959" t="s">
        <v>1330</v>
      </c>
    </row>
    <row r="264" spans="1:13" s="511" customFormat="1" ht="20.149999999999999" customHeight="1" x14ac:dyDescent="0.3">
      <c r="A264" s="568"/>
      <c r="B264" s="880"/>
      <c r="C264" s="901"/>
      <c r="D264" s="1122" t="s">
        <v>311</v>
      </c>
      <c r="E264" s="1123"/>
      <c r="F264" s="1124"/>
      <c r="G264" s="1141"/>
      <c r="H264" s="1142"/>
      <c r="I264" s="835">
        <f>SUM(I263:I263)</f>
        <v>1</v>
      </c>
      <c r="J264" s="902"/>
      <c r="K264" s="895">
        <f>SUM(K263:K263)</f>
        <v>0.5</v>
      </c>
      <c r="L264" s="640"/>
      <c r="M264" s="641"/>
    </row>
    <row r="265" spans="1:13" s="511" customFormat="1" ht="20.149999999999999" customHeight="1" x14ac:dyDescent="0.3">
      <c r="A265" s="580"/>
      <c r="B265" s="943"/>
      <c r="C265" s="1116" t="s">
        <v>1240</v>
      </c>
      <c r="D265" s="1117"/>
      <c r="E265" s="1117"/>
      <c r="F265" s="1117"/>
      <c r="G265" s="1117"/>
      <c r="H265" s="1117"/>
      <c r="I265" s="1117"/>
      <c r="J265" s="1143"/>
      <c r="K265" s="192"/>
      <c r="L265" s="640"/>
      <c r="M265" s="641"/>
    </row>
    <row r="266" spans="1:13" s="511" customFormat="1" ht="30" x14ac:dyDescent="0.3">
      <c r="A266" s="568"/>
      <c r="B266" s="943"/>
      <c r="C266" s="903">
        <v>1</v>
      </c>
      <c r="D266" s="1107" t="s">
        <v>1241</v>
      </c>
      <c r="E266" s="1108"/>
      <c r="F266" s="1109"/>
      <c r="G266" s="890" t="s">
        <v>1242</v>
      </c>
      <c r="H266" s="944" t="s">
        <v>318</v>
      </c>
      <c r="I266" s="835">
        <v>1</v>
      </c>
      <c r="J266" s="835">
        <v>0.5</v>
      </c>
      <c r="K266" s="184">
        <f>I266*J266</f>
        <v>0.5</v>
      </c>
      <c r="L266" s="891" t="s">
        <v>554</v>
      </c>
      <c r="M266" s="959" t="s">
        <v>1331</v>
      </c>
    </row>
    <row r="267" spans="1:13" s="511" customFormat="1" ht="20.149999999999999" customHeight="1" x14ac:dyDescent="0.3">
      <c r="A267" s="568"/>
      <c r="B267" s="943"/>
      <c r="C267" s="901"/>
      <c r="D267" s="1122" t="s">
        <v>311</v>
      </c>
      <c r="E267" s="1123"/>
      <c r="F267" s="1124"/>
      <c r="G267" s="1141"/>
      <c r="H267" s="1142"/>
      <c r="I267" s="835">
        <f>SUM(I266:I266)</f>
        <v>1</v>
      </c>
      <c r="J267" s="902"/>
      <c r="K267" s="895">
        <f>SUM(K266:K266)</f>
        <v>0.5</v>
      </c>
      <c r="L267" s="640"/>
      <c r="M267" s="641"/>
    </row>
    <row r="268" spans="1:13" s="511" customFormat="1" ht="20.149999999999999" customHeight="1" x14ac:dyDescent="0.3">
      <c r="A268" s="580"/>
      <c r="B268" s="943"/>
      <c r="C268" s="1116" t="s">
        <v>1239</v>
      </c>
      <c r="D268" s="1117"/>
      <c r="E268" s="1117"/>
      <c r="F268" s="1117"/>
      <c r="G268" s="1117"/>
      <c r="H268" s="1117"/>
      <c r="I268" s="1117"/>
      <c r="J268" s="1143"/>
      <c r="K268" s="192"/>
      <c r="L268" s="640"/>
      <c r="M268" s="641"/>
    </row>
    <row r="269" spans="1:13" s="511" customFormat="1" ht="40" x14ac:dyDescent="0.3">
      <c r="A269" s="568"/>
      <c r="B269" s="943"/>
      <c r="C269" s="903">
        <v>1</v>
      </c>
      <c r="D269" s="1107" t="s">
        <v>1237</v>
      </c>
      <c r="E269" s="1108"/>
      <c r="F269" s="1109"/>
      <c r="G269" s="890" t="s">
        <v>1238</v>
      </c>
      <c r="H269" s="944" t="s">
        <v>318</v>
      </c>
      <c r="I269" s="835">
        <v>1</v>
      </c>
      <c r="J269" s="835">
        <v>0.5</v>
      </c>
      <c r="K269" s="184">
        <f>I269*J269</f>
        <v>0.5</v>
      </c>
      <c r="L269" s="891" t="s">
        <v>554</v>
      </c>
      <c r="M269" s="959" t="s">
        <v>1332</v>
      </c>
    </row>
    <row r="270" spans="1:13" s="511" customFormat="1" ht="20.149999999999999" customHeight="1" x14ac:dyDescent="0.3">
      <c r="A270" s="568"/>
      <c r="B270" s="943"/>
      <c r="C270" s="901"/>
      <c r="D270" s="1122" t="s">
        <v>311</v>
      </c>
      <c r="E270" s="1123"/>
      <c r="F270" s="1124"/>
      <c r="G270" s="1141"/>
      <c r="H270" s="1142"/>
      <c r="I270" s="835">
        <f>SUM(I269:I269)</f>
        <v>1</v>
      </c>
      <c r="J270" s="902"/>
      <c r="K270" s="895">
        <f>SUM(K269:K269)</f>
        <v>0.5</v>
      </c>
      <c r="L270" s="640"/>
      <c r="M270" s="641"/>
    </row>
    <row r="271" spans="1:13" s="511" customFormat="1" ht="20.149999999999999" customHeight="1" x14ac:dyDescent="0.3">
      <c r="A271" s="904"/>
      <c r="B271" s="902" t="s">
        <v>94</v>
      </c>
      <c r="C271" s="1144" t="s">
        <v>95</v>
      </c>
      <c r="D271" s="1145"/>
      <c r="E271" s="1145"/>
      <c r="F271" s="1145"/>
      <c r="G271" s="1145"/>
      <c r="H271" s="1145"/>
      <c r="I271" s="1145"/>
      <c r="J271" s="1146"/>
      <c r="K271" s="291">
        <f>SUM(K272+K312)</f>
        <v>39.5</v>
      </c>
      <c r="L271" s="640"/>
      <c r="M271" s="641"/>
    </row>
    <row r="272" spans="1:13" s="889" customFormat="1" ht="19.5" customHeight="1" x14ac:dyDescent="0.3">
      <c r="A272" s="905"/>
      <c r="B272" s="906"/>
      <c r="C272" s="1168" t="s">
        <v>360</v>
      </c>
      <c r="D272" s="1169"/>
      <c r="E272" s="1169"/>
      <c r="F272" s="1169"/>
      <c r="G272" s="1169"/>
      <c r="H272" s="1169"/>
      <c r="I272" s="1169"/>
      <c r="J272" s="1170"/>
      <c r="K272" s="907">
        <f>K275+K280+K284+K289+K292+K296+K299+K302+K305+K308+K311</f>
        <v>17</v>
      </c>
      <c r="L272" s="908"/>
      <c r="M272" s="909"/>
    </row>
    <row r="273" spans="1:13" s="511" customFormat="1" ht="20.149999999999999" customHeight="1" x14ac:dyDescent="0.3">
      <c r="A273" s="892"/>
      <c r="B273" s="919"/>
      <c r="C273" s="816" t="s">
        <v>1007</v>
      </c>
      <c r="D273" s="817"/>
      <c r="E273" s="817"/>
      <c r="F273" s="817"/>
      <c r="G273" s="817"/>
      <c r="H273" s="817"/>
      <c r="I273" s="817"/>
      <c r="J273" s="920"/>
      <c r="K273" s="354"/>
      <c r="L273" s="921"/>
      <c r="M273" s="922"/>
    </row>
    <row r="274" spans="1:13" s="511" customFormat="1" ht="30" x14ac:dyDescent="0.3">
      <c r="A274" s="892"/>
      <c r="B274" s="831"/>
      <c r="C274" s="913">
        <v>1</v>
      </c>
      <c r="D274" s="1156" t="s">
        <v>1008</v>
      </c>
      <c r="E274" s="1157"/>
      <c r="F274" s="1158"/>
      <c r="G274" s="923" t="s">
        <v>1009</v>
      </c>
      <c r="H274" s="913" t="s">
        <v>96</v>
      </c>
      <c r="I274" s="913">
        <v>1</v>
      </c>
      <c r="J274" s="913">
        <v>1</v>
      </c>
      <c r="K274" s="182">
        <v>1</v>
      </c>
      <c r="L274" s="924" t="s">
        <v>428</v>
      </c>
      <c r="M274" s="960" t="s">
        <v>1333</v>
      </c>
    </row>
    <row r="275" spans="1:13" s="511" customFormat="1" ht="20.149999999999999" customHeight="1" x14ac:dyDescent="0.3">
      <c r="A275" s="892"/>
      <c r="B275" s="831"/>
      <c r="C275" s="135"/>
      <c r="D275" s="1122" t="s">
        <v>316</v>
      </c>
      <c r="E275" s="1123"/>
      <c r="F275" s="1124"/>
      <c r="G275" s="1118"/>
      <c r="H275" s="1119"/>
      <c r="I275" s="914">
        <f>SUM(I274:I274)</f>
        <v>1</v>
      </c>
      <c r="J275" s="914"/>
      <c r="K275" s="895">
        <f>SUM(K274:K274)</f>
        <v>1</v>
      </c>
      <c r="L275" s="640"/>
      <c r="M275" s="641"/>
    </row>
    <row r="276" spans="1:13" s="511" customFormat="1" ht="21.75" customHeight="1" x14ac:dyDescent="0.3">
      <c r="A276" s="892"/>
      <c r="B276" s="831"/>
      <c r="C276" s="816" t="s">
        <v>1097</v>
      </c>
      <c r="D276" s="817"/>
      <c r="E276" s="817"/>
      <c r="F276" s="817"/>
      <c r="G276" s="817"/>
      <c r="H276" s="817"/>
      <c r="I276" s="817"/>
      <c r="J276" s="817"/>
      <c r="K276" s="817"/>
      <c r="L276" s="817"/>
      <c r="M276" s="818"/>
    </row>
    <row r="277" spans="1:13" s="511" customFormat="1" ht="40" x14ac:dyDescent="0.3">
      <c r="A277" s="892"/>
      <c r="B277" s="831"/>
      <c r="C277" s="914">
        <v>1</v>
      </c>
      <c r="D277" s="1107" t="s">
        <v>1010</v>
      </c>
      <c r="E277" s="1108"/>
      <c r="F277" s="1109"/>
      <c r="G277" s="927" t="s">
        <v>1011</v>
      </c>
      <c r="H277" s="1120" t="s">
        <v>96</v>
      </c>
      <c r="I277" s="914">
        <v>1</v>
      </c>
      <c r="J277" s="914">
        <v>1</v>
      </c>
      <c r="K277" s="184">
        <v>1</v>
      </c>
      <c r="L277" s="926" t="s">
        <v>428</v>
      </c>
      <c r="M277" s="959" t="s">
        <v>1334</v>
      </c>
    </row>
    <row r="278" spans="1:13" s="511" customFormat="1" ht="30" x14ac:dyDescent="0.3">
      <c r="A278" s="892"/>
      <c r="B278" s="831"/>
      <c r="C278" s="914">
        <v>2</v>
      </c>
      <c r="D278" s="1107" t="s">
        <v>1012</v>
      </c>
      <c r="E278" s="1108"/>
      <c r="F278" s="1109"/>
      <c r="G278" s="927" t="s">
        <v>1013</v>
      </c>
      <c r="H278" s="1125"/>
      <c r="I278" s="914">
        <v>1</v>
      </c>
      <c r="J278" s="914">
        <v>1</v>
      </c>
      <c r="K278" s="184">
        <v>1</v>
      </c>
      <c r="L278" s="926" t="s">
        <v>428</v>
      </c>
      <c r="M278" s="959" t="s">
        <v>1335</v>
      </c>
    </row>
    <row r="279" spans="1:13" s="511" customFormat="1" ht="40" x14ac:dyDescent="0.3">
      <c r="A279" s="892"/>
      <c r="B279" s="831"/>
      <c r="C279" s="914">
        <v>3</v>
      </c>
      <c r="D279" s="1107" t="s">
        <v>1014</v>
      </c>
      <c r="E279" s="1108"/>
      <c r="F279" s="1109"/>
      <c r="G279" s="927" t="s">
        <v>555</v>
      </c>
      <c r="H279" s="1125"/>
      <c r="I279" s="914">
        <v>1</v>
      </c>
      <c r="J279" s="914">
        <v>1</v>
      </c>
      <c r="K279" s="184">
        <v>1</v>
      </c>
      <c r="L279" s="926" t="s">
        <v>428</v>
      </c>
      <c r="M279" s="959" t="s">
        <v>1336</v>
      </c>
    </row>
    <row r="280" spans="1:13" s="511" customFormat="1" ht="20.149999999999999" customHeight="1" x14ac:dyDescent="0.3">
      <c r="A280" s="892"/>
      <c r="B280" s="831"/>
      <c r="C280" s="135"/>
      <c r="D280" s="1122" t="s">
        <v>316</v>
      </c>
      <c r="E280" s="1123"/>
      <c r="F280" s="1124"/>
      <c r="G280" s="1118"/>
      <c r="H280" s="1119"/>
      <c r="I280" s="914">
        <f>SUM(I277:I279)</f>
        <v>3</v>
      </c>
      <c r="J280" s="914"/>
      <c r="K280" s="895">
        <f>SUM(K277:K279)</f>
        <v>3</v>
      </c>
      <c r="L280" s="640"/>
      <c r="M280" s="641"/>
    </row>
    <row r="281" spans="1:13" ht="21.75" customHeight="1" x14ac:dyDescent="0.3">
      <c r="A281" s="442"/>
      <c r="B281" s="443"/>
      <c r="C281" s="816" t="s">
        <v>1098</v>
      </c>
      <c r="D281" s="798"/>
      <c r="E281" s="798"/>
      <c r="F281" s="798"/>
      <c r="G281" s="798"/>
      <c r="H281" s="798"/>
      <c r="I281" s="798"/>
      <c r="J281" s="798"/>
      <c r="K281" s="798"/>
      <c r="L281" s="798"/>
      <c r="M281" s="799"/>
    </row>
    <row r="282" spans="1:13" s="511" customFormat="1" ht="40" x14ac:dyDescent="0.3">
      <c r="A282" s="892"/>
      <c r="B282" s="831"/>
      <c r="C282" s="914">
        <v>1</v>
      </c>
      <c r="D282" s="1107" t="s">
        <v>1017</v>
      </c>
      <c r="E282" s="1108"/>
      <c r="F282" s="1109"/>
      <c r="G282" s="925" t="s">
        <v>1018</v>
      </c>
      <c r="H282" s="1120" t="s">
        <v>96</v>
      </c>
      <c r="I282" s="914">
        <v>1</v>
      </c>
      <c r="J282" s="914">
        <v>1</v>
      </c>
      <c r="K282" s="184">
        <v>1</v>
      </c>
      <c r="L282" s="926" t="s">
        <v>428</v>
      </c>
      <c r="M282" s="959" t="s">
        <v>1337</v>
      </c>
    </row>
    <row r="283" spans="1:13" s="511" customFormat="1" ht="30" x14ac:dyDescent="0.3">
      <c r="A283" s="892"/>
      <c r="B283" s="831"/>
      <c r="C283" s="914">
        <v>2</v>
      </c>
      <c r="D283" s="1107" t="s">
        <v>1015</v>
      </c>
      <c r="E283" s="1108"/>
      <c r="F283" s="1109"/>
      <c r="G283" s="925" t="s">
        <v>1016</v>
      </c>
      <c r="H283" s="1121"/>
      <c r="I283" s="914">
        <v>1</v>
      </c>
      <c r="J283" s="914">
        <v>1</v>
      </c>
      <c r="K283" s="184">
        <v>1</v>
      </c>
      <c r="L283" s="926" t="s">
        <v>428</v>
      </c>
      <c r="M283" s="959" t="s">
        <v>1338</v>
      </c>
    </row>
    <row r="284" spans="1:13" s="511" customFormat="1" ht="20.149999999999999" customHeight="1" x14ac:dyDescent="0.3">
      <c r="A284" s="892"/>
      <c r="B284" s="831"/>
      <c r="C284" s="135"/>
      <c r="D284" s="1122" t="s">
        <v>316</v>
      </c>
      <c r="E284" s="1123"/>
      <c r="F284" s="1124"/>
      <c r="G284" s="1118"/>
      <c r="H284" s="1119"/>
      <c r="I284" s="914">
        <f>SUM(I282:I283)</f>
        <v>2</v>
      </c>
      <c r="J284" s="914"/>
      <c r="K284" s="895">
        <f>SUM(K282:K283)</f>
        <v>2</v>
      </c>
      <c r="L284" s="640"/>
      <c r="M284" s="641"/>
    </row>
    <row r="285" spans="1:13" s="511" customFormat="1" ht="21.75" customHeight="1" x14ac:dyDescent="0.3">
      <c r="A285" s="892"/>
      <c r="B285" s="831"/>
      <c r="C285" s="816" t="s">
        <v>1099</v>
      </c>
      <c r="D285" s="817"/>
      <c r="E285" s="817"/>
      <c r="F285" s="817"/>
      <c r="G285" s="817"/>
      <c r="H285" s="817"/>
      <c r="I285" s="817"/>
      <c r="J285" s="817"/>
      <c r="K285" s="817"/>
      <c r="L285" s="817"/>
      <c r="M285" s="818"/>
    </row>
    <row r="286" spans="1:13" s="511" customFormat="1" ht="30" x14ac:dyDescent="0.3">
      <c r="A286" s="892"/>
      <c r="B286" s="831"/>
      <c r="C286" s="914">
        <v>1</v>
      </c>
      <c r="D286" s="1107" t="s">
        <v>1019</v>
      </c>
      <c r="E286" s="1108"/>
      <c r="F286" s="1109"/>
      <c r="G286" s="890" t="s">
        <v>1020</v>
      </c>
      <c r="H286" s="1120" t="s">
        <v>96</v>
      </c>
      <c r="I286" s="914">
        <v>1</v>
      </c>
      <c r="J286" s="914">
        <v>1</v>
      </c>
      <c r="K286" s="184">
        <v>1</v>
      </c>
      <c r="L286" s="926" t="s">
        <v>428</v>
      </c>
      <c r="M286" s="959" t="s">
        <v>1339</v>
      </c>
    </row>
    <row r="287" spans="1:13" s="511" customFormat="1" ht="30" x14ac:dyDescent="0.3">
      <c r="A287" s="892"/>
      <c r="B287" s="831"/>
      <c r="C287" s="914">
        <v>2</v>
      </c>
      <c r="D287" s="1107" t="s">
        <v>1021</v>
      </c>
      <c r="E287" s="1108"/>
      <c r="F287" s="1109"/>
      <c r="G287" s="890" t="s">
        <v>1022</v>
      </c>
      <c r="H287" s="1125"/>
      <c r="I287" s="914">
        <v>1</v>
      </c>
      <c r="J287" s="914">
        <v>1</v>
      </c>
      <c r="K287" s="184">
        <v>1</v>
      </c>
      <c r="L287" s="926" t="s">
        <v>428</v>
      </c>
      <c r="M287" s="959" t="s">
        <v>1340</v>
      </c>
    </row>
    <row r="288" spans="1:13" s="511" customFormat="1" ht="30" x14ac:dyDescent="0.3">
      <c r="A288" s="892"/>
      <c r="B288" s="831"/>
      <c r="C288" s="914">
        <v>3</v>
      </c>
      <c r="D288" s="1107" t="s">
        <v>1023</v>
      </c>
      <c r="E288" s="1108"/>
      <c r="F288" s="1109"/>
      <c r="G288" s="890" t="s">
        <v>1024</v>
      </c>
      <c r="H288" s="1125"/>
      <c r="I288" s="914">
        <v>1</v>
      </c>
      <c r="J288" s="914">
        <v>1</v>
      </c>
      <c r="K288" s="184">
        <v>1</v>
      </c>
      <c r="L288" s="926" t="s">
        <v>428</v>
      </c>
      <c r="M288" s="959" t="s">
        <v>1341</v>
      </c>
    </row>
    <row r="289" spans="1:13" s="511" customFormat="1" ht="20.149999999999999" customHeight="1" x14ac:dyDescent="0.3">
      <c r="A289" s="892"/>
      <c r="B289" s="831"/>
      <c r="C289" s="135"/>
      <c r="D289" s="1122" t="s">
        <v>316</v>
      </c>
      <c r="E289" s="1123"/>
      <c r="F289" s="1124"/>
      <c r="G289" s="1118"/>
      <c r="H289" s="1119"/>
      <c r="I289" s="914">
        <f>SUM(I286:I288)</f>
        <v>3</v>
      </c>
      <c r="J289" s="914"/>
      <c r="K289" s="895">
        <f>SUM(K286:K288)</f>
        <v>3</v>
      </c>
      <c r="L289" s="640"/>
      <c r="M289" s="641"/>
    </row>
    <row r="290" spans="1:13" s="511" customFormat="1" ht="21.75" customHeight="1" x14ac:dyDescent="0.3">
      <c r="A290" s="892"/>
      <c r="B290" s="831"/>
      <c r="C290" s="816" t="s">
        <v>1100</v>
      </c>
      <c r="D290" s="817"/>
      <c r="E290" s="817"/>
      <c r="F290" s="817"/>
      <c r="G290" s="817"/>
      <c r="H290" s="817"/>
      <c r="I290" s="817"/>
      <c r="J290" s="817"/>
      <c r="K290" s="817"/>
      <c r="L290" s="817"/>
      <c r="M290" s="818"/>
    </row>
    <row r="291" spans="1:13" s="511" customFormat="1" ht="40" x14ac:dyDescent="0.3">
      <c r="A291" s="892"/>
      <c r="B291" s="831"/>
      <c r="C291" s="914">
        <v>1</v>
      </c>
      <c r="D291" s="1107" t="s">
        <v>1025</v>
      </c>
      <c r="E291" s="1108"/>
      <c r="F291" s="1109"/>
      <c r="G291" s="890" t="s">
        <v>1026</v>
      </c>
      <c r="H291" s="912" t="s">
        <v>96</v>
      </c>
      <c r="I291" s="914">
        <v>1</v>
      </c>
      <c r="J291" s="914">
        <v>1</v>
      </c>
      <c r="K291" s="184">
        <v>1</v>
      </c>
      <c r="L291" s="926" t="s">
        <v>428</v>
      </c>
      <c r="M291" s="959" t="s">
        <v>1342</v>
      </c>
    </row>
    <row r="292" spans="1:13" s="511" customFormat="1" ht="20.149999999999999" customHeight="1" x14ac:dyDescent="0.3">
      <c r="A292" s="892"/>
      <c r="B292" s="831"/>
      <c r="C292" s="135"/>
      <c r="D292" s="1122" t="s">
        <v>316</v>
      </c>
      <c r="E292" s="1123"/>
      <c r="F292" s="1124"/>
      <c r="G292" s="1118"/>
      <c r="H292" s="1119"/>
      <c r="I292" s="914">
        <f>SUM(I291:I291)</f>
        <v>1</v>
      </c>
      <c r="J292" s="914"/>
      <c r="K292" s="895">
        <f>SUM(K291:K291)</f>
        <v>1</v>
      </c>
      <c r="L292" s="640"/>
      <c r="M292" s="641"/>
    </row>
    <row r="293" spans="1:13" s="511" customFormat="1" ht="21.75" customHeight="1" x14ac:dyDescent="0.3">
      <c r="A293" s="892"/>
      <c r="B293" s="831"/>
      <c r="C293" s="816" t="s">
        <v>1101</v>
      </c>
      <c r="D293" s="817"/>
      <c r="E293" s="817"/>
      <c r="F293" s="817"/>
      <c r="G293" s="817"/>
      <c r="H293" s="817"/>
      <c r="I293" s="817"/>
      <c r="J293" s="817"/>
      <c r="K293" s="817"/>
      <c r="L293" s="817"/>
      <c r="M293" s="818"/>
    </row>
    <row r="294" spans="1:13" s="511" customFormat="1" ht="30" x14ac:dyDescent="0.3">
      <c r="A294" s="892"/>
      <c r="B294" s="831"/>
      <c r="C294" s="914">
        <v>1</v>
      </c>
      <c r="D294" s="1107" t="s">
        <v>1027</v>
      </c>
      <c r="E294" s="1108"/>
      <c r="F294" s="1109"/>
      <c r="G294" s="925" t="s">
        <v>1028</v>
      </c>
      <c r="H294" s="1120" t="s">
        <v>96</v>
      </c>
      <c r="I294" s="914">
        <v>1</v>
      </c>
      <c r="J294" s="914">
        <v>1</v>
      </c>
      <c r="K294" s="184">
        <v>1</v>
      </c>
      <c r="L294" s="926" t="s">
        <v>428</v>
      </c>
      <c r="M294" s="959" t="s">
        <v>1343</v>
      </c>
    </row>
    <row r="295" spans="1:13" s="511" customFormat="1" ht="30" x14ac:dyDescent="0.3">
      <c r="A295" s="892"/>
      <c r="B295" s="831"/>
      <c r="C295" s="914">
        <v>2</v>
      </c>
      <c r="D295" s="1107" t="s">
        <v>1029</v>
      </c>
      <c r="E295" s="1108"/>
      <c r="F295" s="1109"/>
      <c r="G295" s="925" t="s">
        <v>1030</v>
      </c>
      <c r="H295" s="1121"/>
      <c r="I295" s="914">
        <v>1</v>
      </c>
      <c r="J295" s="914">
        <v>1</v>
      </c>
      <c r="K295" s="184">
        <v>1</v>
      </c>
      <c r="L295" s="926" t="s">
        <v>428</v>
      </c>
      <c r="M295" s="959" t="s">
        <v>1344</v>
      </c>
    </row>
    <row r="296" spans="1:13" s="511" customFormat="1" ht="20.149999999999999" customHeight="1" x14ac:dyDescent="0.3">
      <c r="A296" s="892"/>
      <c r="B296" s="831"/>
      <c r="C296" s="135"/>
      <c r="D296" s="1122" t="s">
        <v>316</v>
      </c>
      <c r="E296" s="1123"/>
      <c r="F296" s="1124"/>
      <c r="G296" s="1118"/>
      <c r="H296" s="1119"/>
      <c r="I296" s="914">
        <f>SUM(I294:I295)</f>
        <v>2</v>
      </c>
      <c r="J296" s="914"/>
      <c r="K296" s="895">
        <f>SUM(K294:K295)</f>
        <v>2</v>
      </c>
      <c r="L296" s="640"/>
      <c r="M296" s="641"/>
    </row>
    <row r="297" spans="1:13" s="511" customFormat="1" ht="21.75" customHeight="1" x14ac:dyDescent="0.3">
      <c r="A297" s="892"/>
      <c r="B297" s="831"/>
      <c r="C297" s="816" t="s">
        <v>560</v>
      </c>
      <c r="D297" s="817"/>
      <c r="E297" s="817"/>
      <c r="F297" s="817"/>
      <c r="G297" s="817"/>
      <c r="H297" s="817"/>
      <c r="I297" s="817"/>
      <c r="J297" s="817"/>
      <c r="K297" s="817"/>
      <c r="L297" s="817"/>
      <c r="M297" s="818"/>
    </row>
    <row r="298" spans="1:13" s="511" customFormat="1" ht="30" x14ac:dyDescent="0.3">
      <c r="A298" s="892"/>
      <c r="B298" s="831"/>
      <c r="C298" s="914">
        <v>1</v>
      </c>
      <c r="D298" s="1107" t="s">
        <v>1031</v>
      </c>
      <c r="E298" s="1108"/>
      <c r="F298" s="1109"/>
      <c r="G298" s="925" t="s">
        <v>1032</v>
      </c>
      <c r="H298" s="912" t="s">
        <v>96</v>
      </c>
      <c r="I298" s="914">
        <v>1</v>
      </c>
      <c r="J298" s="914">
        <v>1</v>
      </c>
      <c r="K298" s="184">
        <v>1</v>
      </c>
      <c r="L298" s="926" t="s">
        <v>428</v>
      </c>
      <c r="M298" s="959" t="s">
        <v>1345</v>
      </c>
    </row>
    <row r="299" spans="1:13" s="511" customFormat="1" ht="20.149999999999999" customHeight="1" x14ac:dyDescent="0.3">
      <c r="A299" s="892"/>
      <c r="B299" s="831"/>
      <c r="C299" s="914"/>
      <c r="D299" s="1122" t="s">
        <v>316</v>
      </c>
      <c r="E299" s="1123"/>
      <c r="F299" s="1124"/>
      <c r="G299" s="1118"/>
      <c r="H299" s="1119"/>
      <c r="I299" s="914">
        <f>SUM(I298:I298)</f>
        <v>1</v>
      </c>
      <c r="J299" s="914"/>
      <c r="K299" s="895">
        <f>SUM(K298:K298)</f>
        <v>1</v>
      </c>
      <c r="L299" s="640"/>
      <c r="M299" s="641"/>
    </row>
    <row r="300" spans="1:13" s="511" customFormat="1" ht="21.75" customHeight="1" x14ac:dyDescent="0.3">
      <c r="A300" s="892"/>
      <c r="B300" s="831"/>
      <c r="C300" s="816" t="s">
        <v>1102</v>
      </c>
      <c r="D300" s="817"/>
      <c r="E300" s="817"/>
      <c r="F300" s="817"/>
      <c r="G300" s="817"/>
      <c r="H300" s="817"/>
      <c r="I300" s="817"/>
      <c r="J300" s="817"/>
      <c r="K300" s="817"/>
      <c r="L300" s="817"/>
      <c r="M300" s="818"/>
    </row>
    <row r="301" spans="1:13" s="511" customFormat="1" ht="30" x14ac:dyDescent="0.3">
      <c r="A301" s="892"/>
      <c r="B301" s="831"/>
      <c r="C301" s="914">
        <v>1</v>
      </c>
      <c r="D301" s="1107" t="s">
        <v>1033</v>
      </c>
      <c r="E301" s="1108"/>
      <c r="F301" s="1109"/>
      <c r="G301" s="890" t="s">
        <v>1034</v>
      </c>
      <c r="H301" s="912" t="s">
        <v>96</v>
      </c>
      <c r="I301" s="914">
        <v>1</v>
      </c>
      <c r="J301" s="914">
        <v>1</v>
      </c>
      <c r="K301" s="184">
        <v>1</v>
      </c>
      <c r="L301" s="926" t="s">
        <v>428</v>
      </c>
      <c r="M301" s="959" t="s">
        <v>1346</v>
      </c>
    </row>
    <row r="302" spans="1:13" s="511" customFormat="1" ht="20.149999999999999" customHeight="1" x14ac:dyDescent="0.3">
      <c r="A302" s="892"/>
      <c r="B302" s="831"/>
      <c r="C302" s="135"/>
      <c r="D302" s="1122" t="s">
        <v>316</v>
      </c>
      <c r="E302" s="1123"/>
      <c r="F302" s="1124"/>
      <c r="G302" s="1118"/>
      <c r="H302" s="1119"/>
      <c r="I302" s="914">
        <f>SUM(I301:I301)</f>
        <v>1</v>
      </c>
      <c r="J302" s="914"/>
      <c r="K302" s="895">
        <f>SUM(K301:K301)</f>
        <v>1</v>
      </c>
      <c r="L302" s="640"/>
      <c r="M302" s="641"/>
    </row>
    <row r="303" spans="1:13" s="511" customFormat="1" ht="21.75" customHeight="1" x14ac:dyDescent="0.3">
      <c r="A303" s="892"/>
      <c r="B303" s="831"/>
      <c r="C303" s="816" t="s">
        <v>1103</v>
      </c>
      <c r="D303" s="817"/>
      <c r="E303" s="817"/>
      <c r="F303" s="817"/>
      <c r="G303" s="817"/>
      <c r="H303" s="817"/>
      <c r="I303" s="817"/>
      <c r="J303" s="817"/>
      <c r="K303" s="817"/>
      <c r="L303" s="817"/>
      <c r="M303" s="818"/>
    </row>
    <row r="304" spans="1:13" s="511" customFormat="1" ht="30" x14ac:dyDescent="0.3">
      <c r="A304" s="892"/>
      <c r="B304" s="831"/>
      <c r="C304" s="914">
        <v>1</v>
      </c>
      <c r="D304" s="1107" t="s">
        <v>1035</v>
      </c>
      <c r="E304" s="1108"/>
      <c r="F304" s="1109"/>
      <c r="G304" s="925" t="s">
        <v>561</v>
      </c>
      <c r="H304" s="912" t="s">
        <v>96</v>
      </c>
      <c r="I304" s="914">
        <v>1</v>
      </c>
      <c r="J304" s="914">
        <v>1</v>
      </c>
      <c r="K304" s="184">
        <v>1</v>
      </c>
      <c r="L304" s="926" t="s">
        <v>428</v>
      </c>
      <c r="M304" s="959" t="s">
        <v>1347</v>
      </c>
    </row>
    <row r="305" spans="1:13" s="511" customFormat="1" ht="20.149999999999999" customHeight="1" x14ac:dyDescent="0.3">
      <c r="A305" s="892"/>
      <c r="B305" s="831"/>
      <c r="C305" s="135"/>
      <c r="D305" s="1122" t="s">
        <v>316</v>
      </c>
      <c r="E305" s="1123"/>
      <c r="F305" s="1124"/>
      <c r="G305" s="1118"/>
      <c r="H305" s="1119"/>
      <c r="I305" s="914">
        <f>SUM(I304:I304)</f>
        <v>1</v>
      </c>
      <c r="J305" s="914"/>
      <c r="K305" s="895">
        <f>SUM(K304:K304)</f>
        <v>1</v>
      </c>
      <c r="L305" s="640"/>
      <c r="M305" s="641"/>
    </row>
    <row r="306" spans="1:13" s="511" customFormat="1" ht="21.75" customHeight="1" x14ac:dyDescent="0.3">
      <c r="A306" s="892"/>
      <c r="B306" s="831"/>
      <c r="C306" s="816" t="s">
        <v>1243</v>
      </c>
      <c r="D306" s="817"/>
      <c r="E306" s="817"/>
      <c r="F306" s="817"/>
      <c r="G306" s="817"/>
      <c r="H306" s="817"/>
      <c r="I306" s="817"/>
      <c r="J306" s="817"/>
      <c r="K306" s="817"/>
      <c r="L306" s="817"/>
      <c r="M306" s="818"/>
    </row>
    <row r="307" spans="1:13" s="511" customFormat="1" ht="40" x14ac:dyDescent="0.3">
      <c r="A307" s="892"/>
      <c r="B307" s="831"/>
      <c r="C307" s="944">
        <v>1</v>
      </c>
      <c r="D307" s="1107" t="s">
        <v>1244</v>
      </c>
      <c r="E307" s="1108"/>
      <c r="F307" s="1109"/>
      <c r="G307" s="890" t="s">
        <v>1245</v>
      </c>
      <c r="H307" s="942" t="s">
        <v>96</v>
      </c>
      <c r="I307" s="944">
        <v>1</v>
      </c>
      <c r="J307" s="944">
        <v>1</v>
      </c>
      <c r="K307" s="184">
        <v>1</v>
      </c>
      <c r="L307" s="926" t="s">
        <v>428</v>
      </c>
      <c r="M307" s="959" t="s">
        <v>1348</v>
      </c>
    </row>
    <row r="308" spans="1:13" s="511" customFormat="1" ht="20.149999999999999" customHeight="1" x14ac:dyDescent="0.3">
      <c r="A308" s="892"/>
      <c r="B308" s="831"/>
      <c r="C308" s="135"/>
      <c r="D308" s="1122" t="s">
        <v>316</v>
      </c>
      <c r="E308" s="1123"/>
      <c r="F308" s="1124"/>
      <c r="G308" s="1118"/>
      <c r="H308" s="1119"/>
      <c r="I308" s="944">
        <f>SUM(I307:I307)</f>
        <v>1</v>
      </c>
      <c r="J308" s="944"/>
      <c r="K308" s="895">
        <f>+K311</f>
        <v>1</v>
      </c>
      <c r="L308" s="640"/>
      <c r="M308" s="641"/>
    </row>
    <row r="309" spans="1:13" s="511" customFormat="1" ht="21.75" customHeight="1" x14ac:dyDescent="0.3">
      <c r="A309" s="892"/>
      <c r="B309" s="831"/>
      <c r="C309" s="816" t="s">
        <v>1246</v>
      </c>
      <c r="D309" s="817"/>
      <c r="E309" s="817"/>
      <c r="F309" s="817"/>
      <c r="G309" s="817"/>
      <c r="H309" s="817"/>
      <c r="I309" s="817"/>
      <c r="J309" s="817"/>
      <c r="K309" s="817"/>
      <c r="L309" s="817"/>
      <c r="M309" s="818"/>
    </row>
    <row r="310" spans="1:13" s="511" customFormat="1" ht="30" x14ac:dyDescent="0.3">
      <c r="A310" s="892"/>
      <c r="B310" s="831"/>
      <c r="C310" s="944">
        <v>1</v>
      </c>
      <c r="D310" s="1107" t="s">
        <v>1247</v>
      </c>
      <c r="E310" s="1108"/>
      <c r="F310" s="1109"/>
      <c r="G310" s="925" t="s">
        <v>1248</v>
      </c>
      <c r="H310" s="942" t="s">
        <v>96</v>
      </c>
      <c r="I310" s="944">
        <v>1</v>
      </c>
      <c r="J310" s="944">
        <v>1</v>
      </c>
      <c r="K310" s="184">
        <v>1</v>
      </c>
      <c r="L310" s="926" t="s">
        <v>428</v>
      </c>
      <c r="M310" s="959" t="s">
        <v>1349</v>
      </c>
    </row>
    <row r="311" spans="1:13" s="511" customFormat="1" ht="20.149999999999999" customHeight="1" x14ac:dyDescent="0.3">
      <c r="A311" s="892"/>
      <c r="B311" s="831"/>
      <c r="C311" s="135"/>
      <c r="D311" s="1122" t="s">
        <v>316</v>
      </c>
      <c r="E311" s="1123"/>
      <c r="F311" s="1124"/>
      <c r="G311" s="1118"/>
      <c r="H311" s="1119"/>
      <c r="I311" s="944">
        <f>SUM(I310:I310)</f>
        <v>1</v>
      </c>
      <c r="J311" s="944"/>
      <c r="K311" s="895">
        <f>SUM(K310:K310)</f>
        <v>1</v>
      </c>
      <c r="L311" s="640"/>
      <c r="M311" s="641"/>
    </row>
    <row r="312" spans="1:13" s="822" customFormat="1" ht="21.75" customHeight="1" x14ac:dyDescent="0.35">
      <c r="A312" s="928"/>
      <c r="B312" s="928"/>
      <c r="C312" s="1147" t="s">
        <v>312</v>
      </c>
      <c r="D312" s="1148"/>
      <c r="E312" s="1148"/>
      <c r="F312" s="1148"/>
      <c r="G312" s="1148"/>
      <c r="H312" s="1148"/>
      <c r="I312" s="1148"/>
      <c r="J312" s="1149"/>
      <c r="K312" s="910">
        <f>K316+K326+K333+K337+K341+K345+K351+K354+K357+K360++K363+K366+K369+K372+K377+K381+K385+K391+K394+K397</f>
        <v>22.5</v>
      </c>
      <c r="L312" s="825"/>
      <c r="M312" s="826"/>
    </row>
    <row r="313" spans="1:13" s="281" customFormat="1" ht="21.75" customHeight="1" x14ac:dyDescent="0.35">
      <c r="A313" s="929"/>
      <c r="B313" s="916"/>
      <c r="C313" s="1138" t="s">
        <v>1007</v>
      </c>
      <c r="D313" s="1139"/>
      <c r="E313" s="1139"/>
      <c r="F313" s="1139"/>
      <c r="G313" s="1139"/>
      <c r="H313" s="1139"/>
      <c r="I313" s="1139"/>
      <c r="J313" s="1139"/>
      <c r="K313" s="1139"/>
      <c r="L313" s="640"/>
      <c r="M313" s="641"/>
    </row>
    <row r="314" spans="1:13" s="281" customFormat="1" ht="30" x14ac:dyDescent="0.35">
      <c r="A314" s="929"/>
      <c r="B314" s="916"/>
      <c r="C314" s="918">
        <v>1</v>
      </c>
      <c r="D314" s="1107" t="s">
        <v>1036</v>
      </c>
      <c r="E314" s="1108"/>
      <c r="F314" s="1109"/>
      <c r="G314" s="927" t="s">
        <v>1037</v>
      </c>
      <c r="H314" s="1120" t="s">
        <v>97</v>
      </c>
      <c r="I314" s="918">
        <v>1</v>
      </c>
      <c r="J314" s="918">
        <v>0.5</v>
      </c>
      <c r="K314" s="835">
        <f>SUM(I314*J314)</f>
        <v>0.5</v>
      </c>
      <c r="L314" s="926" t="s">
        <v>428</v>
      </c>
      <c r="M314" s="959" t="s">
        <v>1350</v>
      </c>
    </row>
    <row r="315" spans="1:13" s="281" customFormat="1" ht="30" x14ac:dyDescent="0.35">
      <c r="A315" s="929"/>
      <c r="B315" s="916"/>
      <c r="C315" s="918">
        <v>2</v>
      </c>
      <c r="D315" s="1107" t="s">
        <v>1038</v>
      </c>
      <c r="E315" s="1108"/>
      <c r="F315" s="1109"/>
      <c r="G315" s="927" t="s">
        <v>1009</v>
      </c>
      <c r="H315" s="1125"/>
      <c r="I315" s="918">
        <v>1</v>
      </c>
      <c r="J315" s="918">
        <v>0.5</v>
      </c>
      <c r="K315" s="835">
        <f t="shared" ref="K315" si="28">SUM(I315*J315)</f>
        <v>0.5</v>
      </c>
      <c r="L315" s="926" t="s">
        <v>428</v>
      </c>
      <c r="M315" s="959" t="s">
        <v>1351</v>
      </c>
    </row>
    <row r="316" spans="1:13" s="281" customFormat="1" ht="20.149999999999999" customHeight="1" x14ac:dyDescent="0.35">
      <c r="A316" s="929"/>
      <c r="B316" s="930"/>
      <c r="C316" s="135"/>
      <c r="D316" s="1122" t="s">
        <v>361</v>
      </c>
      <c r="E316" s="1123"/>
      <c r="F316" s="1124"/>
      <c r="G316" s="1118"/>
      <c r="H316" s="1119"/>
      <c r="I316" s="918">
        <f>SUM(I314:I315)</f>
        <v>2</v>
      </c>
      <c r="J316" s="918"/>
      <c r="K316" s="895">
        <f>SUM(K314:K315)</f>
        <v>1</v>
      </c>
      <c r="L316" s="640"/>
      <c r="M316" s="641"/>
    </row>
    <row r="317" spans="1:13" s="281" customFormat="1" ht="21.75" customHeight="1" x14ac:dyDescent="0.35">
      <c r="A317" s="929"/>
      <c r="B317" s="930"/>
      <c r="C317" s="1138" t="s">
        <v>1041</v>
      </c>
      <c r="D317" s="1139"/>
      <c r="E317" s="1139"/>
      <c r="F317" s="1139"/>
      <c r="G317" s="1139"/>
      <c r="H317" s="1139"/>
      <c r="I317" s="1139"/>
      <c r="J317" s="1139"/>
      <c r="K317" s="1139"/>
      <c r="L317" s="917"/>
      <c r="M317" s="931"/>
    </row>
    <row r="318" spans="1:13" s="281" customFormat="1" ht="30" x14ac:dyDescent="0.35">
      <c r="A318" s="929"/>
      <c r="B318" s="930"/>
      <c r="C318" s="918">
        <v>1</v>
      </c>
      <c r="D318" s="1107" t="s">
        <v>1047</v>
      </c>
      <c r="E318" s="1108"/>
      <c r="F318" s="1109"/>
      <c r="G318" s="927" t="s">
        <v>1048</v>
      </c>
      <c r="H318" s="1120" t="s">
        <v>97</v>
      </c>
      <c r="I318" s="918">
        <v>1</v>
      </c>
      <c r="J318" s="918">
        <v>0.5</v>
      </c>
      <c r="K318" s="835">
        <f>SUM(I318*J318)</f>
        <v>0.5</v>
      </c>
      <c r="L318" s="926" t="s">
        <v>428</v>
      </c>
      <c r="M318" s="959" t="s">
        <v>1352</v>
      </c>
    </row>
    <row r="319" spans="1:13" s="281" customFormat="1" ht="30" x14ac:dyDescent="0.35">
      <c r="A319" s="929"/>
      <c r="B319" s="930"/>
      <c r="C319" s="918">
        <v>2</v>
      </c>
      <c r="D319" s="1107" t="s">
        <v>1042</v>
      </c>
      <c r="E319" s="1108"/>
      <c r="F319" s="1109"/>
      <c r="G319" s="927" t="s">
        <v>1043</v>
      </c>
      <c r="H319" s="1125"/>
      <c r="I319" s="918">
        <v>1</v>
      </c>
      <c r="J319" s="918">
        <v>0.5</v>
      </c>
      <c r="K319" s="835">
        <f t="shared" ref="K319:K325" si="29">SUM(I319*J319)</f>
        <v>0.5</v>
      </c>
      <c r="L319" s="926" t="s">
        <v>428</v>
      </c>
      <c r="M319" s="959" t="s">
        <v>1353</v>
      </c>
    </row>
    <row r="320" spans="1:13" s="281" customFormat="1" ht="30" x14ac:dyDescent="0.35">
      <c r="A320" s="929"/>
      <c r="B320" s="930"/>
      <c r="C320" s="918">
        <v>3</v>
      </c>
      <c r="D320" s="1107" t="s">
        <v>1044</v>
      </c>
      <c r="E320" s="1108"/>
      <c r="F320" s="1109"/>
      <c r="G320" s="927" t="s">
        <v>1043</v>
      </c>
      <c r="H320" s="1125"/>
      <c r="I320" s="918">
        <v>1</v>
      </c>
      <c r="J320" s="918">
        <v>0.5</v>
      </c>
      <c r="K320" s="835">
        <f t="shared" si="29"/>
        <v>0.5</v>
      </c>
      <c r="L320" s="926" t="s">
        <v>428</v>
      </c>
      <c r="M320" s="959" t="s">
        <v>1354</v>
      </c>
    </row>
    <row r="321" spans="1:13" s="281" customFormat="1" ht="30" x14ac:dyDescent="0.35">
      <c r="A321" s="929"/>
      <c r="B321" s="930"/>
      <c r="C321" s="918">
        <v>4</v>
      </c>
      <c r="D321" s="1107" t="s">
        <v>1051</v>
      </c>
      <c r="E321" s="1108"/>
      <c r="F321" s="1109"/>
      <c r="G321" s="927" t="s">
        <v>1052</v>
      </c>
      <c r="H321" s="1125"/>
      <c r="I321" s="918">
        <v>1</v>
      </c>
      <c r="J321" s="918">
        <v>0.5</v>
      </c>
      <c r="K321" s="835">
        <f t="shared" si="29"/>
        <v>0.5</v>
      </c>
      <c r="L321" s="926" t="s">
        <v>428</v>
      </c>
      <c r="M321" s="959" t="s">
        <v>1355</v>
      </c>
    </row>
    <row r="322" spans="1:13" s="281" customFormat="1" ht="30" x14ac:dyDescent="0.35">
      <c r="A322" s="929"/>
      <c r="B322" s="930"/>
      <c r="C322" s="918">
        <v>5</v>
      </c>
      <c r="D322" s="1107" t="s">
        <v>1049</v>
      </c>
      <c r="E322" s="1108"/>
      <c r="F322" s="1109"/>
      <c r="G322" s="927" t="s">
        <v>1050</v>
      </c>
      <c r="H322" s="1125"/>
      <c r="I322" s="918">
        <v>1</v>
      </c>
      <c r="J322" s="918">
        <v>0.5</v>
      </c>
      <c r="K322" s="835">
        <f t="shared" si="29"/>
        <v>0.5</v>
      </c>
      <c r="L322" s="926" t="s">
        <v>428</v>
      </c>
      <c r="M322" s="959" t="s">
        <v>1356</v>
      </c>
    </row>
    <row r="323" spans="1:13" s="281" customFormat="1" ht="30" x14ac:dyDescent="0.35">
      <c r="A323" s="929"/>
      <c r="B323" s="930"/>
      <c r="C323" s="918">
        <v>6</v>
      </c>
      <c r="D323" s="1107" t="s">
        <v>1045</v>
      </c>
      <c r="E323" s="1108"/>
      <c r="F323" s="1109"/>
      <c r="G323" s="927" t="s">
        <v>1046</v>
      </c>
      <c r="H323" s="1125"/>
      <c r="I323" s="918">
        <v>1</v>
      </c>
      <c r="J323" s="918">
        <v>0.5</v>
      </c>
      <c r="K323" s="835">
        <f t="shared" si="29"/>
        <v>0.5</v>
      </c>
      <c r="L323" s="926" t="s">
        <v>428</v>
      </c>
      <c r="M323" s="959" t="s">
        <v>1357</v>
      </c>
    </row>
    <row r="324" spans="1:13" s="281" customFormat="1" ht="30" x14ac:dyDescent="0.35">
      <c r="A324" s="929"/>
      <c r="B324" s="930"/>
      <c r="C324" s="918">
        <v>7</v>
      </c>
      <c r="D324" s="1107" t="s">
        <v>1053</v>
      </c>
      <c r="E324" s="1108"/>
      <c r="F324" s="1109"/>
      <c r="G324" s="927" t="s">
        <v>1054</v>
      </c>
      <c r="H324" s="1125"/>
      <c r="I324" s="918">
        <v>1</v>
      </c>
      <c r="J324" s="918">
        <v>0.5</v>
      </c>
      <c r="K324" s="835">
        <f t="shared" si="29"/>
        <v>0.5</v>
      </c>
      <c r="L324" s="926" t="s">
        <v>428</v>
      </c>
      <c r="M324" s="959" t="s">
        <v>1358</v>
      </c>
    </row>
    <row r="325" spans="1:13" s="281" customFormat="1" ht="30" x14ac:dyDescent="0.35">
      <c r="A325" s="929"/>
      <c r="B325" s="930"/>
      <c r="C325" s="918">
        <v>8</v>
      </c>
      <c r="D325" s="1107" t="s">
        <v>1039</v>
      </c>
      <c r="E325" s="1108"/>
      <c r="F325" s="1109"/>
      <c r="G325" s="927" t="s">
        <v>1040</v>
      </c>
      <c r="H325" s="1125"/>
      <c r="I325" s="918">
        <v>1</v>
      </c>
      <c r="J325" s="918">
        <v>0.5</v>
      </c>
      <c r="K325" s="835">
        <f t="shared" si="29"/>
        <v>0.5</v>
      </c>
      <c r="L325" s="926" t="s">
        <v>428</v>
      </c>
      <c r="M325" s="959" t="s">
        <v>1359</v>
      </c>
    </row>
    <row r="326" spans="1:13" s="281" customFormat="1" ht="20.149999999999999" customHeight="1" x14ac:dyDescent="0.35">
      <c r="A326" s="929"/>
      <c r="B326" s="930"/>
      <c r="C326" s="135"/>
      <c r="D326" s="1122" t="s">
        <v>361</v>
      </c>
      <c r="E326" s="1123"/>
      <c r="F326" s="1124"/>
      <c r="G326" s="1118"/>
      <c r="H326" s="1119"/>
      <c r="I326" s="918">
        <f>SUM(I318:I325)</f>
        <v>8</v>
      </c>
      <c r="J326" s="918"/>
      <c r="K326" s="895">
        <f>SUM(K318:K325)</f>
        <v>4</v>
      </c>
      <c r="L326" s="640"/>
      <c r="M326" s="641"/>
    </row>
    <row r="327" spans="1:13" s="281" customFormat="1" ht="20.149999999999999" customHeight="1" x14ac:dyDescent="0.35">
      <c r="A327" s="929"/>
      <c r="B327" s="930"/>
      <c r="C327" s="1116" t="s">
        <v>1063</v>
      </c>
      <c r="D327" s="1117"/>
      <c r="E327" s="1117"/>
      <c r="F327" s="1117"/>
      <c r="G327" s="1117"/>
      <c r="H327" s="1117"/>
      <c r="I327" s="1117"/>
      <c r="J327" s="1117"/>
      <c r="K327" s="1117"/>
      <c r="L327" s="917"/>
      <c r="M327" s="931"/>
    </row>
    <row r="328" spans="1:13" s="281" customFormat="1" ht="30" x14ac:dyDescent="0.35">
      <c r="A328" s="929"/>
      <c r="B328" s="930"/>
      <c r="C328" s="918">
        <v>1</v>
      </c>
      <c r="D328" s="1107" t="s">
        <v>1360</v>
      </c>
      <c r="E328" s="1108"/>
      <c r="F328" s="1109"/>
      <c r="G328" s="927" t="s">
        <v>1057</v>
      </c>
      <c r="H328" s="1120" t="s">
        <v>97</v>
      </c>
      <c r="I328" s="918">
        <v>1</v>
      </c>
      <c r="J328" s="918">
        <v>0.5</v>
      </c>
      <c r="K328" s="835">
        <f>SUM(I328*J328)</f>
        <v>0.5</v>
      </c>
      <c r="L328" s="926" t="s">
        <v>428</v>
      </c>
      <c r="M328" s="959" t="s">
        <v>1361</v>
      </c>
    </row>
    <row r="329" spans="1:13" s="281" customFormat="1" ht="30" x14ac:dyDescent="0.35">
      <c r="A329" s="929"/>
      <c r="B329" s="930"/>
      <c r="C329" s="918">
        <v>2</v>
      </c>
      <c r="D329" s="1107" t="s">
        <v>1058</v>
      </c>
      <c r="E329" s="1108"/>
      <c r="F329" s="1109"/>
      <c r="G329" s="927" t="s">
        <v>1059</v>
      </c>
      <c r="H329" s="1125"/>
      <c r="I329" s="918">
        <v>1</v>
      </c>
      <c r="J329" s="918">
        <v>0.5</v>
      </c>
      <c r="K329" s="835">
        <f>SUM(I329*J329)</f>
        <v>0.5</v>
      </c>
      <c r="L329" s="926" t="s">
        <v>428</v>
      </c>
      <c r="M329" s="959" t="s">
        <v>1362</v>
      </c>
    </row>
    <row r="330" spans="1:13" s="281" customFormat="1" ht="38.25" customHeight="1" x14ac:dyDescent="0.35">
      <c r="A330" s="929"/>
      <c r="B330" s="930"/>
      <c r="C330" s="918">
        <v>3</v>
      </c>
      <c r="D330" s="1107" t="s">
        <v>1055</v>
      </c>
      <c r="E330" s="1108"/>
      <c r="F330" s="1109"/>
      <c r="G330" s="927" t="s">
        <v>1056</v>
      </c>
      <c r="H330" s="1125"/>
      <c r="I330" s="918">
        <v>1</v>
      </c>
      <c r="J330" s="918">
        <v>0.5</v>
      </c>
      <c r="K330" s="835">
        <f t="shared" ref="K330:K332" si="30">SUM(I330*J330)</f>
        <v>0.5</v>
      </c>
      <c r="L330" s="926" t="s">
        <v>428</v>
      </c>
      <c r="M330" s="959" t="s">
        <v>1363</v>
      </c>
    </row>
    <row r="331" spans="1:13" s="281" customFormat="1" ht="39" customHeight="1" x14ac:dyDescent="0.35">
      <c r="A331" s="929"/>
      <c r="B331" s="930"/>
      <c r="C331" s="918">
        <v>4</v>
      </c>
      <c r="D331" s="1107" t="s">
        <v>1062</v>
      </c>
      <c r="E331" s="1108"/>
      <c r="F331" s="1109"/>
      <c r="G331" s="927" t="s">
        <v>1064</v>
      </c>
      <c r="H331" s="1125"/>
      <c r="I331" s="918">
        <v>1</v>
      </c>
      <c r="J331" s="918">
        <v>0.5</v>
      </c>
      <c r="K331" s="835">
        <f t="shared" si="30"/>
        <v>0.5</v>
      </c>
      <c r="L331" s="926" t="s">
        <v>428</v>
      </c>
      <c r="M331" s="959" t="s">
        <v>1364</v>
      </c>
    </row>
    <row r="332" spans="1:13" s="281" customFormat="1" ht="30" x14ac:dyDescent="0.35">
      <c r="A332" s="929"/>
      <c r="B332" s="930"/>
      <c r="C332" s="918">
        <v>5</v>
      </c>
      <c r="D332" s="1107" t="s">
        <v>1060</v>
      </c>
      <c r="E332" s="1108"/>
      <c r="F332" s="1109"/>
      <c r="G332" s="927" t="s">
        <v>1061</v>
      </c>
      <c r="H332" s="1125"/>
      <c r="I332" s="918">
        <v>1</v>
      </c>
      <c r="J332" s="918">
        <v>0.5</v>
      </c>
      <c r="K332" s="835">
        <f t="shared" si="30"/>
        <v>0.5</v>
      </c>
      <c r="L332" s="926" t="s">
        <v>428</v>
      </c>
      <c r="M332" s="959" t="s">
        <v>1365</v>
      </c>
    </row>
    <row r="333" spans="1:13" s="281" customFormat="1" ht="20.149999999999999" customHeight="1" x14ac:dyDescent="0.35">
      <c r="A333" s="929"/>
      <c r="B333" s="930"/>
      <c r="C333" s="135"/>
      <c r="D333" s="1122" t="s">
        <v>361</v>
      </c>
      <c r="E333" s="1123"/>
      <c r="F333" s="1124"/>
      <c r="G333" s="1118"/>
      <c r="H333" s="1119"/>
      <c r="I333" s="918">
        <f>SUM(I328:I332)</f>
        <v>5</v>
      </c>
      <c r="J333" s="918"/>
      <c r="K333" s="895">
        <f>SUM(K328:K332)</f>
        <v>2.5</v>
      </c>
      <c r="L333" s="640"/>
      <c r="M333" s="641"/>
    </row>
    <row r="334" spans="1:13" s="281" customFormat="1" ht="20.149999999999999" customHeight="1" x14ac:dyDescent="0.35">
      <c r="A334" s="929"/>
      <c r="B334" s="930"/>
      <c r="C334" s="1116" t="s">
        <v>1065</v>
      </c>
      <c r="D334" s="1117"/>
      <c r="E334" s="1117"/>
      <c r="F334" s="1117"/>
      <c r="G334" s="1117"/>
      <c r="H334" s="1117"/>
      <c r="I334" s="1117"/>
      <c r="J334" s="1117"/>
      <c r="K334" s="1117"/>
      <c r="L334" s="917"/>
      <c r="M334" s="931"/>
    </row>
    <row r="335" spans="1:13" s="281" customFormat="1" ht="30" x14ac:dyDescent="0.35">
      <c r="A335" s="929"/>
      <c r="B335" s="930"/>
      <c r="C335" s="958">
        <v>1</v>
      </c>
      <c r="D335" s="1107" t="s">
        <v>1066</v>
      </c>
      <c r="E335" s="1108"/>
      <c r="F335" s="1109"/>
      <c r="G335" s="927" t="s">
        <v>1067</v>
      </c>
      <c r="H335" s="1120" t="s">
        <v>97</v>
      </c>
      <c r="I335" s="958">
        <v>1</v>
      </c>
      <c r="J335" s="958">
        <v>0.5</v>
      </c>
      <c r="K335" s="835">
        <f>SUM(I335*J335)</f>
        <v>0.5</v>
      </c>
      <c r="L335" s="926" t="s">
        <v>428</v>
      </c>
      <c r="M335" s="959" t="s">
        <v>1366</v>
      </c>
    </row>
    <row r="336" spans="1:13" s="281" customFormat="1" ht="40" x14ac:dyDescent="0.35">
      <c r="A336" s="929"/>
      <c r="B336" s="930"/>
      <c r="C336" s="958">
        <v>2</v>
      </c>
      <c r="D336" s="1107" t="s">
        <v>1068</v>
      </c>
      <c r="E336" s="1108"/>
      <c r="F336" s="1109"/>
      <c r="G336" s="927" t="s">
        <v>1069</v>
      </c>
      <c r="H336" s="1125"/>
      <c r="I336" s="958">
        <v>1</v>
      </c>
      <c r="J336" s="958">
        <v>0.5</v>
      </c>
      <c r="K336" s="835">
        <f t="shared" ref="K336" si="31">SUM(I336*J336)</f>
        <v>0.5</v>
      </c>
      <c r="L336" s="926" t="s">
        <v>428</v>
      </c>
      <c r="M336" s="959" t="s">
        <v>1367</v>
      </c>
    </row>
    <row r="337" spans="1:13" s="281" customFormat="1" ht="20.149999999999999" customHeight="1" x14ac:dyDescent="0.35">
      <c r="A337" s="929"/>
      <c r="B337" s="930"/>
      <c r="C337" s="135"/>
      <c r="D337" s="1122" t="s">
        <v>361</v>
      </c>
      <c r="E337" s="1123"/>
      <c r="F337" s="1124"/>
      <c r="G337" s="1118"/>
      <c r="H337" s="1119"/>
      <c r="I337" s="918">
        <f>SUM(I335:I336)</f>
        <v>2</v>
      </c>
      <c r="J337" s="918"/>
      <c r="K337" s="895">
        <f>SUM(K335:K336)</f>
        <v>1</v>
      </c>
      <c r="L337" s="640"/>
      <c r="M337" s="641"/>
    </row>
    <row r="338" spans="1:13" s="281" customFormat="1" ht="20.149999999999999" customHeight="1" x14ac:dyDescent="0.35">
      <c r="A338" s="929"/>
      <c r="B338" s="930"/>
      <c r="C338" s="1116" t="s">
        <v>1070</v>
      </c>
      <c r="D338" s="1117"/>
      <c r="E338" s="1117"/>
      <c r="F338" s="1117"/>
      <c r="G338" s="1117"/>
      <c r="H338" s="1117"/>
      <c r="I338" s="1117"/>
      <c r="J338" s="1117"/>
      <c r="K338" s="1117"/>
      <c r="L338" s="917"/>
      <c r="M338" s="931"/>
    </row>
    <row r="339" spans="1:13" s="281" customFormat="1" ht="30" x14ac:dyDescent="0.35">
      <c r="A339" s="929"/>
      <c r="B339" s="930"/>
      <c r="C339" s="918">
        <v>1</v>
      </c>
      <c r="D339" s="1107" t="s">
        <v>1071</v>
      </c>
      <c r="E339" s="1108"/>
      <c r="F339" s="1109"/>
      <c r="G339" s="927" t="s">
        <v>1072</v>
      </c>
      <c r="H339" s="1120" t="s">
        <v>97</v>
      </c>
      <c r="I339" s="918">
        <v>1</v>
      </c>
      <c r="J339" s="918">
        <v>0.5</v>
      </c>
      <c r="K339" s="835">
        <f>SUM(I339*J339)</f>
        <v>0.5</v>
      </c>
      <c r="L339" s="926" t="s">
        <v>428</v>
      </c>
      <c r="M339" s="959" t="s">
        <v>1368</v>
      </c>
    </row>
    <row r="340" spans="1:13" s="281" customFormat="1" ht="35.25" customHeight="1" x14ac:dyDescent="0.35">
      <c r="A340" s="929"/>
      <c r="B340" s="930"/>
      <c r="C340" s="918">
        <v>2</v>
      </c>
      <c r="D340" s="1107" t="s">
        <v>1073</v>
      </c>
      <c r="E340" s="1108"/>
      <c r="F340" s="1109"/>
      <c r="G340" s="927" t="s">
        <v>1074</v>
      </c>
      <c r="H340" s="1121"/>
      <c r="I340" s="918">
        <v>1</v>
      </c>
      <c r="J340" s="918">
        <v>0.5</v>
      </c>
      <c r="K340" s="835">
        <f t="shared" ref="K340" si="32">SUM(I340*J340)</f>
        <v>0.5</v>
      </c>
      <c r="L340" s="926" t="s">
        <v>428</v>
      </c>
      <c r="M340" s="959" t="s">
        <v>1369</v>
      </c>
    </row>
    <row r="341" spans="1:13" s="281" customFormat="1" ht="20.149999999999999" customHeight="1" x14ac:dyDescent="0.35">
      <c r="A341" s="929"/>
      <c r="B341" s="930"/>
      <c r="C341" s="135"/>
      <c r="D341" s="1122" t="s">
        <v>361</v>
      </c>
      <c r="E341" s="1123"/>
      <c r="F341" s="1124"/>
      <c r="G341" s="1118"/>
      <c r="H341" s="1119"/>
      <c r="I341" s="918">
        <f>SUM(I339:I340)</f>
        <v>2</v>
      </c>
      <c r="J341" s="918"/>
      <c r="K341" s="895">
        <f>SUM(K339:K340)</f>
        <v>1</v>
      </c>
      <c r="L341" s="640"/>
      <c r="M341" s="641"/>
    </row>
    <row r="342" spans="1:13" s="281" customFormat="1" ht="20.149999999999999" customHeight="1" x14ac:dyDescent="0.35">
      <c r="A342" s="929"/>
      <c r="B342" s="930"/>
      <c r="C342" s="1116" t="s">
        <v>1075</v>
      </c>
      <c r="D342" s="1117"/>
      <c r="E342" s="1117"/>
      <c r="F342" s="1117"/>
      <c r="G342" s="1117"/>
      <c r="H342" s="1117"/>
      <c r="I342" s="1117"/>
      <c r="J342" s="1117"/>
      <c r="K342" s="1117"/>
      <c r="L342" s="917"/>
      <c r="M342" s="931"/>
    </row>
    <row r="343" spans="1:13" s="281" customFormat="1" ht="30" x14ac:dyDescent="0.35">
      <c r="A343" s="929"/>
      <c r="B343" s="930"/>
      <c r="C343" s="958">
        <v>1</v>
      </c>
      <c r="D343" s="1107" t="s">
        <v>1076</v>
      </c>
      <c r="E343" s="1108"/>
      <c r="F343" s="1109"/>
      <c r="G343" s="927" t="s">
        <v>1077</v>
      </c>
      <c r="H343" s="1120" t="s">
        <v>97</v>
      </c>
      <c r="I343" s="958">
        <v>1</v>
      </c>
      <c r="J343" s="958">
        <v>0.5</v>
      </c>
      <c r="K343" s="835">
        <f t="shared" ref="K343:K344" si="33">SUM(I343*J343)</f>
        <v>0.5</v>
      </c>
      <c r="L343" s="926" t="s">
        <v>428</v>
      </c>
      <c r="M343" s="959" t="s">
        <v>1370</v>
      </c>
    </row>
    <row r="344" spans="1:13" s="281" customFormat="1" ht="30" x14ac:dyDescent="0.35">
      <c r="A344" s="929"/>
      <c r="B344" s="930"/>
      <c r="C344" s="958">
        <v>2</v>
      </c>
      <c r="D344" s="1107" t="s">
        <v>1078</v>
      </c>
      <c r="E344" s="1108"/>
      <c r="F344" s="1109"/>
      <c r="G344" s="927" t="s">
        <v>1079</v>
      </c>
      <c r="H344" s="1125"/>
      <c r="I344" s="958">
        <v>1</v>
      </c>
      <c r="J344" s="958">
        <v>0.5</v>
      </c>
      <c r="K344" s="835">
        <f t="shared" si="33"/>
        <v>0.5</v>
      </c>
      <c r="L344" s="926" t="s">
        <v>428</v>
      </c>
      <c r="M344" s="959" t="s">
        <v>1371</v>
      </c>
    </row>
    <row r="345" spans="1:13" s="281" customFormat="1" ht="20.149999999999999" customHeight="1" x14ac:dyDescent="0.35">
      <c r="A345" s="929"/>
      <c r="B345" s="930"/>
      <c r="C345" s="135"/>
      <c r="D345" s="1122" t="s">
        <v>361</v>
      </c>
      <c r="E345" s="1123"/>
      <c r="F345" s="1124"/>
      <c r="G345" s="1118"/>
      <c r="H345" s="1119"/>
      <c r="I345" s="918">
        <f>SUM(I343:I344)</f>
        <v>2</v>
      </c>
      <c r="J345" s="918"/>
      <c r="K345" s="895">
        <f>SUM(K343:K344)</f>
        <v>1</v>
      </c>
      <c r="L345" s="640"/>
      <c r="M345" s="641"/>
    </row>
    <row r="346" spans="1:13" s="281" customFormat="1" ht="20.149999999999999" customHeight="1" x14ac:dyDescent="0.35">
      <c r="A346" s="929"/>
      <c r="B346" s="930"/>
      <c r="C346" s="1116" t="s">
        <v>1080</v>
      </c>
      <c r="D346" s="1117"/>
      <c r="E346" s="1117"/>
      <c r="F346" s="1117"/>
      <c r="G346" s="1117"/>
      <c r="H346" s="1117"/>
      <c r="I346" s="1117"/>
      <c r="J346" s="1117"/>
      <c r="K346" s="1117"/>
      <c r="L346" s="917"/>
      <c r="M346" s="931"/>
    </row>
    <row r="347" spans="1:13" s="281" customFormat="1" ht="30" x14ac:dyDescent="0.35">
      <c r="A347" s="929"/>
      <c r="B347" s="930"/>
      <c r="C347" s="918">
        <v>1</v>
      </c>
      <c r="D347" s="1107" t="s">
        <v>1081</v>
      </c>
      <c r="E347" s="1108"/>
      <c r="F347" s="1109"/>
      <c r="G347" s="927" t="s">
        <v>1082</v>
      </c>
      <c r="H347" s="1120" t="s">
        <v>97</v>
      </c>
      <c r="I347" s="918">
        <v>1</v>
      </c>
      <c r="J347" s="918">
        <v>0.5</v>
      </c>
      <c r="K347" s="835">
        <f>SUM(I347*J347)</f>
        <v>0.5</v>
      </c>
      <c r="L347" s="926" t="s">
        <v>428</v>
      </c>
      <c r="M347" s="959" t="s">
        <v>1372</v>
      </c>
    </row>
    <row r="348" spans="1:13" s="281" customFormat="1" ht="40" x14ac:dyDescent="0.35">
      <c r="A348" s="929"/>
      <c r="B348" s="930"/>
      <c r="C348" s="918">
        <v>2</v>
      </c>
      <c r="D348" s="1107" t="s">
        <v>1083</v>
      </c>
      <c r="E348" s="1108"/>
      <c r="F348" s="1109"/>
      <c r="G348" s="927" t="s">
        <v>1084</v>
      </c>
      <c r="H348" s="1125"/>
      <c r="I348" s="918">
        <v>1</v>
      </c>
      <c r="J348" s="918">
        <v>0.5</v>
      </c>
      <c r="K348" s="835">
        <f>SUM(I348*J348)</f>
        <v>0.5</v>
      </c>
      <c r="L348" s="926" t="s">
        <v>428</v>
      </c>
      <c r="M348" s="959" t="s">
        <v>1373</v>
      </c>
    </row>
    <row r="349" spans="1:13" s="281" customFormat="1" ht="40" x14ac:dyDescent="0.35">
      <c r="A349" s="929"/>
      <c r="B349" s="930"/>
      <c r="C349" s="918">
        <v>3</v>
      </c>
      <c r="D349" s="1107" t="s">
        <v>1085</v>
      </c>
      <c r="E349" s="1108"/>
      <c r="F349" s="1109"/>
      <c r="G349" s="927" t="s">
        <v>1086</v>
      </c>
      <c r="H349" s="1125"/>
      <c r="I349" s="918">
        <v>1</v>
      </c>
      <c r="J349" s="918">
        <v>0.5</v>
      </c>
      <c r="K349" s="835">
        <f t="shared" ref="K349" si="34">SUM(I349*J349)</f>
        <v>0.5</v>
      </c>
      <c r="L349" s="926" t="s">
        <v>428</v>
      </c>
      <c r="M349" s="959" t="s">
        <v>1374</v>
      </c>
    </row>
    <row r="350" spans="1:13" s="281" customFormat="1" ht="30" x14ac:dyDescent="0.35">
      <c r="A350" s="929"/>
      <c r="B350" s="930"/>
      <c r="C350" s="918">
        <v>4</v>
      </c>
      <c r="D350" s="1107" t="s">
        <v>1087</v>
      </c>
      <c r="E350" s="1108"/>
      <c r="F350" s="1109"/>
      <c r="G350" s="927" t="s">
        <v>1088</v>
      </c>
      <c r="H350" s="1125"/>
      <c r="I350" s="918">
        <v>1</v>
      </c>
      <c r="J350" s="918">
        <v>0.5</v>
      </c>
      <c r="K350" s="835">
        <f t="shared" ref="K350" si="35">SUM(I350*J350)</f>
        <v>0.5</v>
      </c>
      <c r="L350" s="926" t="s">
        <v>428</v>
      </c>
      <c r="M350" s="959" t="s">
        <v>1375</v>
      </c>
    </row>
    <row r="351" spans="1:13" s="281" customFormat="1" ht="20.149999999999999" customHeight="1" x14ac:dyDescent="0.35">
      <c r="A351" s="929"/>
      <c r="B351" s="930"/>
      <c r="C351" s="135"/>
      <c r="D351" s="1122" t="s">
        <v>361</v>
      </c>
      <c r="E351" s="1123"/>
      <c r="F351" s="1124"/>
      <c r="G351" s="1118"/>
      <c r="H351" s="1119"/>
      <c r="I351" s="918">
        <f>SUM(I347:I350)</f>
        <v>4</v>
      </c>
      <c r="J351" s="918"/>
      <c r="K351" s="895">
        <f>SUM(K347:K350)</f>
        <v>2</v>
      </c>
      <c r="L351" s="640"/>
      <c r="M351" s="641"/>
    </row>
    <row r="352" spans="1:13" s="281" customFormat="1" ht="20.149999999999999" customHeight="1" x14ac:dyDescent="0.35">
      <c r="A352" s="929"/>
      <c r="B352" s="930"/>
      <c r="C352" s="1116" t="s">
        <v>1089</v>
      </c>
      <c r="D352" s="1117"/>
      <c r="E352" s="1117"/>
      <c r="F352" s="1117"/>
      <c r="G352" s="1117"/>
      <c r="H352" s="1117"/>
      <c r="I352" s="1117"/>
      <c r="J352" s="1117"/>
      <c r="K352" s="1117"/>
      <c r="L352" s="917"/>
      <c r="M352" s="931"/>
    </row>
    <row r="353" spans="1:13" s="281" customFormat="1" ht="30" x14ac:dyDescent="0.35">
      <c r="A353" s="929"/>
      <c r="B353" s="930"/>
      <c r="C353" s="918">
        <v>1</v>
      </c>
      <c r="D353" s="1107" t="s">
        <v>1090</v>
      </c>
      <c r="E353" s="1108"/>
      <c r="F353" s="1109"/>
      <c r="G353" s="890" t="s">
        <v>1091</v>
      </c>
      <c r="H353" s="915" t="s">
        <v>97</v>
      </c>
      <c r="I353" s="918">
        <v>1</v>
      </c>
      <c r="J353" s="918">
        <v>0.5</v>
      </c>
      <c r="K353" s="835">
        <f>SUM(I353*J353)</f>
        <v>0.5</v>
      </c>
      <c r="L353" s="926" t="s">
        <v>428</v>
      </c>
      <c r="M353" s="959" t="s">
        <v>1376</v>
      </c>
    </row>
    <row r="354" spans="1:13" s="281" customFormat="1" ht="20.149999999999999" customHeight="1" x14ac:dyDescent="0.35">
      <c r="A354" s="929"/>
      <c r="B354" s="930"/>
      <c r="C354" s="135"/>
      <c r="D354" s="1122" t="s">
        <v>361</v>
      </c>
      <c r="E354" s="1123"/>
      <c r="F354" s="1124"/>
      <c r="G354" s="1118"/>
      <c r="H354" s="1119"/>
      <c r="I354" s="918">
        <f>SUM(I353:I353)</f>
        <v>1</v>
      </c>
      <c r="J354" s="918"/>
      <c r="K354" s="895">
        <f>SUM(K353:K353)</f>
        <v>0.5</v>
      </c>
      <c r="L354" s="640"/>
      <c r="M354" s="641"/>
    </row>
    <row r="355" spans="1:13" s="281" customFormat="1" ht="20.149999999999999" customHeight="1" x14ac:dyDescent="0.35">
      <c r="A355" s="929"/>
      <c r="B355" s="930"/>
      <c r="C355" s="1116" t="s">
        <v>1092</v>
      </c>
      <c r="D355" s="1117"/>
      <c r="E355" s="1117"/>
      <c r="F355" s="1117"/>
      <c r="G355" s="1117"/>
      <c r="H355" s="1117"/>
      <c r="I355" s="1117"/>
      <c r="J355" s="1117"/>
      <c r="K355" s="1117"/>
      <c r="L355" s="917"/>
      <c r="M355" s="931"/>
    </row>
    <row r="356" spans="1:13" s="281" customFormat="1" ht="40" x14ac:dyDescent="0.35">
      <c r="A356" s="929"/>
      <c r="B356" s="930"/>
      <c r="C356" s="958">
        <v>1</v>
      </c>
      <c r="D356" s="1107" t="s">
        <v>1093</v>
      </c>
      <c r="E356" s="1108"/>
      <c r="F356" s="1109"/>
      <c r="G356" s="927" t="s">
        <v>1094</v>
      </c>
      <c r="H356" s="954" t="s">
        <v>97</v>
      </c>
      <c r="I356" s="918">
        <v>1</v>
      </c>
      <c r="J356" s="918">
        <v>0.5</v>
      </c>
      <c r="K356" s="835">
        <f>SUM(I356*J356)</f>
        <v>0.5</v>
      </c>
      <c r="L356" s="926" t="s">
        <v>428</v>
      </c>
      <c r="M356" s="959" t="s">
        <v>1377</v>
      </c>
    </row>
    <row r="357" spans="1:13" s="281" customFormat="1" ht="20.149999999999999" customHeight="1" x14ac:dyDescent="0.35">
      <c r="A357" s="929"/>
      <c r="B357" s="930"/>
      <c r="C357" s="135"/>
      <c r="D357" s="1122" t="s">
        <v>361</v>
      </c>
      <c r="E357" s="1123"/>
      <c r="F357" s="1124"/>
      <c r="G357" s="1118"/>
      <c r="H357" s="1119"/>
      <c r="I357" s="918">
        <f>SUM(I356:I356)</f>
        <v>1</v>
      </c>
      <c r="J357" s="918"/>
      <c r="K357" s="895">
        <f>SUM(K356:K356)</f>
        <v>0.5</v>
      </c>
      <c r="L357" s="640"/>
      <c r="M357" s="641"/>
    </row>
    <row r="358" spans="1:13" s="281" customFormat="1" ht="20.149999999999999" customHeight="1" x14ac:dyDescent="0.35">
      <c r="A358" s="929"/>
      <c r="B358" s="930"/>
      <c r="C358" s="1116" t="s">
        <v>1095</v>
      </c>
      <c r="D358" s="1117"/>
      <c r="E358" s="1117"/>
      <c r="F358" s="1117"/>
      <c r="G358" s="1117"/>
      <c r="H358" s="1117"/>
      <c r="I358" s="1117"/>
      <c r="J358" s="1117"/>
      <c r="K358" s="1117"/>
      <c r="L358" s="917"/>
      <c r="M358" s="931"/>
    </row>
    <row r="359" spans="1:13" s="281" customFormat="1" ht="30" x14ac:dyDescent="0.35">
      <c r="A359" s="929"/>
      <c r="B359" s="930"/>
      <c r="C359" s="918">
        <v>1</v>
      </c>
      <c r="D359" s="1107" t="s">
        <v>1104</v>
      </c>
      <c r="E359" s="1108"/>
      <c r="F359" s="1109"/>
      <c r="G359" s="890" t="s">
        <v>1105</v>
      </c>
      <c r="H359" s="915" t="s">
        <v>97</v>
      </c>
      <c r="I359" s="918">
        <v>1</v>
      </c>
      <c r="J359" s="918">
        <v>0.5</v>
      </c>
      <c r="K359" s="835">
        <f>SUM(I359*J359)</f>
        <v>0.5</v>
      </c>
      <c r="L359" s="926" t="s">
        <v>428</v>
      </c>
      <c r="M359" s="959" t="s">
        <v>1378</v>
      </c>
    </row>
    <row r="360" spans="1:13" s="281" customFormat="1" ht="20.149999999999999" customHeight="1" x14ac:dyDescent="0.35">
      <c r="A360" s="929"/>
      <c r="B360" s="930"/>
      <c r="C360" s="135"/>
      <c r="D360" s="1122" t="s">
        <v>361</v>
      </c>
      <c r="E360" s="1123"/>
      <c r="F360" s="1124"/>
      <c r="G360" s="1118"/>
      <c r="H360" s="1119"/>
      <c r="I360" s="918">
        <f>SUM(I359:I359)</f>
        <v>1</v>
      </c>
      <c r="J360" s="918"/>
      <c r="K360" s="895">
        <f>SUM(K359:K359)</f>
        <v>0.5</v>
      </c>
      <c r="L360" s="640"/>
      <c r="M360" s="641"/>
    </row>
    <row r="361" spans="1:13" s="281" customFormat="1" ht="20.149999999999999" customHeight="1" x14ac:dyDescent="0.35">
      <c r="A361" s="929"/>
      <c r="B361" s="930"/>
      <c r="C361" s="1116" t="s">
        <v>1106</v>
      </c>
      <c r="D361" s="1117"/>
      <c r="E361" s="1117"/>
      <c r="F361" s="1117"/>
      <c r="G361" s="1117"/>
      <c r="H361" s="1117"/>
      <c r="I361" s="1117"/>
      <c r="J361" s="1117"/>
      <c r="K361" s="1117"/>
      <c r="L361" s="917"/>
      <c r="M361" s="931"/>
    </row>
    <row r="362" spans="1:13" s="281" customFormat="1" ht="30" x14ac:dyDescent="0.35">
      <c r="A362" s="929"/>
      <c r="B362" s="930"/>
      <c r="C362" s="918">
        <v>1</v>
      </c>
      <c r="D362" s="1107" t="s">
        <v>1107</v>
      </c>
      <c r="E362" s="1108"/>
      <c r="F362" s="1109"/>
      <c r="G362" s="927" t="s">
        <v>1108</v>
      </c>
      <c r="H362" s="915" t="s">
        <v>97</v>
      </c>
      <c r="I362" s="918">
        <v>1</v>
      </c>
      <c r="J362" s="918">
        <v>0.5</v>
      </c>
      <c r="K362" s="835">
        <f>SUM(I362*J362)</f>
        <v>0.5</v>
      </c>
      <c r="L362" s="926" t="s">
        <v>428</v>
      </c>
      <c r="M362" s="959" t="s">
        <v>1379</v>
      </c>
    </row>
    <row r="363" spans="1:13" s="281" customFormat="1" ht="20.149999999999999" customHeight="1" x14ac:dyDescent="0.35">
      <c r="A363" s="929"/>
      <c r="B363" s="930"/>
      <c r="C363" s="135"/>
      <c r="D363" s="1122" t="s">
        <v>361</v>
      </c>
      <c r="E363" s="1123"/>
      <c r="F363" s="1124"/>
      <c r="G363" s="1118"/>
      <c r="H363" s="1119"/>
      <c r="I363" s="918">
        <f>SUM(I362:I362)</f>
        <v>1</v>
      </c>
      <c r="J363" s="918"/>
      <c r="K363" s="895">
        <f>SUM(K362:K362)</f>
        <v>0.5</v>
      </c>
      <c r="L363" s="640"/>
      <c r="M363" s="641"/>
    </row>
    <row r="364" spans="1:13" s="281" customFormat="1" ht="20.149999999999999" customHeight="1" x14ac:dyDescent="0.35">
      <c r="A364" s="929"/>
      <c r="B364" s="930"/>
      <c r="C364" s="1116" t="s">
        <v>1111</v>
      </c>
      <c r="D364" s="1117"/>
      <c r="E364" s="1117"/>
      <c r="F364" s="1117"/>
      <c r="G364" s="1117"/>
      <c r="H364" s="1117"/>
      <c r="I364" s="1117"/>
      <c r="J364" s="1117"/>
      <c r="K364" s="1117"/>
      <c r="L364" s="917"/>
      <c r="M364" s="931"/>
    </row>
    <row r="365" spans="1:13" s="281" customFormat="1" ht="30" x14ac:dyDescent="0.35">
      <c r="A365" s="929"/>
      <c r="B365" s="930"/>
      <c r="C365" s="918">
        <v>1</v>
      </c>
      <c r="D365" s="1107" t="s">
        <v>1109</v>
      </c>
      <c r="E365" s="1108"/>
      <c r="F365" s="1109"/>
      <c r="G365" s="925" t="s">
        <v>1110</v>
      </c>
      <c r="H365" s="915" t="s">
        <v>97</v>
      </c>
      <c r="I365" s="918">
        <v>1</v>
      </c>
      <c r="J365" s="918">
        <v>0.5</v>
      </c>
      <c r="K365" s="835">
        <f>SUM(I365*J365)</f>
        <v>0.5</v>
      </c>
      <c r="L365" s="926" t="s">
        <v>428</v>
      </c>
      <c r="M365" s="959" t="s">
        <v>1380</v>
      </c>
    </row>
    <row r="366" spans="1:13" s="281" customFormat="1" ht="20.149999999999999" customHeight="1" x14ac:dyDescent="0.35">
      <c r="A366" s="929"/>
      <c r="B366" s="930"/>
      <c r="C366" s="135"/>
      <c r="D366" s="1122" t="s">
        <v>361</v>
      </c>
      <c r="E366" s="1123"/>
      <c r="F366" s="1124"/>
      <c r="G366" s="1118"/>
      <c r="H366" s="1119"/>
      <c r="I366" s="918">
        <f>SUM(I365:I365)</f>
        <v>1</v>
      </c>
      <c r="J366" s="918"/>
      <c r="K366" s="895">
        <f>SUM(K365:K365)</f>
        <v>0.5</v>
      </c>
      <c r="L366" s="640"/>
      <c r="M366" s="641"/>
    </row>
    <row r="367" spans="1:13" s="281" customFormat="1" ht="20.149999999999999" customHeight="1" x14ac:dyDescent="0.35">
      <c r="A367" s="929"/>
      <c r="B367" s="930"/>
      <c r="C367" s="1116" t="s">
        <v>1113</v>
      </c>
      <c r="D367" s="1117"/>
      <c r="E367" s="1117"/>
      <c r="F367" s="1117"/>
      <c r="G367" s="1117"/>
      <c r="H367" s="1117"/>
      <c r="I367" s="1117"/>
      <c r="J367" s="1117"/>
      <c r="K367" s="1117"/>
      <c r="L367" s="917"/>
      <c r="M367" s="931"/>
    </row>
    <row r="368" spans="1:13" s="281" customFormat="1" ht="30" x14ac:dyDescent="0.35">
      <c r="A368" s="929"/>
      <c r="B368" s="930"/>
      <c r="C368" s="918">
        <v>1</v>
      </c>
      <c r="D368" s="1031" t="s">
        <v>1112</v>
      </c>
      <c r="E368" s="1036"/>
      <c r="F368" s="1032"/>
      <c r="G368" s="925" t="s">
        <v>1024</v>
      </c>
      <c r="H368" s="915" t="s">
        <v>97</v>
      </c>
      <c r="I368" s="918">
        <v>1</v>
      </c>
      <c r="J368" s="918">
        <v>0.5</v>
      </c>
      <c r="K368" s="835">
        <f>SUM(I368*J368)</f>
        <v>0.5</v>
      </c>
      <c r="L368" s="926" t="s">
        <v>428</v>
      </c>
      <c r="M368" s="959" t="s">
        <v>1381</v>
      </c>
    </row>
    <row r="369" spans="1:13" s="281" customFormat="1" ht="20.149999999999999" customHeight="1" x14ac:dyDescent="0.35">
      <c r="A369" s="929"/>
      <c r="B369" s="930"/>
      <c r="C369" s="135"/>
      <c r="D369" s="1122" t="s">
        <v>361</v>
      </c>
      <c r="E369" s="1123"/>
      <c r="F369" s="1124"/>
      <c r="G369" s="1118"/>
      <c r="H369" s="1119"/>
      <c r="I369" s="918">
        <f>SUM(I368:I368)</f>
        <v>1</v>
      </c>
      <c r="J369" s="918"/>
      <c r="K369" s="895">
        <f>SUM(K368:K368)</f>
        <v>0.5</v>
      </c>
      <c r="L369" s="640"/>
      <c r="M369" s="641"/>
    </row>
    <row r="370" spans="1:13" s="281" customFormat="1" ht="20.149999999999999" customHeight="1" x14ac:dyDescent="0.35">
      <c r="A370" s="929"/>
      <c r="B370" s="930"/>
      <c r="C370" s="1116" t="s">
        <v>1115</v>
      </c>
      <c r="D370" s="1117"/>
      <c r="E370" s="1117"/>
      <c r="F370" s="1117"/>
      <c r="G370" s="1117"/>
      <c r="H370" s="1117"/>
      <c r="I370" s="1117"/>
      <c r="J370" s="1117"/>
      <c r="K370" s="1117"/>
      <c r="L370" s="917"/>
      <c r="M370" s="931"/>
    </row>
    <row r="371" spans="1:13" s="281" customFormat="1" ht="30" x14ac:dyDescent="0.35">
      <c r="A371" s="929"/>
      <c r="B371" s="930"/>
      <c r="C371" s="918">
        <v>1</v>
      </c>
      <c r="D371" s="1107" t="s">
        <v>1114</v>
      </c>
      <c r="E371" s="1108"/>
      <c r="F371" s="1109"/>
      <c r="G371" s="890" t="s">
        <v>556</v>
      </c>
      <c r="H371" s="915" t="s">
        <v>97</v>
      </c>
      <c r="I371" s="918">
        <v>1</v>
      </c>
      <c r="J371" s="918">
        <v>0.5</v>
      </c>
      <c r="K371" s="835">
        <f>SUM(I371*J371)</f>
        <v>0.5</v>
      </c>
      <c r="L371" s="926" t="s">
        <v>428</v>
      </c>
      <c r="M371" s="959" t="s">
        <v>1382</v>
      </c>
    </row>
    <row r="372" spans="1:13" s="281" customFormat="1" ht="20.149999999999999" customHeight="1" x14ac:dyDescent="0.35">
      <c r="A372" s="929"/>
      <c r="B372" s="930"/>
      <c r="C372" s="135"/>
      <c r="D372" s="1122" t="s">
        <v>361</v>
      </c>
      <c r="E372" s="1123"/>
      <c r="F372" s="1124"/>
      <c r="G372" s="1118"/>
      <c r="H372" s="1119"/>
      <c r="I372" s="918">
        <f>SUM(I371:I371)</f>
        <v>1</v>
      </c>
      <c r="J372" s="918"/>
      <c r="K372" s="895">
        <f>SUM(K371:K371)</f>
        <v>0.5</v>
      </c>
      <c r="L372" s="640"/>
      <c r="M372" s="641"/>
    </row>
    <row r="373" spans="1:13" s="281" customFormat="1" ht="20.149999999999999" customHeight="1" x14ac:dyDescent="0.35">
      <c r="A373" s="929"/>
      <c r="B373" s="930"/>
      <c r="C373" s="1116" t="s">
        <v>1120</v>
      </c>
      <c r="D373" s="1117"/>
      <c r="E373" s="1117"/>
      <c r="F373" s="1117"/>
      <c r="G373" s="1117"/>
      <c r="H373" s="1117"/>
      <c r="I373" s="1117"/>
      <c r="J373" s="1117"/>
      <c r="K373" s="1117"/>
      <c r="L373" s="917"/>
      <c r="M373" s="931"/>
    </row>
    <row r="374" spans="1:13" s="281" customFormat="1" ht="36.75" customHeight="1" x14ac:dyDescent="0.35">
      <c r="A374" s="929"/>
      <c r="B374" s="930"/>
      <c r="C374" s="918">
        <v>1</v>
      </c>
      <c r="D374" s="1107" t="s">
        <v>1116</v>
      </c>
      <c r="E374" s="1108"/>
      <c r="F374" s="1109"/>
      <c r="G374" s="890" t="s">
        <v>1117</v>
      </c>
      <c r="H374" s="1120" t="s">
        <v>97</v>
      </c>
      <c r="I374" s="918">
        <v>1</v>
      </c>
      <c r="J374" s="918">
        <v>0.5</v>
      </c>
      <c r="K374" s="835">
        <f>SUM(I374*J374)</f>
        <v>0.5</v>
      </c>
      <c r="L374" s="926" t="s">
        <v>428</v>
      </c>
      <c r="M374" s="959" t="s">
        <v>1383</v>
      </c>
    </row>
    <row r="375" spans="1:13" s="281" customFormat="1" ht="30" x14ac:dyDescent="0.35">
      <c r="A375" s="929"/>
      <c r="B375" s="930"/>
      <c r="C375" s="918">
        <v>2</v>
      </c>
      <c r="D375" s="1107" t="s">
        <v>1256</v>
      </c>
      <c r="E375" s="1108"/>
      <c r="F375" s="1109"/>
      <c r="G375" s="890" t="s">
        <v>563</v>
      </c>
      <c r="H375" s="1125"/>
      <c r="I375" s="918">
        <v>1</v>
      </c>
      <c r="J375" s="918">
        <v>0.5</v>
      </c>
      <c r="K375" s="835">
        <f>SUM(I375*J375)</f>
        <v>0.5</v>
      </c>
      <c r="L375" s="926" t="s">
        <v>428</v>
      </c>
      <c r="M375" s="959" t="s">
        <v>1384</v>
      </c>
    </row>
    <row r="376" spans="1:13" s="281" customFormat="1" ht="30" x14ac:dyDescent="0.35">
      <c r="A376" s="929"/>
      <c r="B376" s="930"/>
      <c r="C376" s="918">
        <v>3</v>
      </c>
      <c r="D376" s="1107" t="s">
        <v>1118</v>
      </c>
      <c r="E376" s="1108"/>
      <c r="F376" s="1109"/>
      <c r="G376" s="890" t="s">
        <v>1119</v>
      </c>
      <c r="H376" s="1121"/>
      <c r="I376" s="918">
        <v>1</v>
      </c>
      <c r="J376" s="918">
        <v>0.5</v>
      </c>
      <c r="K376" s="835">
        <f>SUM(I376*J376)</f>
        <v>0.5</v>
      </c>
      <c r="L376" s="926" t="s">
        <v>428</v>
      </c>
      <c r="M376" s="959" t="s">
        <v>1385</v>
      </c>
    </row>
    <row r="377" spans="1:13" s="281" customFormat="1" ht="20.149999999999999" customHeight="1" x14ac:dyDescent="0.35">
      <c r="A377" s="929"/>
      <c r="B377" s="930"/>
      <c r="C377" s="135"/>
      <c r="D377" s="1122" t="s">
        <v>361</v>
      </c>
      <c r="E377" s="1123"/>
      <c r="F377" s="1124"/>
      <c r="G377" s="1118"/>
      <c r="H377" s="1119"/>
      <c r="I377" s="918">
        <f>SUM(I374:I376)</f>
        <v>3</v>
      </c>
      <c r="J377" s="918"/>
      <c r="K377" s="895">
        <f>SUM(K374:K376)</f>
        <v>1.5</v>
      </c>
      <c r="L377" s="640"/>
      <c r="M377" s="641"/>
    </row>
    <row r="378" spans="1:13" s="281" customFormat="1" ht="20.149999999999999" customHeight="1" x14ac:dyDescent="0.35">
      <c r="A378" s="929"/>
      <c r="B378" s="930"/>
      <c r="C378" s="1116" t="s">
        <v>1121</v>
      </c>
      <c r="D378" s="1117"/>
      <c r="E378" s="1117"/>
      <c r="F378" s="1117"/>
      <c r="G378" s="1117"/>
      <c r="H378" s="1117"/>
      <c r="I378" s="1117"/>
      <c r="J378" s="1117"/>
      <c r="K378" s="1117"/>
      <c r="L378" s="917"/>
      <c r="M378" s="931"/>
    </row>
    <row r="379" spans="1:13" s="281" customFormat="1" ht="30" x14ac:dyDescent="0.35">
      <c r="A379" s="929"/>
      <c r="B379" s="930"/>
      <c r="C379" s="918">
        <v>1</v>
      </c>
      <c r="D379" s="1107" t="s">
        <v>1122</v>
      </c>
      <c r="E379" s="1108"/>
      <c r="F379" s="1109"/>
      <c r="G379" s="890" t="s">
        <v>1123</v>
      </c>
      <c r="H379" s="1120" t="s">
        <v>97</v>
      </c>
      <c r="I379" s="918">
        <v>1</v>
      </c>
      <c r="J379" s="918">
        <v>0.5</v>
      </c>
      <c r="K379" s="835">
        <f>SUM(I379*J379)</f>
        <v>0.5</v>
      </c>
      <c r="L379" s="926" t="s">
        <v>428</v>
      </c>
      <c r="M379" s="959" t="s">
        <v>1386</v>
      </c>
    </row>
    <row r="380" spans="1:13" s="281" customFormat="1" ht="30" x14ac:dyDescent="0.35">
      <c r="A380" s="932"/>
      <c r="B380" s="933"/>
      <c r="C380" s="918">
        <v>2</v>
      </c>
      <c r="D380" s="1107" t="s">
        <v>1124</v>
      </c>
      <c r="E380" s="1108"/>
      <c r="F380" s="1109"/>
      <c r="G380" s="890" t="s">
        <v>1034</v>
      </c>
      <c r="H380" s="1125"/>
      <c r="I380" s="918">
        <v>1</v>
      </c>
      <c r="J380" s="918">
        <v>0.5</v>
      </c>
      <c r="K380" s="835">
        <f>SUM(I380*J380)</f>
        <v>0.5</v>
      </c>
      <c r="L380" s="926" t="s">
        <v>428</v>
      </c>
      <c r="M380" s="959" t="s">
        <v>1387</v>
      </c>
    </row>
    <row r="381" spans="1:13" s="281" customFormat="1" ht="20.149999999999999" customHeight="1" x14ac:dyDescent="0.35">
      <c r="A381" s="929"/>
      <c r="B381" s="930"/>
      <c r="C381" s="135"/>
      <c r="D381" s="1122" t="s">
        <v>361</v>
      </c>
      <c r="E381" s="1123"/>
      <c r="F381" s="1124"/>
      <c r="G381" s="1118"/>
      <c r="H381" s="1119"/>
      <c r="I381" s="918">
        <f>SUM(I379:I380)</f>
        <v>2</v>
      </c>
      <c r="J381" s="918"/>
      <c r="K381" s="895">
        <f>SUM(K379:K380)</f>
        <v>1</v>
      </c>
      <c r="L381" s="640"/>
      <c r="M381" s="641"/>
    </row>
    <row r="382" spans="1:13" s="281" customFormat="1" ht="20.149999999999999" customHeight="1" x14ac:dyDescent="0.35">
      <c r="A382" s="929"/>
      <c r="B382" s="930"/>
      <c r="C382" s="1116" t="s">
        <v>1125</v>
      </c>
      <c r="D382" s="1117"/>
      <c r="E382" s="1117"/>
      <c r="F382" s="1117"/>
      <c r="G382" s="1117"/>
      <c r="H382" s="1117"/>
      <c r="I382" s="1117"/>
      <c r="J382" s="1117"/>
      <c r="K382" s="1117"/>
      <c r="L382" s="917"/>
      <c r="M382" s="931"/>
    </row>
    <row r="383" spans="1:13" s="281" customFormat="1" ht="40" x14ac:dyDescent="0.35">
      <c r="A383" s="929"/>
      <c r="B383" s="930"/>
      <c r="C383" s="918">
        <v>1</v>
      </c>
      <c r="D383" s="1107" t="s">
        <v>1126</v>
      </c>
      <c r="E383" s="1108"/>
      <c r="F383" s="1109"/>
      <c r="G383" s="925" t="s">
        <v>1127</v>
      </c>
      <c r="H383" s="1120" t="s">
        <v>97</v>
      </c>
      <c r="I383" s="918">
        <v>1</v>
      </c>
      <c r="J383" s="918">
        <v>0.5</v>
      </c>
      <c r="K383" s="835">
        <f>SUM(I383*J383)</f>
        <v>0.5</v>
      </c>
      <c r="L383" s="926" t="s">
        <v>428</v>
      </c>
      <c r="M383" s="959" t="s">
        <v>1388</v>
      </c>
    </row>
    <row r="384" spans="1:13" s="281" customFormat="1" ht="39.75" customHeight="1" x14ac:dyDescent="0.35">
      <c r="A384" s="929"/>
      <c r="B384" s="930"/>
      <c r="C384" s="918">
        <v>2</v>
      </c>
      <c r="D384" s="1107" t="s">
        <v>1128</v>
      </c>
      <c r="E384" s="1108"/>
      <c r="F384" s="1109"/>
      <c r="G384" s="925" t="s">
        <v>1129</v>
      </c>
      <c r="H384" s="1121"/>
      <c r="I384" s="918">
        <v>1</v>
      </c>
      <c r="J384" s="918">
        <v>0.5</v>
      </c>
      <c r="K384" s="835">
        <f>SUM(I384*J384)</f>
        <v>0.5</v>
      </c>
      <c r="L384" s="926" t="s">
        <v>428</v>
      </c>
      <c r="M384" s="959" t="s">
        <v>1389</v>
      </c>
    </row>
    <row r="385" spans="1:13" s="281" customFormat="1" ht="20.149999999999999" customHeight="1" x14ac:dyDescent="0.35">
      <c r="A385" s="929"/>
      <c r="B385" s="930"/>
      <c r="C385" s="135"/>
      <c r="D385" s="1122" t="s">
        <v>361</v>
      </c>
      <c r="E385" s="1123"/>
      <c r="F385" s="1124"/>
      <c r="G385" s="1118"/>
      <c r="H385" s="1119"/>
      <c r="I385" s="918">
        <f>SUM(I383:I384)</f>
        <v>2</v>
      </c>
      <c r="J385" s="918"/>
      <c r="K385" s="895">
        <f>SUM(K383:K384)</f>
        <v>1</v>
      </c>
      <c r="L385" s="640"/>
      <c r="M385" s="641"/>
    </row>
    <row r="386" spans="1:13" s="281" customFormat="1" ht="20.149999999999999" customHeight="1" x14ac:dyDescent="0.35">
      <c r="A386" s="929"/>
      <c r="B386" s="930"/>
      <c r="C386" s="1116" t="s">
        <v>1249</v>
      </c>
      <c r="D386" s="1117"/>
      <c r="E386" s="1117"/>
      <c r="F386" s="1117"/>
      <c r="G386" s="1117"/>
      <c r="H386" s="1117"/>
      <c r="I386" s="1117"/>
      <c r="J386" s="1117"/>
      <c r="K386" s="1117"/>
      <c r="L386" s="640"/>
      <c r="M386" s="641"/>
    </row>
    <row r="387" spans="1:13" s="281" customFormat="1" ht="36.75" customHeight="1" x14ac:dyDescent="0.35">
      <c r="A387" s="929"/>
      <c r="B387" s="930"/>
      <c r="C387" s="953">
        <v>1</v>
      </c>
      <c r="D387" s="1107" t="s">
        <v>1257</v>
      </c>
      <c r="E387" s="1108"/>
      <c r="F387" s="1109"/>
      <c r="G387" s="890" t="s">
        <v>1258</v>
      </c>
      <c r="H387" s="1120" t="s">
        <v>97</v>
      </c>
      <c r="I387" s="953">
        <v>1</v>
      </c>
      <c r="J387" s="953">
        <v>0.5</v>
      </c>
      <c r="K387" s="835">
        <f>SUM(I387*J387)</f>
        <v>0.5</v>
      </c>
      <c r="L387" s="926" t="s">
        <v>428</v>
      </c>
      <c r="M387" s="959" t="s">
        <v>1390</v>
      </c>
    </row>
    <row r="388" spans="1:13" s="281" customFormat="1" ht="40" x14ac:dyDescent="0.35">
      <c r="A388" s="929"/>
      <c r="B388" s="930"/>
      <c r="C388" s="953">
        <v>2</v>
      </c>
      <c r="D388" s="1107" t="s">
        <v>1253</v>
      </c>
      <c r="E388" s="1108"/>
      <c r="F388" s="1109"/>
      <c r="G388" s="890" t="s">
        <v>1252</v>
      </c>
      <c r="H388" s="1125"/>
      <c r="I388" s="953">
        <v>1</v>
      </c>
      <c r="J388" s="953">
        <v>0.5</v>
      </c>
      <c r="K388" s="835">
        <f>SUM(I388*J388)</f>
        <v>0.5</v>
      </c>
      <c r="L388" s="926" t="s">
        <v>428</v>
      </c>
      <c r="M388" s="959" t="s">
        <v>1391</v>
      </c>
    </row>
    <row r="389" spans="1:13" s="281" customFormat="1" ht="30" x14ac:dyDescent="0.35">
      <c r="A389" s="929"/>
      <c r="B389" s="930"/>
      <c r="C389" s="953">
        <v>3</v>
      </c>
      <c r="D389" s="1107" t="s">
        <v>1259</v>
      </c>
      <c r="E389" s="1108"/>
      <c r="F389" s="1109"/>
      <c r="G389" s="890" t="s">
        <v>1245</v>
      </c>
      <c r="H389" s="1125"/>
      <c r="I389" s="953">
        <v>1</v>
      </c>
      <c r="J389" s="953">
        <v>0.5</v>
      </c>
      <c r="K389" s="835">
        <f>SUM(I389*J389)</f>
        <v>0.5</v>
      </c>
      <c r="L389" s="926" t="s">
        <v>428</v>
      </c>
      <c r="M389" s="959" t="s">
        <v>1392</v>
      </c>
    </row>
    <row r="390" spans="1:13" s="281" customFormat="1" ht="30" x14ac:dyDescent="0.35">
      <c r="A390" s="929"/>
      <c r="B390" s="930"/>
      <c r="C390" s="953">
        <v>4</v>
      </c>
      <c r="D390" s="1107" t="s">
        <v>1255</v>
      </c>
      <c r="E390" s="1108"/>
      <c r="F390" s="1109"/>
      <c r="G390" s="890" t="s">
        <v>1254</v>
      </c>
      <c r="H390" s="1125"/>
      <c r="I390" s="953">
        <v>1</v>
      </c>
      <c r="J390" s="953">
        <v>0.5</v>
      </c>
      <c r="K390" s="835">
        <f>SUM(I390*J390)</f>
        <v>0.5</v>
      </c>
      <c r="L390" s="926" t="s">
        <v>428</v>
      </c>
      <c r="M390" s="959" t="s">
        <v>1393</v>
      </c>
    </row>
    <row r="391" spans="1:13" s="281" customFormat="1" ht="20.149999999999999" customHeight="1" x14ac:dyDescent="0.35">
      <c r="A391" s="929"/>
      <c r="B391" s="930"/>
      <c r="C391" s="135"/>
      <c r="D391" s="1122" t="s">
        <v>361</v>
      </c>
      <c r="E391" s="1123"/>
      <c r="F391" s="1124"/>
      <c r="G391" s="1118"/>
      <c r="H391" s="1119"/>
      <c r="I391" s="944">
        <f>SUM(I387:I390)</f>
        <v>4</v>
      </c>
      <c r="J391" s="944"/>
      <c r="K391" s="895">
        <f>SUM(K387:K390)</f>
        <v>2</v>
      </c>
      <c r="L391" s="640"/>
      <c r="M391" s="641"/>
    </row>
    <row r="392" spans="1:13" s="281" customFormat="1" ht="20.149999999999999" customHeight="1" x14ac:dyDescent="0.35">
      <c r="A392" s="929"/>
      <c r="B392" s="930"/>
      <c r="C392" s="1116" t="s">
        <v>1250</v>
      </c>
      <c r="D392" s="1117"/>
      <c r="E392" s="1117"/>
      <c r="F392" s="1117"/>
      <c r="G392" s="1117"/>
      <c r="H392" s="1117"/>
      <c r="I392" s="1117"/>
      <c r="J392" s="1117"/>
      <c r="K392" s="1117"/>
      <c r="L392" s="940"/>
      <c r="M392" s="931"/>
    </row>
    <row r="393" spans="1:13" s="281" customFormat="1" ht="30" x14ac:dyDescent="0.35">
      <c r="A393" s="929"/>
      <c r="B393" s="930"/>
      <c r="C393" s="953">
        <v>1</v>
      </c>
      <c r="D393" s="1107" t="s">
        <v>1262</v>
      </c>
      <c r="E393" s="1108"/>
      <c r="F393" s="1109"/>
      <c r="G393" s="890" t="s">
        <v>1263</v>
      </c>
      <c r="H393" s="894" t="s">
        <v>97</v>
      </c>
      <c r="I393" s="953">
        <v>1</v>
      </c>
      <c r="J393" s="953">
        <v>0.5</v>
      </c>
      <c r="K393" s="835">
        <f>SUM(I393*J393)</f>
        <v>0.5</v>
      </c>
      <c r="L393" s="926" t="s">
        <v>428</v>
      </c>
      <c r="M393" s="959" t="s">
        <v>1394</v>
      </c>
    </row>
    <row r="394" spans="1:13" s="281" customFormat="1" ht="20.149999999999999" customHeight="1" x14ac:dyDescent="0.35">
      <c r="A394" s="929"/>
      <c r="B394" s="930"/>
      <c r="C394" s="135"/>
      <c r="D394" s="1122" t="s">
        <v>361</v>
      </c>
      <c r="E394" s="1123"/>
      <c r="F394" s="1124"/>
      <c r="G394" s="1118"/>
      <c r="H394" s="1119"/>
      <c r="I394" s="944">
        <f>SUM(I393)</f>
        <v>1</v>
      </c>
      <c r="J394" s="944"/>
      <c r="K394" s="895">
        <f>SUM(K393)</f>
        <v>0.5</v>
      </c>
      <c r="L394" s="640"/>
      <c r="M394" s="641"/>
    </row>
    <row r="395" spans="1:13" s="281" customFormat="1" ht="20.149999999999999" customHeight="1" x14ac:dyDescent="0.35">
      <c r="A395" s="929"/>
      <c r="B395" s="930"/>
      <c r="C395" s="1116" t="s">
        <v>1251</v>
      </c>
      <c r="D395" s="1117"/>
      <c r="E395" s="1117"/>
      <c r="F395" s="1117"/>
      <c r="G395" s="1117"/>
      <c r="H395" s="1117"/>
      <c r="I395" s="1117"/>
      <c r="J395" s="1117"/>
      <c r="K395" s="1117"/>
      <c r="L395" s="640"/>
      <c r="M395" s="641"/>
    </row>
    <row r="396" spans="1:13" s="281" customFormat="1" ht="40" x14ac:dyDescent="0.35">
      <c r="A396" s="929"/>
      <c r="B396" s="930"/>
      <c r="C396" s="953">
        <v>1</v>
      </c>
      <c r="D396" s="1107" t="s">
        <v>1260</v>
      </c>
      <c r="E396" s="1108"/>
      <c r="F396" s="1109"/>
      <c r="G396" s="890" t="s">
        <v>1261</v>
      </c>
      <c r="H396" s="894" t="s">
        <v>97</v>
      </c>
      <c r="I396" s="953">
        <v>1</v>
      </c>
      <c r="J396" s="953">
        <v>0.5</v>
      </c>
      <c r="K396" s="835">
        <f>SUM(I396*J396)</f>
        <v>0.5</v>
      </c>
      <c r="L396" s="926" t="s">
        <v>428</v>
      </c>
      <c r="M396" s="959" t="s">
        <v>1395</v>
      </c>
    </row>
    <row r="397" spans="1:13" s="281" customFormat="1" ht="20.149999999999999" customHeight="1" x14ac:dyDescent="0.35">
      <c r="A397" s="929"/>
      <c r="B397" s="930"/>
      <c r="C397" s="135"/>
      <c r="D397" s="1122" t="s">
        <v>361</v>
      </c>
      <c r="E397" s="1123"/>
      <c r="F397" s="1124"/>
      <c r="G397" s="1118"/>
      <c r="H397" s="1119"/>
      <c r="I397" s="944">
        <f>SUM(I396)</f>
        <v>1</v>
      </c>
      <c r="J397" s="944"/>
      <c r="K397" s="895">
        <f>SUM(K396)</f>
        <v>0.5</v>
      </c>
      <c r="L397" s="640"/>
      <c r="M397" s="641"/>
    </row>
    <row r="398" spans="1:13" s="511" customFormat="1" ht="21.65" customHeight="1" x14ac:dyDescent="0.3">
      <c r="A398" s="823"/>
      <c r="B398" s="590" t="s">
        <v>98</v>
      </c>
      <c r="C398" s="1144" t="s">
        <v>99</v>
      </c>
      <c r="D398" s="1145"/>
      <c r="E398" s="1145"/>
      <c r="F398" s="1145"/>
      <c r="G398" s="1145"/>
      <c r="H398" s="1145"/>
      <c r="I398" s="1145"/>
      <c r="J398" s="1146"/>
      <c r="K398" s="830">
        <f>K399</f>
        <v>38</v>
      </c>
      <c r="L398" s="640"/>
      <c r="M398" s="641"/>
    </row>
    <row r="399" spans="1:13" s="889" customFormat="1" ht="20.149999999999999" customHeight="1" x14ac:dyDescent="0.3">
      <c r="A399" s="884"/>
      <c r="B399" s="884"/>
      <c r="C399" s="1147" t="s">
        <v>317</v>
      </c>
      <c r="D399" s="1148"/>
      <c r="E399" s="1148"/>
      <c r="F399" s="1149"/>
      <c r="G399" s="945"/>
      <c r="H399" s="563"/>
      <c r="I399" s="946"/>
      <c r="J399" s="946"/>
      <c r="K399" s="947">
        <f>K401+K403+K405+K407+K409+K411+K413+K415+K417+K419+K421+K423+K425+K427+K429+K431+K433+K435+K437</f>
        <v>38</v>
      </c>
      <c r="L399" s="640"/>
      <c r="M399" s="641"/>
    </row>
    <row r="400" spans="1:13" s="281" customFormat="1" ht="20.149999999999999" customHeight="1" x14ac:dyDescent="0.35">
      <c r="A400" s="580"/>
      <c r="B400" s="936"/>
      <c r="C400" s="816" t="s">
        <v>1007</v>
      </c>
      <c r="D400" s="817"/>
      <c r="E400" s="817"/>
      <c r="F400" s="817"/>
      <c r="G400" s="817"/>
      <c r="H400" s="817"/>
      <c r="I400" s="817"/>
      <c r="J400" s="817"/>
      <c r="K400" s="817"/>
      <c r="L400" s="1113" t="s">
        <v>1140</v>
      </c>
      <c r="M400" s="1110" t="s">
        <v>1396</v>
      </c>
    </row>
    <row r="401" spans="1:13" s="281" customFormat="1" ht="13" x14ac:dyDescent="0.35">
      <c r="A401" s="580"/>
      <c r="B401" s="936"/>
      <c r="C401" s="939">
        <v>1</v>
      </c>
      <c r="D401" s="1107" t="s">
        <v>1141</v>
      </c>
      <c r="E401" s="1108"/>
      <c r="F401" s="1109"/>
      <c r="G401" s="948" t="s">
        <v>1139</v>
      </c>
      <c r="H401" s="835" t="s">
        <v>313</v>
      </c>
      <c r="I401" s="835">
        <v>1</v>
      </c>
      <c r="J401" s="835">
        <v>2</v>
      </c>
      <c r="K401" s="935">
        <v>2</v>
      </c>
      <c r="L401" s="1114"/>
      <c r="M401" s="1111"/>
    </row>
    <row r="402" spans="1:13" s="281" customFormat="1" ht="20.149999999999999" customHeight="1" x14ac:dyDescent="0.35">
      <c r="A402" s="580"/>
      <c r="B402" s="936"/>
      <c r="C402" s="816" t="s">
        <v>1041</v>
      </c>
      <c r="D402" s="817"/>
      <c r="E402" s="817"/>
      <c r="F402" s="817"/>
      <c r="G402" s="817"/>
      <c r="H402" s="817"/>
      <c r="I402" s="817"/>
      <c r="J402" s="817"/>
      <c r="K402" s="817"/>
      <c r="L402" s="1114"/>
      <c r="M402" s="1111"/>
    </row>
    <row r="403" spans="1:13" s="281" customFormat="1" ht="13" x14ac:dyDescent="0.35">
      <c r="A403" s="580"/>
      <c r="B403" s="936"/>
      <c r="C403" s="939">
        <v>1</v>
      </c>
      <c r="D403" s="1107" t="s">
        <v>1141</v>
      </c>
      <c r="E403" s="1108"/>
      <c r="F403" s="1109"/>
      <c r="G403" s="948" t="s">
        <v>1139</v>
      </c>
      <c r="H403" s="835" t="s">
        <v>313</v>
      </c>
      <c r="I403" s="835">
        <v>1</v>
      </c>
      <c r="J403" s="835">
        <v>2</v>
      </c>
      <c r="K403" s="935">
        <v>2</v>
      </c>
      <c r="L403" s="1115"/>
      <c r="M403" s="1112"/>
    </row>
    <row r="404" spans="1:13" s="281" customFormat="1" ht="20.149999999999999" customHeight="1" x14ac:dyDescent="0.35">
      <c r="A404" s="580"/>
      <c r="B404" s="936"/>
      <c r="C404" s="816" t="s">
        <v>1063</v>
      </c>
      <c r="D404" s="817"/>
      <c r="E404" s="817"/>
      <c r="F404" s="817"/>
      <c r="G404" s="817"/>
      <c r="H404" s="817"/>
      <c r="I404" s="817"/>
      <c r="J404" s="817"/>
      <c r="K404" s="817"/>
      <c r="L404" s="1113" t="s">
        <v>1143</v>
      </c>
      <c r="M404" s="1110" t="s">
        <v>1397</v>
      </c>
    </row>
    <row r="405" spans="1:13" s="281" customFormat="1" ht="13" x14ac:dyDescent="0.35">
      <c r="A405" s="580"/>
      <c r="B405" s="936"/>
      <c r="C405" s="939">
        <v>1</v>
      </c>
      <c r="D405" s="1107" t="s">
        <v>1142</v>
      </c>
      <c r="E405" s="1108"/>
      <c r="F405" s="1109"/>
      <c r="G405" s="948" t="s">
        <v>1139</v>
      </c>
      <c r="H405" s="835" t="s">
        <v>313</v>
      </c>
      <c r="I405" s="835">
        <v>1</v>
      </c>
      <c r="J405" s="835">
        <v>2</v>
      </c>
      <c r="K405" s="935">
        <v>2</v>
      </c>
      <c r="L405" s="1114"/>
      <c r="M405" s="1111"/>
    </row>
    <row r="406" spans="1:13" s="281" customFormat="1" ht="20.149999999999999" customHeight="1" x14ac:dyDescent="0.35">
      <c r="A406" s="580"/>
      <c r="B406" s="936"/>
      <c r="C406" s="816" t="s">
        <v>1065</v>
      </c>
      <c r="D406" s="817"/>
      <c r="E406" s="817"/>
      <c r="F406" s="817"/>
      <c r="G406" s="817"/>
      <c r="H406" s="817"/>
      <c r="I406" s="817"/>
      <c r="J406" s="817"/>
      <c r="K406" s="817"/>
      <c r="L406" s="1114"/>
      <c r="M406" s="1111"/>
    </row>
    <row r="407" spans="1:13" s="281" customFormat="1" ht="13" x14ac:dyDescent="0.35">
      <c r="A407" s="580"/>
      <c r="B407" s="936"/>
      <c r="C407" s="939">
        <v>1</v>
      </c>
      <c r="D407" s="1107" t="s">
        <v>1142</v>
      </c>
      <c r="E407" s="1108"/>
      <c r="F407" s="1109"/>
      <c r="G407" s="948" t="s">
        <v>1139</v>
      </c>
      <c r="H407" s="835" t="s">
        <v>313</v>
      </c>
      <c r="I407" s="835">
        <v>1</v>
      </c>
      <c r="J407" s="835">
        <v>2</v>
      </c>
      <c r="K407" s="935">
        <v>2</v>
      </c>
      <c r="L407" s="1115"/>
      <c r="M407" s="1112"/>
    </row>
    <row r="408" spans="1:13" s="281" customFormat="1" ht="20.149999999999999" customHeight="1" x14ac:dyDescent="0.35">
      <c r="A408" s="580"/>
      <c r="B408" s="936"/>
      <c r="C408" s="816" t="s">
        <v>1070</v>
      </c>
      <c r="D408" s="817"/>
      <c r="E408" s="817"/>
      <c r="F408" s="817"/>
      <c r="G408" s="817"/>
      <c r="H408" s="817"/>
      <c r="I408" s="817"/>
      <c r="J408" s="817"/>
      <c r="K408" s="817"/>
      <c r="L408" s="1113" t="s">
        <v>1146</v>
      </c>
      <c r="M408" s="1110" t="s">
        <v>1398</v>
      </c>
    </row>
    <row r="409" spans="1:13" s="281" customFormat="1" ht="13" x14ac:dyDescent="0.35">
      <c r="A409" s="580"/>
      <c r="B409" s="936"/>
      <c r="C409" s="939">
        <v>1</v>
      </c>
      <c r="D409" s="1107" t="s">
        <v>1144</v>
      </c>
      <c r="E409" s="1108"/>
      <c r="F409" s="1109"/>
      <c r="G409" s="949" t="s">
        <v>1145</v>
      </c>
      <c r="H409" s="835" t="s">
        <v>313</v>
      </c>
      <c r="I409" s="835">
        <v>1</v>
      </c>
      <c r="J409" s="835">
        <v>2</v>
      </c>
      <c r="K409" s="935">
        <v>2</v>
      </c>
      <c r="L409" s="1114"/>
      <c r="M409" s="1111"/>
    </row>
    <row r="410" spans="1:13" s="281" customFormat="1" ht="20.149999999999999" customHeight="1" x14ac:dyDescent="0.35">
      <c r="A410" s="580"/>
      <c r="B410" s="936"/>
      <c r="C410" s="816" t="s">
        <v>1075</v>
      </c>
      <c r="D410" s="817"/>
      <c r="E410" s="817"/>
      <c r="F410" s="817"/>
      <c r="G410" s="817"/>
      <c r="H410" s="817"/>
      <c r="I410" s="817"/>
      <c r="J410" s="817"/>
      <c r="K410" s="817"/>
      <c r="L410" s="1114"/>
      <c r="M410" s="1111"/>
    </row>
    <row r="411" spans="1:13" s="281" customFormat="1" ht="13" x14ac:dyDescent="0.35">
      <c r="A411" s="580"/>
      <c r="B411" s="936"/>
      <c r="C411" s="939">
        <v>1</v>
      </c>
      <c r="D411" s="1107" t="s">
        <v>1144</v>
      </c>
      <c r="E411" s="1108"/>
      <c r="F411" s="1109"/>
      <c r="G411" s="949" t="s">
        <v>1145</v>
      </c>
      <c r="H411" s="835" t="s">
        <v>313</v>
      </c>
      <c r="I411" s="835">
        <v>1</v>
      </c>
      <c r="J411" s="835">
        <v>2</v>
      </c>
      <c r="K411" s="935">
        <v>2</v>
      </c>
      <c r="L411" s="1115"/>
      <c r="M411" s="1112"/>
    </row>
    <row r="412" spans="1:13" s="281" customFormat="1" ht="20.149999999999999" customHeight="1" x14ac:dyDescent="0.35">
      <c r="A412" s="580"/>
      <c r="B412" s="936"/>
      <c r="C412" s="816" t="s">
        <v>1080</v>
      </c>
      <c r="D412" s="817"/>
      <c r="E412" s="817"/>
      <c r="F412" s="817"/>
      <c r="G412" s="817"/>
      <c r="H412" s="817"/>
      <c r="I412" s="817"/>
      <c r="J412" s="817"/>
      <c r="K412" s="817"/>
      <c r="L412" s="1113" t="s">
        <v>1149</v>
      </c>
      <c r="M412" s="1110" t="s">
        <v>1399</v>
      </c>
    </row>
    <row r="413" spans="1:13" s="281" customFormat="1" ht="13" x14ac:dyDescent="0.35">
      <c r="A413" s="580"/>
      <c r="B413" s="936"/>
      <c r="C413" s="939">
        <v>1</v>
      </c>
      <c r="D413" s="1107" t="s">
        <v>1147</v>
      </c>
      <c r="E413" s="1108"/>
      <c r="F413" s="1109"/>
      <c r="G413" s="949" t="s">
        <v>1148</v>
      </c>
      <c r="H413" s="835" t="s">
        <v>313</v>
      </c>
      <c r="I413" s="835">
        <v>1</v>
      </c>
      <c r="J413" s="835">
        <v>2</v>
      </c>
      <c r="K413" s="935">
        <v>2</v>
      </c>
      <c r="L413" s="1114"/>
      <c r="M413" s="1111"/>
    </row>
    <row r="414" spans="1:13" s="281" customFormat="1" ht="20.149999999999999" customHeight="1" x14ac:dyDescent="0.35">
      <c r="A414" s="580"/>
      <c r="B414" s="936"/>
      <c r="C414" s="816" t="s">
        <v>1089</v>
      </c>
      <c r="D414" s="817"/>
      <c r="E414" s="817"/>
      <c r="F414" s="817"/>
      <c r="G414" s="817"/>
      <c r="H414" s="817"/>
      <c r="I414" s="817"/>
      <c r="J414" s="817"/>
      <c r="K414" s="817"/>
      <c r="L414" s="1114"/>
      <c r="M414" s="1111"/>
    </row>
    <row r="415" spans="1:13" s="281" customFormat="1" ht="13" x14ac:dyDescent="0.35">
      <c r="A415" s="580"/>
      <c r="B415" s="936"/>
      <c r="C415" s="939">
        <v>1</v>
      </c>
      <c r="D415" s="1107" t="s">
        <v>1147</v>
      </c>
      <c r="E415" s="1108"/>
      <c r="F415" s="1109"/>
      <c r="G415" s="949" t="s">
        <v>1148</v>
      </c>
      <c r="H415" s="835" t="s">
        <v>313</v>
      </c>
      <c r="I415" s="835">
        <v>1</v>
      </c>
      <c r="J415" s="835">
        <v>2</v>
      </c>
      <c r="K415" s="935">
        <v>2</v>
      </c>
      <c r="L415" s="1115"/>
      <c r="M415" s="1112"/>
    </row>
    <row r="416" spans="1:13" s="281" customFormat="1" ht="20.149999999999999" customHeight="1" x14ac:dyDescent="0.35">
      <c r="A416" s="580"/>
      <c r="B416" s="936"/>
      <c r="C416" s="816" t="s">
        <v>1092</v>
      </c>
      <c r="D416" s="817"/>
      <c r="E416" s="817"/>
      <c r="F416" s="817"/>
      <c r="G416" s="817"/>
      <c r="H416" s="817"/>
      <c r="I416" s="817"/>
      <c r="J416" s="817"/>
      <c r="K416" s="817"/>
      <c r="L416" s="1113" t="s">
        <v>532</v>
      </c>
      <c r="M416" s="1110" t="s">
        <v>1400</v>
      </c>
    </row>
    <row r="417" spans="1:13" s="281" customFormat="1" ht="45" customHeight="1" x14ac:dyDescent="0.35">
      <c r="A417" s="580"/>
      <c r="B417" s="936"/>
      <c r="C417" s="939">
        <v>1</v>
      </c>
      <c r="D417" s="1107" t="s">
        <v>1150</v>
      </c>
      <c r="E417" s="1108"/>
      <c r="F417" s="1109"/>
      <c r="G417" s="948" t="s">
        <v>539</v>
      </c>
      <c r="H417" s="835" t="s">
        <v>313</v>
      </c>
      <c r="I417" s="835">
        <v>1</v>
      </c>
      <c r="J417" s="835">
        <v>2</v>
      </c>
      <c r="K417" s="935">
        <v>2</v>
      </c>
      <c r="L417" s="1114"/>
      <c r="M417" s="1111"/>
    </row>
    <row r="418" spans="1:13" s="281" customFormat="1" ht="20.149999999999999" customHeight="1" x14ac:dyDescent="0.35">
      <c r="A418" s="580"/>
      <c r="B418" s="936"/>
      <c r="C418" s="816" t="s">
        <v>1095</v>
      </c>
      <c r="D418" s="817"/>
      <c r="E418" s="817"/>
      <c r="F418" s="817"/>
      <c r="G418" s="817"/>
      <c r="H418" s="817"/>
      <c r="I418" s="817"/>
      <c r="J418" s="817"/>
      <c r="K418" s="817"/>
      <c r="L418" s="1114"/>
      <c r="M418" s="1111"/>
    </row>
    <row r="419" spans="1:13" s="281" customFormat="1" ht="45" customHeight="1" x14ac:dyDescent="0.35">
      <c r="A419" s="580"/>
      <c r="B419" s="936"/>
      <c r="C419" s="939">
        <v>1</v>
      </c>
      <c r="D419" s="1107" t="s">
        <v>1150</v>
      </c>
      <c r="E419" s="1108"/>
      <c r="F419" s="1109"/>
      <c r="G419" s="948" t="s">
        <v>539</v>
      </c>
      <c r="H419" s="835" t="s">
        <v>313</v>
      </c>
      <c r="I419" s="835">
        <v>1</v>
      </c>
      <c r="J419" s="835">
        <v>2</v>
      </c>
      <c r="K419" s="935">
        <v>2</v>
      </c>
      <c r="L419" s="1115"/>
      <c r="M419" s="1112"/>
    </row>
    <row r="420" spans="1:13" s="281" customFormat="1" ht="20.149999999999999" customHeight="1" x14ac:dyDescent="0.35">
      <c r="A420" s="580"/>
      <c r="B420" s="936"/>
      <c r="C420" s="816" t="s">
        <v>1132</v>
      </c>
      <c r="D420" s="817"/>
      <c r="E420" s="817"/>
      <c r="F420" s="817"/>
      <c r="G420" s="817"/>
      <c r="H420" s="817"/>
      <c r="I420" s="817"/>
      <c r="J420" s="817"/>
      <c r="K420" s="817"/>
      <c r="L420" s="1113" t="s">
        <v>533</v>
      </c>
      <c r="M420" s="1110" t="s">
        <v>1401</v>
      </c>
    </row>
    <row r="421" spans="1:13" s="281" customFormat="1" ht="45" customHeight="1" x14ac:dyDescent="0.35">
      <c r="A421" s="580"/>
      <c r="B421" s="936"/>
      <c r="C421" s="939">
        <v>1</v>
      </c>
      <c r="D421" s="1107" t="s">
        <v>1151</v>
      </c>
      <c r="E421" s="1108"/>
      <c r="F421" s="1109"/>
      <c r="G421" s="948" t="s">
        <v>538</v>
      </c>
      <c r="H421" s="835" t="s">
        <v>313</v>
      </c>
      <c r="I421" s="835">
        <v>1</v>
      </c>
      <c r="J421" s="835">
        <v>2</v>
      </c>
      <c r="K421" s="935">
        <v>2</v>
      </c>
      <c r="L421" s="1114"/>
      <c r="M421" s="1111"/>
    </row>
    <row r="422" spans="1:13" s="281" customFormat="1" ht="20.149999999999999" customHeight="1" x14ac:dyDescent="0.35">
      <c r="A422" s="580"/>
      <c r="B422" s="936"/>
      <c r="C422" s="816" t="s">
        <v>1133</v>
      </c>
      <c r="D422" s="817"/>
      <c r="E422" s="817"/>
      <c r="F422" s="817"/>
      <c r="G422" s="817"/>
      <c r="H422" s="817"/>
      <c r="I422" s="817"/>
      <c r="J422" s="817"/>
      <c r="K422" s="817"/>
      <c r="L422" s="1114"/>
      <c r="M422" s="1111"/>
    </row>
    <row r="423" spans="1:13" s="281" customFormat="1" ht="45" customHeight="1" x14ac:dyDescent="0.35">
      <c r="A423" s="580"/>
      <c r="B423" s="936"/>
      <c r="C423" s="939">
        <v>1</v>
      </c>
      <c r="D423" s="1107" t="s">
        <v>1151</v>
      </c>
      <c r="E423" s="1108"/>
      <c r="F423" s="1109"/>
      <c r="G423" s="948" t="s">
        <v>538</v>
      </c>
      <c r="H423" s="835" t="s">
        <v>313</v>
      </c>
      <c r="I423" s="835">
        <v>1</v>
      </c>
      <c r="J423" s="835">
        <v>2</v>
      </c>
      <c r="K423" s="935">
        <v>2</v>
      </c>
      <c r="L423" s="1115"/>
      <c r="M423" s="1112"/>
    </row>
    <row r="424" spans="1:13" s="281" customFormat="1" ht="20.149999999999999" customHeight="1" x14ac:dyDescent="0.35">
      <c r="A424" s="580"/>
      <c r="B424" s="936"/>
      <c r="C424" s="816" t="s">
        <v>1134</v>
      </c>
      <c r="D424" s="817"/>
      <c r="E424" s="817"/>
      <c r="F424" s="817"/>
      <c r="G424" s="817"/>
      <c r="H424" s="817"/>
      <c r="I424" s="817"/>
      <c r="J424" s="817"/>
      <c r="K424" s="817"/>
      <c r="L424" s="1113" t="s">
        <v>534</v>
      </c>
      <c r="M424" s="1110" t="s">
        <v>1402</v>
      </c>
    </row>
    <row r="425" spans="1:13" s="281" customFormat="1" ht="45" customHeight="1" x14ac:dyDescent="0.35">
      <c r="A425" s="580"/>
      <c r="B425" s="936"/>
      <c r="C425" s="939">
        <v>1</v>
      </c>
      <c r="D425" s="1107" t="s">
        <v>1151</v>
      </c>
      <c r="E425" s="1108"/>
      <c r="F425" s="1109"/>
      <c r="G425" s="948" t="s">
        <v>537</v>
      </c>
      <c r="H425" s="835" t="s">
        <v>313</v>
      </c>
      <c r="I425" s="835">
        <v>1</v>
      </c>
      <c r="J425" s="835">
        <v>2</v>
      </c>
      <c r="K425" s="935">
        <v>2</v>
      </c>
      <c r="L425" s="1114"/>
      <c r="M425" s="1111"/>
    </row>
    <row r="426" spans="1:13" s="281" customFormat="1" ht="20.149999999999999" customHeight="1" x14ac:dyDescent="0.35">
      <c r="A426" s="580"/>
      <c r="B426" s="936"/>
      <c r="C426" s="816" t="s">
        <v>1135</v>
      </c>
      <c r="D426" s="817"/>
      <c r="E426" s="817"/>
      <c r="F426" s="817"/>
      <c r="G426" s="817"/>
      <c r="H426" s="817"/>
      <c r="I426" s="817"/>
      <c r="J426" s="817"/>
      <c r="K426" s="817"/>
      <c r="L426" s="1114"/>
      <c r="M426" s="1111"/>
    </row>
    <row r="427" spans="1:13" s="281" customFormat="1" ht="45" customHeight="1" x14ac:dyDescent="0.35">
      <c r="A427" s="580"/>
      <c r="B427" s="936"/>
      <c r="C427" s="939">
        <v>1</v>
      </c>
      <c r="D427" s="1107" t="s">
        <v>1151</v>
      </c>
      <c r="E427" s="1108"/>
      <c r="F427" s="1109"/>
      <c r="G427" s="948" t="s">
        <v>537</v>
      </c>
      <c r="H427" s="835" t="s">
        <v>313</v>
      </c>
      <c r="I427" s="835">
        <v>1</v>
      </c>
      <c r="J427" s="835">
        <v>2</v>
      </c>
      <c r="K427" s="935">
        <v>2</v>
      </c>
      <c r="L427" s="1115"/>
      <c r="M427" s="1112"/>
    </row>
    <row r="428" spans="1:13" s="281" customFormat="1" ht="20.149999999999999" customHeight="1" x14ac:dyDescent="0.35">
      <c r="A428" s="580"/>
      <c r="B428" s="936"/>
      <c r="C428" s="816" t="s">
        <v>1136</v>
      </c>
      <c r="D428" s="817"/>
      <c r="E428" s="817"/>
      <c r="F428" s="817"/>
      <c r="G428" s="817"/>
      <c r="H428" s="817"/>
      <c r="I428" s="817"/>
      <c r="J428" s="817"/>
      <c r="K428" s="817"/>
      <c r="L428" s="817"/>
      <c r="M428" s="818"/>
    </row>
    <row r="429" spans="1:13" s="281" customFormat="1" ht="107.25" customHeight="1" x14ac:dyDescent="0.35">
      <c r="A429" s="580"/>
      <c r="B429" s="936"/>
      <c r="C429" s="939">
        <v>1</v>
      </c>
      <c r="D429" s="1107" t="s">
        <v>1154</v>
      </c>
      <c r="E429" s="1108"/>
      <c r="F429" s="1109"/>
      <c r="G429" s="949" t="s">
        <v>1153</v>
      </c>
      <c r="H429" s="835" t="s">
        <v>313</v>
      </c>
      <c r="I429" s="835">
        <v>1</v>
      </c>
      <c r="J429" s="835">
        <v>2</v>
      </c>
      <c r="K429" s="835">
        <v>2</v>
      </c>
      <c r="L429" s="950" t="s">
        <v>1152</v>
      </c>
      <c r="M429" s="961" t="s">
        <v>1403</v>
      </c>
    </row>
    <row r="430" spans="1:13" s="281" customFormat="1" ht="20.149999999999999" customHeight="1" x14ac:dyDescent="0.35">
      <c r="A430" s="580"/>
      <c r="B430" s="936"/>
      <c r="C430" s="816" t="s">
        <v>1137</v>
      </c>
      <c r="D430" s="937"/>
      <c r="E430" s="937"/>
      <c r="F430" s="937"/>
      <c r="G430" s="937"/>
      <c r="H430" s="937"/>
      <c r="I430" s="937"/>
      <c r="J430" s="937"/>
      <c r="K430" s="937"/>
      <c r="L430" s="937"/>
      <c r="M430" s="938"/>
    </row>
    <row r="431" spans="1:13" s="281" customFormat="1" ht="73.5" customHeight="1" x14ac:dyDescent="0.35">
      <c r="A431" s="580"/>
      <c r="B431" s="936"/>
      <c r="C431" s="939">
        <v>1</v>
      </c>
      <c r="D431" s="1107" t="s">
        <v>1155</v>
      </c>
      <c r="E431" s="1108"/>
      <c r="F431" s="1109"/>
      <c r="G431" s="949" t="s">
        <v>536</v>
      </c>
      <c r="H431" s="835" t="s">
        <v>313</v>
      </c>
      <c r="I431" s="835">
        <v>1</v>
      </c>
      <c r="J431" s="835">
        <v>2</v>
      </c>
      <c r="K431" s="835">
        <v>2</v>
      </c>
      <c r="L431" s="950" t="s">
        <v>535</v>
      </c>
      <c r="M431" s="961" t="s">
        <v>1404</v>
      </c>
    </row>
    <row r="432" spans="1:13" s="281" customFormat="1" ht="20.149999999999999" customHeight="1" x14ac:dyDescent="0.35">
      <c r="A432" s="580"/>
      <c r="B432" s="936"/>
      <c r="C432" s="816" t="s">
        <v>1138</v>
      </c>
      <c r="D432" s="937"/>
      <c r="E432" s="937"/>
      <c r="F432" s="937"/>
      <c r="G432" s="937"/>
      <c r="H432" s="937"/>
      <c r="I432" s="937"/>
      <c r="J432" s="937"/>
      <c r="K432" s="937"/>
      <c r="L432" s="937"/>
      <c r="M432" s="938"/>
    </row>
    <row r="433" spans="1:13" s="281" customFormat="1" ht="107.25" customHeight="1" x14ac:dyDescent="0.35">
      <c r="A433" s="580"/>
      <c r="B433" s="936"/>
      <c r="C433" s="939">
        <v>1</v>
      </c>
      <c r="D433" s="1107" t="s">
        <v>1156</v>
      </c>
      <c r="E433" s="1108"/>
      <c r="F433" s="1109"/>
      <c r="G433" s="948" t="s">
        <v>541</v>
      </c>
      <c r="H433" s="835" t="s">
        <v>313</v>
      </c>
      <c r="I433" s="835">
        <v>1</v>
      </c>
      <c r="J433" s="835">
        <v>2</v>
      </c>
      <c r="K433" s="835">
        <v>2</v>
      </c>
      <c r="L433" s="950" t="s">
        <v>540</v>
      </c>
      <c r="M433" s="961" t="s">
        <v>1405</v>
      </c>
    </row>
    <row r="434" spans="1:13" s="281" customFormat="1" ht="20.149999999999999" customHeight="1" x14ac:dyDescent="0.35">
      <c r="A434" s="580"/>
      <c r="B434" s="955"/>
      <c r="C434" s="816" t="s">
        <v>1408</v>
      </c>
      <c r="D434" s="956"/>
      <c r="E434" s="956"/>
      <c r="F434" s="956"/>
      <c r="G434" s="956"/>
      <c r="H434" s="956"/>
      <c r="I434" s="956"/>
      <c r="J434" s="956"/>
      <c r="K434" s="956"/>
      <c r="L434" s="956"/>
      <c r="M434" s="957"/>
    </row>
    <row r="435" spans="1:13" s="281" customFormat="1" ht="108.75" customHeight="1" x14ac:dyDescent="0.35">
      <c r="A435" s="580"/>
      <c r="B435" s="955"/>
      <c r="C435" s="958">
        <v>1</v>
      </c>
      <c r="D435" s="1107" t="s">
        <v>1156</v>
      </c>
      <c r="E435" s="1108"/>
      <c r="F435" s="1109"/>
      <c r="G435" s="949" t="s">
        <v>1410</v>
      </c>
      <c r="H435" s="835" t="s">
        <v>313</v>
      </c>
      <c r="I435" s="835">
        <v>1</v>
      </c>
      <c r="J435" s="835">
        <v>2</v>
      </c>
      <c r="K435" s="835">
        <v>2</v>
      </c>
      <c r="L435" s="950" t="s">
        <v>1409</v>
      </c>
      <c r="M435" s="961" t="s">
        <v>1411</v>
      </c>
    </row>
    <row r="436" spans="1:13" s="281" customFormat="1" ht="20.149999999999999" customHeight="1" x14ac:dyDescent="0.35">
      <c r="A436" s="580"/>
      <c r="B436" s="936"/>
      <c r="C436" s="816" t="s">
        <v>1407</v>
      </c>
      <c r="D436" s="937"/>
      <c r="E436" s="937"/>
      <c r="F436" s="937"/>
      <c r="G436" s="937"/>
      <c r="H436" s="937"/>
      <c r="I436" s="937"/>
      <c r="J436" s="937"/>
      <c r="K436" s="937"/>
      <c r="L436" s="937"/>
      <c r="M436" s="938"/>
    </row>
    <row r="437" spans="1:13" s="281" customFormat="1" ht="119.25" customHeight="1" x14ac:dyDescent="0.35">
      <c r="A437" s="580"/>
      <c r="B437" s="936"/>
      <c r="C437" s="939">
        <v>1</v>
      </c>
      <c r="D437" s="1107" t="s">
        <v>1159</v>
      </c>
      <c r="E437" s="1108"/>
      <c r="F437" s="1109"/>
      <c r="G437" s="949" t="s">
        <v>1158</v>
      </c>
      <c r="H437" s="835" t="s">
        <v>313</v>
      </c>
      <c r="I437" s="835">
        <v>1</v>
      </c>
      <c r="J437" s="835">
        <v>2</v>
      </c>
      <c r="K437" s="835">
        <v>2</v>
      </c>
      <c r="L437" s="950" t="s">
        <v>1157</v>
      </c>
      <c r="M437" s="961" t="s">
        <v>1406</v>
      </c>
    </row>
    <row r="438" spans="1:13" s="511" customFormat="1" ht="20.149999999999999" customHeight="1" x14ac:dyDescent="0.3">
      <c r="A438" s="823"/>
      <c r="B438" s="824" t="s">
        <v>16</v>
      </c>
      <c r="C438" s="1144" t="s">
        <v>101</v>
      </c>
      <c r="D438" s="1145"/>
      <c r="E438" s="1145"/>
      <c r="F438" s="1145"/>
      <c r="G438" s="1145"/>
      <c r="H438" s="1145"/>
      <c r="I438" s="1145"/>
      <c r="J438" s="1146"/>
      <c r="K438" s="291">
        <v>0</v>
      </c>
      <c r="L438" s="825"/>
      <c r="M438" s="826"/>
    </row>
    <row r="439" spans="1:13" s="511" customFormat="1" ht="37.15" customHeight="1" x14ac:dyDescent="0.3">
      <c r="A439" s="580"/>
      <c r="B439" s="795"/>
      <c r="C439" s="1031" t="s">
        <v>102</v>
      </c>
      <c r="D439" s="1036"/>
      <c r="E439" s="1036"/>
      <c r="F439" s="1032"/>
      <c r="G439" s="161"/>
      <c r="H439" s="796"/>
      <c r="I439" s="184"/>
      <c r="J439" s="192"/>
      <c r="K439" s="192"/>
      <c r="L439" s="640"/>
      <c r="M439" s="641"/>
    </row>
    <row r="440" spans="1:13" s="511" customFormat="1" ht="20.149999999999999" customHeight="1" x14ac:dyDescent="0.3">
      <c r="A440" s="823"/>
      <c r="B440" s="293" t="s">
        <v>103</v>
      </c>
      <c r="C440" s="1144" t="s">
        <v>104</v>
      </c>
      <c r="D440" s="1145"/>
      <c r="E440" s="1145"/>
      <c r="F440" s="1145"/>
      <c r="G440" s="1145"/>
      <c r="H440" s="1145"/>
      <c r="I440" s="1145"/>
      <c r="J440" s="1146"/>
      <c r="K440" s="291">
        <v>0</v>
      </c>
      <c r="L440" s="827"/>
      <c r="M440" s="658"/>
    </row>
    <row r="441" spans="1:13" s="511" customFormat="1" ht="20.149999999999999" customHeight="1" x14ac:dyDescent="0.3">
      <c r="A441" s="580"/>
      <c r="B441" s="794"/>
      <c r="C441" s="650">
        <v>1</v>
      </c>
      <c r="D441" s="1031" t="s">
        <v>105</v>
      </c>
      <c r="E441" s="1036"/>
      <c r="F441" s="1032"/>
      <c r="G441" s="161"/>
      <c r="H441" s="796"/>
      <c r="I441" s="184"/>
      <c r="J441" s="192"/>
      <c r="K441" s="192"/>
      <c r="L441" s="640"/>
      <c r="M441" s="641"/>
    </row>
    <row r="442" spans="1:13" s="511" customFormat="1" ht="33" customHeight="1" x14ac:dyDescent="0.3">
      <c r="A442" s="828"/>
      <c r="B442" s="295"/>
      <c r="C442" s="650">
        <v>2</v>
      </c>
      <c r="D442" s="1031" t="s">
        <v>192</v>
      </c>
      <c r="E442" s="1036"/>
      <c r="F442" s="1032"/>
      <c r="G442" s="161"/>
      <c r="H442" s="796"/>
      <c r="I442" s="184"/>
      <c r="J442" s="192"/>
      <c r="K442" s="192"/>
      <c r="L442" s="640"/>
      <c r="M442" s="641"/>
    </row>
    <row r="443" spans="1:13" s="511" customFormat="1" ht="20.149999999999999" customHeight="1" x14ac:dyDescent="0.3">
      <c r="A443" s="829"/>
      <c r="B443" s="293" t="s">
        <v>5</v>
      </c>
      <c r="C443" s="1144" t="s">
        <v>106</v>
      </c>
      <c r="D443" s="1145"/>
      <c r="E443" s="1145"/>
      <c r="F443" s="1145"/>
      <c r="G443" s="1145"/>
      <c r="H443" s="1145"/>
      <c r="I443" s="1145"/>
      <c r="J443" s="1146"/>
      <c r="K443" s="291">
        <v>0</v>
      </c>
      <c r="L443" s="640"/>
      <c r="M443" s="641"/>
    </row>
    <row r="444" spans="1:13" s="511" customFormat="1" ht="33" customHeight="1" x14ac:dyDescent="0.3">
      <c r="A444" s="580"/>
      <c r="B444" s="795"/>
      <c r="C444" s="788"/>
      <c r="D444" s="1031" t="s">
        <v>107</v>
      </c>
      <c r="E444" s="1036"/>
      <c r="F444" s="1032"/>
      <c r="G444" s="161"/>
      <c r="H444" s="796"/>
      <c r="I444" s="184"/>
      <c r="J444" s="192"/>
      <c r="K444" s="192"/>
      <c r="L444" s="640"/>
      <c r="M444" s="641"/>
    </row>
    <row r="445" spans="1:13" s="511" customFormat="1" ht="16.5" customHeight="1" x14ac:dyDescent="0.3">
      <c r="A445" s="829"/>
      <c r="B445" s="296" t="s">
        <v>108</v>
      </c>
      <c r="C445" s="1144" t="s">
        <v>109</v>
      </c>
      <c r="D445" s="1145"/>
      <c r="E445" s="1145"/>
      <c r="F445" s="1145"/>
      <c r="G445" s="1145"/>
      <c r="H445" s="1145"/>
      <c r="I445" s="1145"/>
      <c r="J445" s="1146"/>
      <c r="K445" s="830">
        <v>0</v>
      </c>
      <c r="L445" s="825"/>
      <c r="M445" s="826"/>
    </row>
    <row r="446" spans="1:13" s="511" customFormat="1" ht="20.149999999999999" customHeight="1" x14ac:dyDescent="0.3">
      <c r="A446" s="828"/>
      <c r="B446" s="794"/>
      <c r="C446" s="796">
        <v>1</v>
      </c>
      <c r="D446" s="1031" t="s">
        <v>110</v>
      </c>
      <c r="E446" s="1036"/>
      <c r="F446" s="1032"/>
      <c r="G446" s="161"/>
      <c r="H446" s="796"/>
      <c r="I446" s="184"/>
      <c r="J446" s="192"/>
      <c r="K446" s="192"/>
      <c r="L446" s="640"/>
      <c r="M446" s="641"/>
    </row>
    <row r="447" spans="1:13" s="511" customFormat="1" ht="30.65" customHeight="1" x14ac:dyDescent="0.3">
      <c r="A447" s="828"/>
      <c r="B447" s="831"/>
      <c r="C447" s="650">
        <v>2</v>
      </c>
      <c r="D447" s="1031" t="s">
        <v>111</v>
      </c>
      <c r="E447" s="1036"/>
      <c r="F447" s="1032"/>
      <c r="G447" s="161"/>
      <c r="H447" s="796"/>
      <c r="I447" s="184"/>
      <c r="J447" s="192"/>
      <c r="K447" s="192"/>
      <c r="L447" s="640"/>
      <c r="M447" s="641"/>
    </row>
    <row r="448" spans="1:13" s="511" customFormat="1" ht="46.9" customHeight="1" x14ac:dyDescent="0.3">
      <c r="A448" s="832"/>
      <c r="B448" s="794"/>
      <c r="C448" s="650">
        <v>3</v>
      </c>
      <c r="D448" s="1031" t="s">
        <v>112</v>
      </c>
      <c r="E448" s="1036"/>
      <c r="F448" s="1032"/>
      <c r="G448" s="161"/>
      <c r="H448" s="796"/>
      <c r="I448" s="184"/>
      <c r="J448" s="192"/>
      <c r="K448" s="192"/>
      <c r="L448" s="640"/>
      <c r="M448" s="641"/>
    </row>
    <row r="449" spans="1:13" s="511" customFormat="1" ht="35.5" customHeight="1" x14ac:dyDescent="0.3">
      <c r="A449" s="619"/>
      <c r="B449" s="794"/>
      <c r="C449" s="796">
        <v>4</v>
      </c>
      <c r="D449" s="1031" t="s">
        <v>113</v>
      </c>
      <c r="E449" s="1036"/>
      <c r="F449" s="1032"/>
      <c r="G449" s="161"/>
      <c r="H449" s="796"/>
      <c r="I449" s="184"/>
      <c r="J449" s="192"/>
      <c r="K449" s="192"/>
      <c r="L449" s="640"/>
      <c r="M449" s="641"/>
    </row>
    <row r="450" spans="1:13" s="511" customFormat="1" ht="20.149999999999999" customHeight="1" x14ac:dyDescent="0.3">
      <c r="A450" s="619"/>
      <c r="B450" s="833"/>
      <c r="C450" s="796">
        <v>5</v>
      </c>
      <c r="D450" s="1031" t="s">
        <v>114</v>
      </c>
      <c r="E450" s="1036"/>
      <c r="F450" s="1032"/>
      <c r="G450" s="161"/>
      <c r="H450" s="796"/>
      <c r="I450" s="184"/>
      <c r="J450" s="192"/>
      <c r="K450" s="192"/>
      <c r="L450" s="640"/>
      <c r="M450" s="641"/>
    </row>
    <row r="451" spans="1:13" s="511" customFormat="1" ht="43.5" customHeight="1" x14ac:dyDescent="0.3">
      <c r="A451" s="832"/>
      <c r="B451" s="794"/>
      <c r="C451" s="796">
        <v>6</v>
      </c>
      <c r="D451" s="1031" t="s">
        <v>187</v>
      </c>
      <c r="E451" s="1036"/>
      <c r="F451" s="1032"/>
      <c r="G451" s="161"/>
      <c r="H451" s="796"/>
      <c r="I451" s="184"/>
      <c r="J451" s="192"/>
      <c r="K451" s="192"/>
      <c r="L451" s="640"/>
      <c r="M451" s="641"/>
    </row>
    <row r="452" spans="1:13" s="511" customFormat="1" ht="48" customHeight="1" x14ac:dyDescent="0.3">
      <c r="A452" s="834"/>
      <c r="B452" s="795"/>
      <c r="C452" s="835">
        <v>7</v>
      </c>
      <c r="D452" s="1153" t="s">
        <v>271</v>
      </c>
      <c r="E452" s="1154"/>
      <c r="F452" s="1155"/>
      <c r="G452" s="836"/>
      <c r="H452" s="835"/>
      <c r="I452" s="837"/>
      <c r="J452" s="838"/>
      <c r="K452" s="839"/>
      <c r="L452" s="840"/>
      <c r="M452" s="841"/>
    </row>
    <row r="453" spans="1:13" s="511" customFormat="1" ht="59.25" customHeight="1" x14ac:dyDescent="0.3">
      <c r="A453" s="842"/>
      <c r="B453" s="795"/>
      <c r="C453" s="795">
        <v>8</v>
      </c>
      <c r="D453" s="1031" t="s">
        <v>489</v>
      </c>
      <c r="E453" s="1036"/>
      <c r="F453" s="1032"/>
      <c r="G453" s="164"/>
      <c r="H453" s="795"/>
      <c r="I453" s="182"/>
      <c r="J453" s="592"/>
      <c r="K453" s="192"/>
      <c r="L453" s="640"/>
      <c r="M453" s="641"/>
    </row>
    <row r="454" spans="1:13" s="511" customFormat="1" ht="21.65" customHeight="1" x14ac:dyDescent="0.3">
      <c r="A454" s="651"/>
      <c r="B454" s="293" t="s">
        <v>117</v>
      </c>
      <c r="C454" s="1144" t="s">
        <v>118</v>
      </c>
      <c r="D454" s="1145"/>
      <c r="E454" s="1145"/>
      <c r="F454" s="1145"/>
      <c r="G454" s="1145"/>
      <c r="H454" s="1145"/>
      <c r="I454" s="1145"/>
      <c r="J454" s="1146"/>
      <c r="K454" s="291">
        <v>0</v>
      </c>
      <c r="L454" s="640"/>
      <c r="M454" s="641"/>
    </row>
    <row r="455" spans="1:13" s="511" customFormat="1" ht="20.149999999999999" customHeight="1" x14ac:dyDescent="0.3">
      <c r="A455" s="648"/>
      <c r="B455" s="642"/>
      <c r="C455" s="650">
        <v>1</v>
      </c>
      <c r="D455" s="1031" t="s">
        <v>119</v>
      </c>
      <c r="E455" s="1036"/>
      <c r="F455" s="1032"/>
      <c r="G455" s="161"/>
      <c r="H455" s="142"/>
      <c r="I455" s="184"/>
      <c r="J455" s="192"/>
      <c r="K455" s="192"/>
      <c r="L455" s="640"/>
      <c r="M455" s="641"/>
    </row>
    <row r="456" spans="1:13" s="511" customFormat="1" ht="20.149999999999999" customHeight="1" x14ac:dyDescent="0.3">
      <c r="A456" s="648"/>
      <c r="B456" s="295"/>
      <c r="C456" s="142">
        <v>2</v>
      </c>
      <c r="D456" s="1031" t="s">
        <v>120</v>
      </c>
      <c r="E456" s="1036"/>
      <c r="F456" s="1032"/>
      <c r="G456" s="161"/>
      <c r="H456" s="142"/>
      <c r="I456" s="184"/>
      <c r="J456" s="192"/>
      <c r="K456" s="571"/>
      <c r="L456" s="652"/>
      <c r="M456" s="647"/>
    </row>
    <row r="457" spans="1:13" s="511" customFormat="1" ht="20.149999999999999" customHeight="1" x14ac:dyDescent="0.3">
      <c r="A457" s="653"/>
      <c r="B457" s="293" t="s">
        <v>121</v>
      </c>
      <c r="C457" s="1144" t="s">
        <v>122</v>
      </c>
      <c r="D457" s="1145"/>
      <c r="E457" s="1145"/>
      <c r="F457" s="1145"/>
      <c r="G457" s="1145"/>
      <c r="H457" s="1145"/>
      <c r="I457" s="1145"/>
      <c r="J457" s="1146"/>
      <c r="K457" s="291">
        <v>0</v>
      </c>
      <c r="L457" s="640"/>
      <c r="M457" s="641"/>
    </row>
    <row r="458" spans="1:13" s="511" customFormat="1" ht="20.149999999999999" customHeight="1" x14ac:dyDescent="0.3">
      <c r="A458" s="648"/>
      <c r="B458" s="642"/>
      <c r="C458" s="142">
        <v>1</v>
      </c>
      <c r="D458" s="1031" t="s">
        <v>123</v>
      </c>
      <c r="E458" s="1036"/>
      <c r="F458" s="1032"/>
      <c r="G458" s="161"/>
      <c r="H458" s="142"/>
      <c r="I458" s="184"/>
      <c r="J458" s="192"/>
      <c r="K458" s="192"/>
      <c r="L458" s="640"/>
      <c r="M458" s="641"/>
    </row>
    <row r="459" spans="1:13" s="511" customFormat="1" ht="20.149999999999999" customHeight="1" x14ac:dyDescent="0.3">
      <c r="A459" s="648"/>
      <c r="B459" s="295"/>
      <c r="C459" s="650">
        <v>2</v>
      </c>
      <c r="D459" s="1031" t="s">
        <v>124</v>
      </c>
      <c r="E459" s="1036"/>
      <c r="F459" s="1032"/>
      <c r="G459" s="161"/>
      <c r="H459" s="142"/>
      <c r="I459" s="184"/>
      <c r="J459" s="192"/>
      <c r="K459" s="593"/>
      <c r="L459" s="654"/>
      <c r="M459" s="655"/>
    </row>
    <row r="460" spans="1:13" s="511" customFormat="1" ht="20.149999999999999" customHeight="1" x14ac:dyDescent="0.3">
      <c r="A460" s="653"/>
      <c r="B460" s="293" t="s">
        <v>132</v>
      </c>
      <c r="C460" s="1150" t="s">
        <v>193</v>
      </c>
      <c r="D460" s="1151"/>
      <c r="E460" s="1151"/>
      <c r="F460" s="1151"/>
      <c r="G460" s="1151"/>
      <c r="H460" s="1151"/>
      <c r="I460" s="1151"/>
      <c r="J460" s="1152"/>
      <c r="K460" s="291">
        <v>0</v>
      </c>
      <c r="L460" s="654"/>
      <c r="M460" s="655"/>
    </row>
    <row r="461" spans="1:13" s="511" customFormat="1" ht="20.149999999999999" customHeight="1" x14ac:dyDescent="0.3">
      <c r="A461" s="648"/>
      <c r="B461" s="642"/>
      <c r="C461" s="656" t="s">
        <v>20</v>
      </c>
      <c r="D461" s="1052" t="s">
        <v>125</v>
      </c>
      <c r="E461" s="1053"/>
      <c r="F461" s="1054"/>
      <c r="G461" s="164"/>
      <c r="H461" s="643"/>
      <c r="I461" s="182"/>
      <c r="J461" s="593"/>
      <c r="K461" s="593"/>
      <c r="L461" s="654"/>
      <c r="M461" s="655"/>
    </row>
    <row r="462" spans="1:13" s="511" customFormat="1" ht="20.149999999999999" customHeight="1" x14ac:dyDescent="0.3">
      <c r="A462" s="648"/>
      <c r="B462" s="293"/>
      <c r="C462" s="656" t="s">
        <v>22</v>
      </c>
      <c r="D462" s="1052" t="s">
        <v>126</v>
      </c>
      <c r="E462" s="1053"/>
      <c r="F462" s="1054"/>
      <c r="G462" s="164"/>
      <c r="H462" s="643"/>
      <c r="I462" s="182"/>
      <c r="J462" s="593"/>
      <c r="K462" s="566"/>
      <c r="L462" s="657"/>
      <c r="M462" s="658"/>
    </row>
    <row r="463" spans="1:13" s="511" customFormat="1" ht="20.149999999999999" customHeight="1" x14ac:dyDescent="0.3">
      <c r="A463" s="648"/>
      <c r="B463" s="642"/>
      <c r="C463" s="169" t="s">
        <v>28</v>
      </c>
      <c r="D463" s="1052" t="s">
        <v>127</v>
      </c>
      <c r="E463" s="1053"/>
      <c r="F463" s="1054"/>
      <c r="G463" s="161"/>
      <c r="H463" s="142"/>
      <c r="I463" s="184"/>
      <c r="J463" s="566"/>
      <c r="K463" s="566"/>
      <c r="L463" s="657"/>
      <c r="M463" s="658"/>
    </row>
    <row r="464" spans="1:13" s="511" customFormat="1" ht="20.149999999999999" customHeight="1" x14ac:dyDescent="0.3">
      <c r="A464" s="648"/>
      <c r="B464" s="642"/>
      <c r="C464" s="659" t="s">
        <v>38</v>
      </c>
      <c r="D464" s="1052" t="s">
        <v>128</v>
      </c>
      <c r="E464" s="1053"/>
      <c r="F464" s="1054"/>
      <c r="G464" s="161"/>
      <c r="H464" s="142"/>
      <c r="I464" s="184"/>
      <c r="J464" s="566"/>
      <c r="K464" s="566"/>
      <c r="L464" s="657"/>
      <c r="M464" s="658"/>
    </row>
    <row r="465" spans="1:13" s="511" customFormat="1" ht="20.149999999999999" customHeight="1" x14ac:dyDescent="0.3">
      <c r="A465" s="648"/>
      <c r="B465" s="568"/>
      <c r="C465" s="659" t="s">
        <v>40</v>
      </c>
      <c r="D465" s="1052" t="s">
        <v>129</v>
      </c>
      <c r="E465" s="1053"/>
      <c r="F465" s="1054"/>
      <c r="G465" s="161"/>
      <c r="H465" s="142"/>
      <c r="I465" s="184"/>
      <c r="J465" s="566"/>
      <c r="K465" s="566"/>
      <c r="L465" s="657"/>
      <c r="M465" s="658"/>
    </row>
    <row r="466" spans="1:13" s="511" customFormat="1" ht="20.149999999999999" customHeight="1" x14ac:dyDescent="0.3">
      <c r="A466" s="648"/>
      <c r="B466" s="580"/>
      <c r="C466" s="659" t="s">
        <v>42</v>
      </c>
      <c r="D466" s="1052" t="s">
        <v>130</v>
      </c>
      <c r="E466" s="1053"/>
      <c r="F466" s="1054"/>
      <c r="G466" s="161"/>
      <c r="H466" s="142"/>
      <c r="I466" s="184"/>
      <c r="J466" s="566"/>
      <c r="K466" s="566"/>
      <c r="L466" s="657"/>
      <c r="M466" s="658"/>
    </row>
    <row r="467" spans="1:13" s="511" customFormat="1" ht="20.149999999999999" customHeight="1" x14ac:dyDescent="0.3">
      <c r="A467" s="660"/>
      <c r="B467" s="619"/>
      <c r="C467" s="659" t="s">
        <v>44</v>
      </c>
      <c r="D467" s="1052" t="s">
        <v>131</v>
      </c>
      <c r="E467" s="1053"/>
      <c r="F467" s="1054"/>
      <c r="G467" s="161"/>
      <c r="H467" s="142"/>
      <c r="I467" s="184"/>
      <c r="J467" s="566"/>
      <c r="K467" s="297"/>
      <c r="L467" s="640"/>
      <c r="M467" s="641"/>
    </row>
    <row r="468" spans="1:13" s="511" customFormat="1" ht="20.149999999999999" customHeight="1" x14ac:dyDescent="0.3">
      <c r="A468" s="661"/>
      <c r="B468" s="592"/>
      <c r="C468" s="1171" t="s">
        <v>221</v>
      </c>
      <c r="D468" s="1172"/>
      <c r="E468" s="1172"/>
      <c r="F468" s="1172"/>
      <c r="G468" s="1172"/>
      <c r="H468" s="1172"/>
      <c r="I468" s="1172"/>
      <c r="J468" s="1173"/>
      <c r="K468" s="663">
        <f>K27</f>
        <v>237.03</v>
      </c>
      <c r="L468" s="640"/>
      <c r="M468" s="641"/>
    </row>
    <row r="469" spans="1:13" ht="20.149999999999999" customHeight="1" x14ac:dyDescent="0.3">
      <c r="B469" s="444"/>
      <c r="C469" s="429"/>
      <c r="D469" s="429"/>
      <c r="E469" s="422"/>
      <c r="F469" s="422"/>
      <c r="G469" s="424"/>
      <c r="H469" s="425"/>
      <c r="I469" s="445"/>
      <c r="J469" s="424"/>
      <c r="K469" s="446"/>
      <c r="L469" s="447"/>
      <c r="M469" s="448"/>
    </row>
    <row r="470" spans="1:13" s="511" customFormat="1" ht="20.149999999999999" customHeight="1" x14ac:dyDescent="0.3">
      <c r="B470" s="280"/>
      <c r="C470" s="280" t="s">
        <v>302</v>
      </c>
      <c r="D470" s="627"/>
      <c r="E470" s="627"/>
      <c r="F470" s="627"/>
      <c r="G470" s="662"/>
      <c r="H470" s="283"/>
      <c r="I470" s="601"/>
      <c r="J470" s="601"/>
      <c r="K470" s="506"/>
      <c r="L470" s="507"/>
      <c r="M470" s="508"/>
    </row>
    <row r="471" spans="1:13" ht="20.149999999999999" customHeight="1" x14ac:dyDescent="0.3">
      <c r="B471" s="428"/>
      <c r="C471" s="428"/>
      <c r="D471" s="449"/>
      <c r="E471" s="449"/>
      <c r="F471" s="449"/>
      <c r="G471" s="450"/>
      <c r="H471" s="425"/>
      <c r="I471" s="446"/>
      <c r="J471" s="446"/>
      <c r="K471" s="424"/>
      <c r="L471" s="426"/>
      <c r="M471" s="427"/>
    </row>
    <row r="472" spans="1:13" ht="13" x14ac:dyDescent="0.3">
      <c r="B472" s="428"/>
      <c r="C472" s="449"/>
      <c r="D472" s="449"/>
      <c r="E472" s="449"/>
      <c r="F472" s="449"/>
      <c r="G472" s="450"/>
      <c r="H472" s="425"/>
      <c r="J472" s="511" t="s">
        <v>1130</v>
      </c>
      <c r="K472" s="506"/>
      <c r="L472" s="507"/>
      <c r="M472" s="508"/>
    </row>
    <row r="473" spans="1:13" ht="13" x14ac:dyDescent="0.3">
      <c r="B473" s="422"/>
      <c r="C473" s="429"/>
      <c r="D473" s="429"/>
      <c r="E473" s="422"/>
      <c r="F473" s="422"/>
      <c r="G473" s="424"/>
      <c r="H473" s="425"/>
      <c r="J473" s="511" t="str">
        <f>F8</f>
        <v>Ketua Jurusan Kimia</v>
      </c>
      <c r="K473" s="379"/>
      <c r="L473" s="512"/>
      <c r="M473" s="513"/>
    </row>
    <row r="474" spans="1:13" ht="13" x14ac:dyDescent="0.3">
      <c r="B474" s="422"/>
      <c r="C474" s="429"/>
      <c r="D474" s="429"/>
      <c r="E474" s="422"/>
      <c r="F474" s="422"/>
      <c r="G474" s="424"/>
      <c r="H474" s="425"/>
      <c r="J474" s="511" t="s">
        <v>504</v>
      </c>
      <c r="K474" s="379"/>
      <c r="L474" s="512"/>
      <c r="M474" s="513"/>
    </row>
    <row r="475" spans="1:13" ht="13" x14ac:dyDescent="0.3">
      <c r="B475" s="422"/>
      <c r="C475" s="429"/>
      <c r="H475" s="425"/>
      <c r="J475" s="511"/>
      <c r="K475" s="506"/>
      <c r="L475" s="507"/>
      <c r="M475" s="508"/>
    </row>
    <row r="476" spans="1:13" ht="13" x14ac:dyDescent="0.3">
      <c r="B476" s="422"/>
      <c r="C476" s="429"/>
      <c r="H476" s="425"/>
      <c r="J476" s="511"/>
      <c r="K476" s="506"/>
      <c r="L476" s="507"/>
      <c r="M476" s="508"/>
    </row>
    <row r="477" spans="1:13" ht="13" x14ac:dyDescent="0.3">
      <c r="B477" s="422"/>
      <c r="C477" s="429"/>
      <c r="D477" s="429"/>
      <c r="E477" s="422"/>
      <c r="F477" s="422"/>
      <c r="G477" s="424"/>
      <c r="H477" s="425"/>
      <c r="J477" s="511"/>
      <c r="K477" s="506"/>
      <c r="L477" s="507"/>
      <c r="M477" s="508"/>
    </row>
    <row r="478" spans="1:13" ht="13" x14ac:dyDescent="0.3">
      <c r="B478" s="422"/>
      <c r="C478" s="429"/>
      <c r="D478" s="429"/>
      <c r="E478" s="422"/>
      <c r="F478" s="422"/>
      <c r="G478" s="424"/>
      <c r="H478" s="425"/>
      <c r="J478" s="511"/>
      <c r="K478" s="284"/>
      <c r="L478" s="514"/>
      <c r="M478" s="515"/>
    </row>
    <row r="479" spans="1:13" ht="13" x14ac:dyDescent="0.3">
      <c r="B479" s="422"/>
      <c r="C479" s="429"/>
      <c r="D479" s="429"/>
      <c r="E479" s="422"/>
      <c r="F479" s="422"/>
      <c r="G479" s="424"/>
      <c r="H479" s="425"/>
      <c r="J479" s="1160" t="s">
        <v>779</v>
      </c>
      <c r="K479" s="1160"/>
      <c r="L479" s="1160"/>
      <c r="M479" s="1160"/>
    </row>
    <row r="480" spans="1:13" ht="13" x14ac:dyDescent="0.3">
      <c r="B480" s="422"/>
      <c r="J480" s="1161" t="s">
        <v>782</v>
      </c>
      <c r="K480" s="1162"/>
      <c r="L480" s="1162"/>
      <c r="M480" s="1162"/>
    </row>
    <row r="481" spans="2:13" ht="20.149999999999999" customHeight="1" x14ac:dyDescent="0.3">
      <c r="B481" s="422"/>
      <c r="M481" s="452"/>
    </row>
    <row r="482" spans="2:13" ht="20.149999999999999" customHeight="1" x14ac:dyDescent="0.3">
      <c r="B482" s="422"/>
      <c r="M482" s="452"/>
    </row>
    <row r="483" spans="2:13" ht="20.149999999999999" customHeight="1" x14ac:dyDescent="0.3">
      <c r="B483" s="422"/>
      <c r="M483" s="452"/>
    </row>
    <row r="484" spans="2:13" ht="20.149999999999999" customHeight="1" x14ac:dyDescent="0.3">
      <c r="B484" s="422"/>
      <c r="M484" s="452"/>
    </row>
    <row r="485" spans="2:13" ht="20.149999999999999" customHeight="1" x14ac:dyDescent="0.3">
      <c r="M485" s="452"/>
    </row>
    <row r="486" spans="2:13" ht="20.149999999999999" customHeight="1" x14ac:dyDescent="0.3">
      <c r="M486" s="452"/>
    </row>
    <row r="487" spans="2:13" ht="20.149999999999999" customHeight="1" x14ac:dyDescent="0.3">
      <c r="M487" s="452"/>
    </row>
    <row r="488" spans="2:13" ht="20.149999999999999" customHeight="1" x14ac:dyDescent="0.3">
      <c r="M488" s="452"/>
    </row>
    <row r="489" spans="2:13" ht="20.149999999999999" customHeight="1" x14ac:dyDescent="0.3">
      <c r="M489" s="452"/>
    </row>
    <row r="490" spans="2:13" ht="20.149999999999999" customHeight="1" x14ac:dyDescent="0.3">
      <c r="M490" s="452"/>
    </row>
    <row r="491" spans="2:13" ht="20.149999999999999" customHeight="1" x14ac:dyDescent="0.3">
      <c r="M491" s="452"/>
    </row>
    <row r="492" spans="2:13" ht="20.149999999999999" customHeight="1" x14ac:dyDescent="0.3">
      <c r="M492" s="452"/>
    </row>
    <row r="493" spans="2:13" ht="20.149999999999999" customHeight="1" x14ac:dyDescent="0.3">
      <c r="M493" s="452"/>
    </row>
    <row r="494" spans="2:13" ht="20.149999999999999" customHeight="1" x14ac:dyDescent="0.3">
      <c r="M494" s="452"/>
    </row>
    <row r="495" spans="2:13" ht="20.149999999999999" customHeight="1" x14ac:dyDescent="0.3">
      <c r="M495" s="452"/>
    </row>
    <row r="496" spans="2:13" ht="20.149999999999999" customHeight="1" x14ac:dyDescent="0.3">
      <c r="M496" s="452"/>
    </row>
    <row r="497" spans="13:13" ht="20.149999999999999" customHeight="1" x14ac:dyDescent="0.3">
      <c r="M497" s="452"/>
    </row>
    <row r="498" spans="13:13" ht="20.149999999999999" customHeight="1" x14ac:dyDescent="0.3">
      <c r="M498" s="452"/>
    </row>
    <row r="499" spans="13:13" ht="20.149999999999999" customHeight="1" x14ac:dyDescent="0.3">
      <c r="M499" s="452"/>
    </row>
    <row r="500" spans="13:13" ht="20.149999999999999" customHeight="1" x14ac:dyDescent="0.3">
      <c r="M500" s="452"/>
    </row>
    <row r="501" spans="13:13" ht="20.149999999999999" customHeight="1" x14ac:dyDescent="0.3">
      <c r="M501" s="452"/>
    </row>
    <row r="502" spans="13:13" ht="20.149999999999999" customHeight="1" x14ac:dyDescent="0.3">
      <c r="M502" s="452"/>
    </row>
    <row r="503" spans="13:13" ht="20.149999999999999" customHeight="1" x14ac:dyDescent="0.3">
      <c r="M503" s="452"/>
    </row>
    <row r="504" spans="13:13" ht="20.149999999999999" customHeight="1" x14ac:dyDescent="0.3">
      <c r="M504" s="452"/>
    </row>
    <row r="505" spans="13:13" ht="20.149999999999999" customHeight="1" x14ac:dyDescent="0.3">
      <c r="M505" s="452"/>
    </row>
    <row r="506" spans="13:13" ht="20.149999999999999" customHeight="1" x14ac:dyDescent="0.3">
      <c r="M506" s="452"/>
    </row>
    <row r="507" spans="13:13" ht="20.149999999999999" customHeight="1" x14ac:dyDescent="0.3">
      <c r="M507" s="452"/>
    </row>
    <row r="508" spans="13:13" ht="20.149999999999999" customHeight="1" x14ac:dyDescent="0.3">
      <c r="M508" s="452"/>
    </row>
    <row r="509" spans="13:13" ht="20.149999999999999" customHeight="1" x14ac:dyDescent="0.3">
      <c r="M509" s="452"/>
    </row>
    <row r="510" spans="13:13" ht="20.149999999999999" customHeight="1" x14ac:dyDescent="0.3">
      <c r="M510" s="452"/>
    </row>
    <row r="511" spans="13:13" ht="20.149999999999999" customHeight="1" x14ac:dyDescent="0.3">
      <c r="M511" s="452"/>
    </row>
    <row r="512" spans="13:13" ht="20.149999999999999" customHeight="1" x14ac:dyDescent="0.3">
      <c r="M512" s="452"/>
    </row>
    <row r="513" spans="13:13" ht="20.149999999999999" customHeight="1" x14ac:dyDescent="0.3">
      <c r="M513" s="452"/>
    </row>
    <row r="514" spans="13:13" ht="20.149999999999999" customHeight="1" x14ac:dyDescent="0.3">
      <c r="M514" s="452"/>
    </row>
    <row r="515" spans="13:13" ht="20.149999999999999" customHeight="1" x14ac:dyDescent="0.3">
      <c r="M515" s="452"/>
    </row>
    <row r="516" spans="13:13" ht="20.149999999999999" customHeight="1" x14ac:dyDescent="0.3">
      <c r="M516" s="452"/>
    </row>
    <row r="517" spans="13:13" ht="20.149999999999999" customHeight="1" x14ac:dyDescent="0.3">
      <c r="M517" s="452"/>
    </row>
    <row r="518" spans="13:13" ht="20.149999999999999" customHeight="1" x14ac:dyDescent="0.3">
      <c r="M518" s="452"/>
    </row>
    <row r="519" spans="13:13" ht="20.149999999999999" customHeight="1" x14ac:dyDescent="0.3">
      <c r="M519" s="452"/>
    </row>
    <row r="520" spans="13:13" ht="20.149999999999999" customHeight="1" x14ac:dyDescent="0.3">
      <c r="M520" s="452"/>
    </row>
    <row r="521" spans="13:13" ht="20.149999999999999" customHeight="1" x14ac:dyDescent="0.3">
      <c r="M521" s="452"/>
    </row>
    <row r="522" spans="13:13" ht="20.149999999999999" customHeight="1" x14ac:dyDescent="0.3">
      <c r="M522" s="452"/>
    </row>
    <row r="523" spans="13:13" ht="20.149999999999999" customHeight="1" x14ac:dyDescent="0.3">
      <c r="M523" s="452"/>
    </row>
    <row r="524" spans="13:13" ht="20.149999999999999" customHeight="1" x14ac:dyDescent="0.3">
      <c r="M524" s="452"/>
    </row>
    <row r="525" spans="13:13" ht="20.149999999999999" customHeight="1" x14ac:dyDescent="0.3">
      <c r="M525" s="452"/>
    </row>
    <row r="526" spans="13:13" ht="20.149999999999999" customHeight="1" x14ac:dyDescent="0.3">
      <c r="M526" s="452"/>
    </row>
    <row r="527" spans="13:13" ht="20.149999999999999" customHeight="1" x14ac:dyDescent="0.3">
      <c r="M527" s="452"/>
    </row>
    <row r="528" spans="13:13" ht="20.149999999999999" customHeight="1" x14ac:dyDescent="0.3">
      <c r="M528" s="452"/>
    </row>
    <row r="529" spans="13:13" ht="20.149999999999999" customHeight="1" x14ac:dyDescent="0.3">
      <c r="M529" s="452"/>
    </row>
    <row r="530" spans="13:13" ht="20.149999999999999" customHeight="1" x14ac:dyDescent="0.3">
      <c r="M530" s="452"/>
    </row>
    <row r="531" spans="13:13" ht="20.149999999999999" customHeight="1" x14ac:dyDescent="0.3">
      <c r="M531" s="452"/>
    </row>
    <row r="532" spans="13:13" ht="20.149999999999999" customHeight="1" x14ac:dyDescent="0.3">
      <c r="M532" s="452"/>
    </row>
    <row r="533" spans="13:13" ht="20.149999999999999" customHeight="1" x14ac:dyDescent="0.3">
      <c r="M533" s="452"/>
    </row>
    <row r="534" spans="13:13" ht="20.149999999999999" customHeight="1" x14ac:dyDescent="0.3">
      <c r="M534" s="452"/>
    </row>
    <row r="535" spans="13:13" ht="20.149999999999999" customHeight="1" x14ac:dyDescent="0.3">
      <c r="M535" s="452"/>
    </row>
    <row r="536" spans="13:13" ht="20.149999999999999" customHeight="1" x14ac:dyDescent="0.3">
      <c r="M536" s="452"/>
    </row>
    <row r="537" spans="13:13" ht="20.149999999999999" customHeight="1" x14ac:dyDescent="0.3">
      <c r="M537" s="452"/>
    </row>
    <row r="538" spans="13:13" ht="20.149999999999999" customHeight="1" x14ac:dyDescent="0.3">
      <c r="M538" s="452"/>
    </row>
    <row r="539" spans="13:13" ht="20.149999999999999" customHeight="1" x14ac:dyDescent="0.3">
      <c r="M539" s="452"/>
    </row>
    <row r="540" spans="13:13" ht="20.149999999999999" customHeight="1" x14ac:dyDescent="0.3">
      <c r="M540" s="452"/>
    </row>
    <row r="541" spans="13:13" ht="20.149999999999999" customHeight="1" x14ac:dyDescent="0.3">
      <c r="M541" s="452"/>
    </row>
    <row r="542" spans="13:13" ht="20.149999999999999" customHeight="1" x14ac:dyDescent="0.3">
      <c r="M542" s="452"/>
    </row>
    <row r="543" spans="13:13" ht="20.149999999999999" customHeight="1" x14ac:dyDescent="0.3">
      <c r="M543" s="452"/>
    </row>
    <row r="544" spans="13:13" ht="20.149999999999999" customHeight="1" x14ac:dyDescent="0.3">
      <c r="M544" s="452"/>
    </row>
    <row r="545" spans="13:13" ht="20.149999999999999" customHeight="1" x14ac:dyDescent="0.3">
      <c r="M545" s="452"/>
    </row>
    <row r="546" spans="13:13" ht="20.149999999999999" customHeight="1" x14ac:dyDescent="0.3">
      <c r="M546" s="452"/>
    </row>
    <row r="547" spans="13:13" ht="20.149999999999999" customHeight="1" x14ac:dyDescent="0.3">
      <c r="M547" s="452"/>
    </row>
    <row r="548" spans="13:13" ht="20.149999999999999" customHeight="1" x14ac:dyDescent="0.3">
      <c r="M548" s="452"/>
    </row>
    <row r="549" spans="13:13" ht="20.149999999999999" customHeight="1" x14ac:dyDescent="0.3">
      <c r="M549" s="452"/>
    </row>
    <row r="550" spans="13:13" ht="20.149999999999999" customHeight="1" x14ac:dyDescent="0.3">
      <c r="M550" s="452"/>
    </row>
    <row r="551" spans="13:13" ht="20.149999999999999" customHeight="1" x14ac:dyDescent="0.3">
      <c r="M551" s="452"/>
    </row>
    <row r="552" spans="13:13" ht="20.149999999999999" customHeight="1" x14ac:dyDescent="0.3">
      <c r="M552" s="452"/>
    </row>
    <row r="553" spans="13:13" ht="20.149999999999999" customHeight="1" x14ac:dyDescent="0.3">
      <c r="M553" s="452"/>
    </row>
    <row r="554" spans="13:13" ht="20.149999999999999" customHeight="1" x14ac:dyDescent="0.3">
      <c r="M554" s="452"/>
    </row>
    <row r="555" spans="13:13" ht="20.149999999999999" customHeight="1" x14ac:dyDescent="0.3">
      <c r="M555" s="452"/>
    </row>
    <row r="556" spans="13:13" ht="20.149999999999999" customHeight="1" x14ac:dyDescent="0.3">
      <c r="M556" s="452"/>
    </row>
    <row r="557" spans="13:13" ht="20.149999999999999" customHeight="1" x14ac:dyDescent="0.3">
      <c r="M557" s="452"/>
    </row>
    <row r="558" spans="13:13" ht="20.149999999999999" customHeight="1" x14ac:dyDescent="0.3">
      <c r="M558" s="452"/>
    </row>
    <row r="559" spans="13:13" ht="20.149999999999999" customHeight="1" x14ac:dyDescent="0.3">
      <c r="M559" s="452"/>
    </row>
    <row r="560" spans="13:13" ht="20.149999999999999" customHeight="1" x14ac:dyDescent="0.3">
      <c r="M560" s="452"/>
    </row>
    <row r="561" spans="13:13" ht="20.149999999999999" customHeight="1" x14ac:dyDescent="0.3">
      <c r="M561" s="452"/>
    </row>
    <row r="562" spans="13:13" ht="20.149999999999999" customHeight="1" x14ac:dyDescent="0.3">
      <c r="M562" s="452"/>
    </row>
    <row r="563" spans="13:13" ht="20.149999999999999" customHeight="1" x14ac:dyDescent="0.3">
      <c r="M563" s="452"/>
    </row>
    <row r="564" spans="13:13" ht="20.149999999999999" customHeight="1" x14ac:dyDescent="0.3">
      <c r="M564" s="452"/>
    </row>
    <row r="565" spans="13:13" ht="20.149999999999999" customHeight="1" x14ac:dyDescent="0.3">
      <c r="M565" s="452"/>
    </row>
    <row r="566" spans="13:13" ht="20.149999999999999" customHeight="1" x14ac:dyDescent="0.3">
      <c r="M566" s="452"/>
    </row>
    <row r="567" spans="13:13" ht="20.149999999999999" customHeight="1" x14ac:dyDescent="0.3">
      <c r="M567" s="452"/>
    </row>
    <row r="568" spans="13:13" ht="20.149999999999999" customHeight="1" x14ac:dyDescent="0.3">
      <c r="M568" s="452"/>
    </row>
    <row r="569" spans="13:13" ht="20.149999999999999" customHeight="1" x14ac:dyDescent="0.3">
      <c r="M569" s="452"/>
    </row>
    <row r="570" spans="13:13" ht="20.149999999999999" customHeight="1" x14ac:dyDescent="0.3">
      <c r="M570" s="452"/>
    </row>
    <row r="571" spans="13:13" ht="20.149999999999999" customHeight="1" x14ac:dyDescent="0.3">
      <c r="M571" s="452"/>
    </row>
    <row r="572" spans="13:13" ht="20.149999999999999" customHeight="1" x14ac:dyDescent="0.3">
      <c r="M572" s="452"/>
    </row>
    <row r="573" spans="13:13" ht="20.149999999999999" customHeight="1" x14ac:dyDescent="0.3">
      <c r="M573" s="452"/>
    </row>
    <row r="574" spans="13:13" ht="20.149999999999999" customHeight="1" x14ac:dyDescent="0.3">
      <c r="M574" s="452"/>
    </row>
    <row r="575" spans="13:13" ht="20.149999999999999" customHeight="1" x14ac:dyDescent="0.3">
      <c r="M575" s="452"/>
    </row>
    <row r="576" spans="13:13" ht="20.149999999999999" customHeight="1" x14ac:dyDescent="0.3">
      <c r="M576" s="452"/>
    </row>
    <row r="577" spans="13:13" ht="20.149999999999999" customHeight="1" x14ac:dyDescent="0.3">
      <c r="M577" s="452"/>
    </row>
    <row r="578" spans="13:13" ht="20.149999999999999" customHeight="1" x14ac:dyDescent="0.3">
      <c r="M578" s="452"/>
    </row>
    <row r="579" spans="13:13" ht="20.149999999999999" customHeight="1" x14ac:dyDescent="0.3">
      <c r="M579" s="452"/>
    </row>
    <row r="580" spans="13:13" ht="20.149999999999999" customHeight="1" x14ac:dyDescent="0.3">
      <c r="M580" s="452"/>
    </row>
    <row r="581" spans="13:13" ht="20.149999999999999" customHeight="1" x14ac:dyDescent="0.3">
      <c r="M581" s="452"/>
    </row>
    <row r="582" spans="13:13" ht="20.149999999999999" customHeight="1" x14ac:dyDescent="0.3">
      <c r="M582" s="452"/>
    </row>
    <row r="583" spans="13:13" ht="20.149999999999999" customHeight="1" x14ac:dyDescent="0.3">
      <c r="M583" s="452"/>
    </row>
    <row r="584" spans="13:13" ht="20.149999999999999" customHeight="1" x14ac:dyDescent="0.3">
      <c r="M584" s="452"/>
    </row>
    <row r="585" spans="13:13" ht="20.149999999999999" customHeight="1" x14ac:dyDescent="0.3">
      <c r="M585" s="452"/>
    </row>
    <row r="586" spans="13:13" ht="20.149999999999999" customHeight="1" x14ac:dyDescent="0.3">
      <c r="M586" s="452"/>
    </row>
    <row r="587" spans="13:13" ht="20.149999999999999" customHeight="1" x14ac:dyDescent="0.3">
      <c r="M587" s="452"/>
    </row>
    <row r="588" spans="13:13" ht="20.149999999999999" customHeight="1" x14ac:dyDescent="0.3">
      <c r="M588" s="452"/>
    </row>
    <row r="589" spans="13:13" ht="20.149999999999999" customHeight="1" x14ac:dyDescent="0.3">
      <c r="M589" s="452"/>
    </row>
    <row r="590" spans="13:13" ht="20.149999999999999" customHeight="1" x14ac:dyDescent="0.3">
      <c r="M590" s="452"/>
    </row>
    <row r="591" spans="13:13" ht="20.149999999999999" customHeight="1" x14ac:dyDescent="0.3">
      <c r="M591" s="452"/>
    </row>
    <row r="592" spans="13:13" ht="20.149999999999999" customHeight="1" x14ac:dyDescent="0.3">
      <c r="M592" s="452"/>
    </row>
    <row r="593" spans="13:13" ht="20.149999999999999" customHeight="1" x14ac:dyDescent="0.3">
      <c r="M593" s="452"/>
    </row>
    <row r="594" spans="13:13" ht="20.149999999999999" customHeight="1" x14ac:dyDescent="0.3">
      <c r="M594" s="452"/>
    </row>
    <row r="595" spans="13:13" ht="20.149999999999999" customHeight="1" x14ac:dyDescent="0.3">
      <c r="M595" s="452"/>
    </row>
    <row r="596" spans="13:13" ht="20.149999999999999" customHeight="1" x14ac:dyDescent="0.3">
      <c r="M596" s="452"/>
    </row>
    <row r="597" spans="13:13" ht="20.149999999999999" customHeight="1" x14ac:dyDescent="0.3">
      <c r="M597" s="452"/>
    </row>
    <row r="598" spans="13:13" ht="20.149999999999999" customHeight="1" x14ac:dyDescent="0.3">
      <c r="M598" s="452"/>
    </row>
    <row r="599" spans="13:13" ht="20.149999999999999" customHeight="1" x14ac:dyDescent="0.3">
      <c r="M599" s="452"/>
    </row>
    <row r="600" spans="13:13" ht="20.149999999999999" customHeight="1" x14ac:dyDescent="0.3">
      <c r="M600" s="452"/>
    </row>
    <row r="601" spans="13:13" ht="20.149999999999999" customHeight="1" x14ac:dyDescent="0.3">
      <c r="M601" s="452"/>
    </row>
    <row r="602" spans="13:13" ht="20.149999999999999" customHeight="1" x14ac:dyDescent="0.3">
      <c r="M602" s="452"/>
    </row>
    <row r="603" spans="13:13" ht="20.149999999999999" customHeight="1" x14ac:dyDescent="0.3">
      <c r="M603" s="452"/>
    </row>
    <row r="604" spans="13:13" ht="20.149999999999999" customHeight="1" x14ac:dyDescent="0.3">
      <c r="M604" s="452"/>
    </row>
    <row r="605" spans="13:13" ht="20.149999999999999" customHeight="1" x14ac:dyDescent="0.3">
      <c r="M605" s="452"/>
    </row>
    <row r="606" spans="13:13" ht="20.149999999999999" customHeight="1" x14ac:dyDescent="0.3">
      <c r="M606" s="452"/>
    </row>
    <row r="607" spans="13:13" ht="20.149999999999999" customHeight="1" x14ac:dyDescent="0.3">
      <c r="M607" s="452"/>
    </row>
    <row r="608" spans="13:13" ht="20.149999999999999" customHeight="1" x14ac:dyDescent="0.3">
      <c r="M608" s="452"/>
    </row>
    <row r="609" spans="13:13" ht="20.149999999999999" customHeight="1" x14ac:dyDescent="0.3">
      <c r="M609" s="452"/>
    </row>
    <row r="610" spans="13:13" ht="20.149999999999999" customHeight="1" x14ac:dyDescent="0.3">
      <c r="M610" s="452"/>
    </row>
    <row r="611" spans="13:13" ht="20.149999999999999" customHeight="1" x14ac:dyDescent="0.3">
      <c r="M611" s="452"/>
    </row>
    <row r="612" spans="13:13" ht="20.149999999999999" customHeight="1" x14ac:dyDescent="0.3">
      <c r="M612" s="452"/>
    </row>
    <row r="613" spans="13:13" ht="20.149999999999999" customHeight="1" x14ac:dyDescent="0.3">
      <c r="M613" s="452"/>
    </row>
    <row r="614" spans="13:13" ht="20.149999999999999" customHeight="1" x14ac:dyDescent="0.3">
      <c r="M614" s="452"/>
    </row>
    <row r="615" spans="13:13" ht="20.149999999999999" customHeight="1" x14ac:dyDescent="0.3">
      <c r="M615" s="452"/>
    </row>
    <row r="616" spans="13:13" ht="20.149999999999999" customHeight="1" x14ac:dyDescent="0.3">
      <c r="M616" s="452"/>
    </row>
    <row r="617" spans="13:13" ht="20.149999999999999" customHeight="1" x14ac:dyDescent="0.3">
      <c r="M617" s="452"/>
    </row>
    <row r="618" spans="13:13" ht="20.149999999999999" customHeight="1" x14ac:dyDescent="0.3">
      <c r="M618" s="452"/>
    </row>
    <row r="619" spans="13:13" ht="20.149999999999999" customHeight="1" x14ac:dyDescent="0.3">
      <c r="M619" s="452"/>
    </row>
    <row r="620" spans="13:13" ht="20.149999999999999" customHeight="1" x14ac:dyDescent="0.3">
      <c r="M620" s="452"/>
    </row>
    <row r="621" spans="13:13" ht="20.149999999999999" customHeight="1" x14ac:dyDescent="0.3">
      <c r="M621" s="452"/>
    </row>
    <row r="622" spans="13:13" ht="20.149999999999999" customHeight="1" x14ac:dyDescent="0.3">
      <c r="M622" s="452"/>
    </row>
    <row r="623" spans="13:13" ht="20.149999999999999" customHeight="1" x14ac:dyDescent="0.3">
      <c r="M623" s="452"/>
    </row>
    <row r="624" spans="13:13" ht="20.149999999999999" customHeight="1" x14ac:dyDescent="0.3">
      <c r="M624" s="452"/>
    </row>
    <row r="625" spans="13:13" ht="20.149999999999999" customHeight="1" x14ac:dyDescent="0.3">
      <c r="M625" s="452"/>
    </row>
    <row r="626" spans="13:13" ht="20.149999999999999" customHeight="1" x14ac:dyDescent="0.3">
      <c r="M626" s="452"/>
    </row>
    <row r="627" spans="13:13" ht="20.149999999999999" customHeight="1" x14ac:dyDescent="0.3">
      <c r="M627" s="452"/>
    </row>
    <row r="628" spans="13:13" ht="20.149999999999999" customHeight="1" x14ac:dyDescent="0.3">
      <c r="M628" s="452"/>
    </row>
    <row r="629" spans="13:13" ht="20.149999999999999" customHeight="1" x14ac:dyDescent="0.3">
      <c r="M629" s="452"/>
    </row>
    <row r="630" spans="13:13" ht="20.149999999999999" customHeight="1" x14ac:dyDescent="0.3">
      <c r="M630" s="452"/>
    </row>
    <row r="631" spans="13:13" ht="20.149999999999999" customHeight="1" x14ac:dyDescent="0.3">
      <c r="M631" s="452"/>
    </row>
    <row r="632" spans="13:13" ht="20.149999999999999" customHeight="1" x14ac:dyDescent="0.3">
      <c r="M632" s="452"/>
    </row>
    <row r="633" spans="13:13" ht="20.149999999999999" customHeight="1" x14ac:dyDescent="0.3">
      <c r="M633" s="452"/>
    </row>
    <row r="634" spans="13:13" ht="20.149999999999999" customHeight="1" x14ac:dyDescent="0.3">
      <c r="M634" s="452"/>
    </row>
    <row r="635" spans="13:13" ht="20.149999999999999" customHeight="1" x14ac:dyDescent="0.3">
      <c r="M635" s="452"/>
    </row>
    <row r="636" spans="13:13" ht="20.149999999999999" customHeight="1" x14ac:dyDescent="0.3">
      <c r="M636" s="452"/>
    </row>
    <row r="637" spans="13:13" ht="20.149999999999999" customHeight="1" x14ac:dyDescent="0.3">
      <c r="M637" s="452"/>
    </row>
    <row r="638" spans="13:13" ht="20.149999999999999" customHeight="1" x14ac:dyDescent="0.3">
      <c r="M638" s="452"/>
    </row>
    <row r="639" spans="13:13" ht="20.149999999999999" customHeight="1" x14ac:dyDescent="0.3">
      <c r="M639" s="452"/>
    </row>
    <row r="640" spans="13:13" ht="20.149999999999999" customHeight="1" x14ac:dyDescent="0.3">
      <c r="M640" s="452"/>
    </row>
    <row r="641" spans="13:13" ht="20.149999999999999" customHeight="1" x14ac:dyDescent="0.3">
      <c r="M641" s="452"/>
    </row>
    <row r="642" spans="13:13" ht="20.149999999999999" customHeight="1" x14ac:dyDescent="0.3">
      <c r="M642" s="452"/>
    </row>
    <row r="643" spans="13:13" ht="20.149999999999999" customHeight="1" x14ac:dyDescent="0.3">
      <c r="M643" s="452"/>
    </row>
    <row r="644" spans="13:13" ht="20.149999999999999" customHeight="1" x14ac:dyDescent="0.3">
      <c r="M644" s="452"/>
    </row>
    <row r="645" spans="13:13" ht="20.149999999999999" customHeight="1" x14ac:dyDescent="0.3">
      <c r="M645" s="452"/>
    </row>
    <row r="646" spans="13:13" ht="20.149999999999999" customHeight="1" x14ac:dyDescent="0.3">
      <c r="M646" s="452"/>
    </row>
    <row r="647" spans="13:13" ht="20.149999999999999" customHeight="1" x14ac:dyDescent="0.3">
      <c r="M647" s="452"/>
    </row>
    <row r="648" spans="13:13" ht="20.149999999999999" customHeight="1" x14ac:dyDescent="0.3">
      <c r="M648" s="452"/>
    </row>
    <row r="649" spans="13:13" ht="20.149999999999999" customHeight="1" x14ac:dyDescent="0.3">
      <c r="M649" s="452"/>
    </row>
    <row r="650" spans="13:13" ht="20.149999999999999" customHeight="1" x14ac:dyDescent="0.3">
      <c r="M650" s="452"/>
    </row>
    <row r="651" spans="13:13" ht="20.149999999999999" customHeight="1" x14ac:dyDescent="0.3">
      <c r="M651" s="452"/>
    </row>
    <row r="652" spans="13:13" ht="20.149999999999999" customHeight="1" x14ac:dyDescent="0.3">
      <c r="M652" s="452"/>
    </row>
    <row r="653" spans="13:13" ht="20.149999999999999" customHeight="1" x14ac:dyDescent="0.3">
      <c r="M653" s="452"/>
    </row>
    <row r="654" spans="13:13" ht="20.149999999999999" customHeight="1" x14ac:dyDescent="0.3">
      <c r="M654" s="452"/>
    </row>
    <row r="655" spans="13:13" ht="20.149999999999999" customHeight="1" x14ac:dyDescent="0.3">
      <c r="M655" s="452"/>
    </row>
    <row r="656" spans="13:13" ht="20.149999999999999" customHeight="1" x14ac:dyDescent="0.3">
      <c r="M656" s="452"/>
    </row>
    <row r="657" spans="13:13" ht="20.149999999999999" customHeight="1" x14ac:dyDescent="0.3">
      <c r="M657" s="452"/>
    </row>
    <row r="658" spans="13:13" ht="20.149999999999999" customHeight="1" x14ac:dyDescent="0.3">
      <c r="M658" s="452"/>
    </row>
    <row r="659" spans="13:13" ht="20.149999999999999" customHeight="1" x14ac:dyDescent="0.3">
      <c r="M659" s="452"/>
    </row>
    <row r="660" spans="13:13" ht="20.149999999999999" customHeight="1" x14ac:dyDescent="0.3">
      <c r="M660" s="452"/>
    </row>
    <row r="661" spans="13:13" ht="20.149999999999999" customHeight="1" x14ac:dyDescent="0.3">
      <c r="M661" s="452"/>
    </row>
    <row r="662" spans="13:13" ht="20.149999999999999" customHeight="1" x14ac:dyDescent="0.3">
      <c r="M662" s="452"/>
    </row>
    <row r="663" spans="13:13" ht="20.149999999999999" customHeight="1" x14ac:dyDescent="0.3">
      <c r="M663" s="452"/>
    </row>
    <row r="664" spans="13:13" ht="20.149999999999999" customHeight="1" x14ac:dyDescent="0.3">
      <c r="M664" s="452"/>
    </row>
    <row r="665" spans="13:13" ht="20.149999999999999" customHeight="1" x14ac:dyDescent="0.3">
      <c r="M665" s="452"/>
    </row>
    <row r="666" spans="13:13" ht="20.149999999999999" customHeight="1" x14ac:dyDescent="0.3">
      <c r="M666" s="452"/>
    </row>
    <row r="667" spans="13:13" ht="20.149999999999999" customHeight="1" x14ac:dyDescent="0.3">
      <c r="M667" s="452"/>
    </row>
    <row r="668" spans="13:13" ht="20.149999999999999" customHeight="1" x14ac:dyDescent="0.3">
      <c r="M668" s="452"/>
    </row>
    <row r="669" spans="13:13" ht="20.149999999999999" customHeight="1" x14ac:dyDescent="0.3">
      <c r="M669" s="452"/>
    </row>
    <row r="670" spans="13:13" ht="20.149999999999999" customHeight="1" x14ac:dyDescent="0.3">
      <c r="M670" s="452"/>
    </row>
    <row r="671" spans="13:13" ht="20.149999999999999" customHeight="1" x14ac:dyDescent="0.3">
      <c r="M671" s="452"/>
    </row>
    <row r="672" spans="13:13" ht="20.149999999999999" customHeight="1" x14ac:dyDescent="0.3">
      <c r="M672" s="452"/>
    </row>
    <row r="673" spans="13:13" ht="20.149999999999999" customHeight="1" x14ac:dyDescent="0.3">
      <c r="M673" s="452"/>
    </row>
    <row r="674" spans="13:13" ht="20.149999999999999" customHeight="1" x14ac:dyDescent="0.3">
      <c r="M674" s="452"/>
    </row>
    <row r="675" spans="13:13" ht="20.149999999999999" customHeight="1" x14ac:dyDescent="0.3">
      <c r="M675" s="452"/>
    </row>
    <row r="676" spans="13:13" ht="20.149999999999999" customHeight="1" x14ac:dyDescent="0.3">
      <c r="M676" s="452"/>
    </row>
    <row r="677" spans="13:13" ht="20.149999999999999" customHeight="1" x14ac:dyDescent="0.3">
      <c r="M677" s="452"/>
    </row>
    <row r="678" spans="13:13" ht="20.149999999999999" customHeight="1" x14ac:dyDescent="0.3">
      <c r="M678" s="452"/>
    </row>
    <row r="679" spans="13:13" ht="20.149999999999999" customHeight="1" x14ac:dyDescent="0.3">
      <c r="M679" s="452"/>
    </row>
    <row r="680" spans="13:13" ht="20.149999999999999" customHeight="1" x14ac:dyDescent="0.3">
      <c r="M680" s="452"/>
    </row>
    <row r="681" spans="13:13" ht="20.149999999999999" customHeight="1" x14ac:dyDescent="0.3">
      <c r="M681" s="452"/>
    </row>
    <row r="682" spans="13:13" ht="20.149999999999999" customHeight="1" x14ac:dyDescent="0.3">
      <c r="M682" s="452"/>
    </row>
    <row r="683" spans="13:13" ht="20.149999999999999" customHeight="1" x14ac:dyDescent="0.3">
      <c r="M683" s="452"/>
    </row>
    <row r="684" spans="13:13" ht="20.149999999999999" customHeight="1" x14ac:dyDescent="0.3">
      <c r="M684" s="452"/>
    </row>
    <row r="685" spans="13:13" ht="20.149999999999999" customHeight="1" x14ac:dyDescent="0.3">
      <c r="M685" s="452"/>
    </row>
    <row r="686" spans="13:13" ht="20.149999999999999" customHeight="1" x14ac:dyDescent="0.3">
      <c r="M686" s="452"/>
    </row>
    <row r="687" spans="13:13" ht="20.149999999999999" customHeight="1" x14ac:dyDescent="0.3">
      <c r="M687" s="452"/>
    </row>
    <row r="688" spans="13:13" ht="20.149999999999999" customHeight="1" x14ac:dyDescent="0.3">
      <c r="M688" s="452"/>
    </row>
    <row r="689" spans="13:13" ht="20.149999999999999" customHeight="1" x14ac:dyDescent="0.3">
      <c r="M689" s="452"/>
    </row>
    <row r="690" spans="13:13" ht="20.149999999999999" customHeight="1" x14ac:dyDescent="0.3">
      <c r="M690" s="452"/>
    </row>
    <row r="691" spans="13:13" ht="20.149999999999999" customHeight="1" x14ac:dyDescent="0.3">
      <c r="M691" s="452"/>
    </row>
    <row r="692" spans="13:13" ht="20.149999999999999" customHeight="1" x14ac:dyDescent="0.3">
      <c r="M692" s="452"/>
    </row>
    <row r="693" spans="13:13" ht="20.149999999999999" customHeight="1" x14ac:dyDescent="0.3">
      <c r="M693" s="452"/>
    </row>
    <row r="694" spans="13:13" ht="20.149999999999999" customHeight="1" x14ac:dyDescent="0.3">
      <c r="M694" s="452"/>
    </row>
    <row r="695" spans="13:13" ht="20.149999999999999" customHeight="1" x14ac:dyDescent="0.3">
      <c r="M695" s="452"/>
    </row>
    <row r="696" spans="13:13" ht="20.149999999999999" customHeight="1" x14ac:dyDescent="0.3">
      <c r="M696" s="452"/>
    </row>
    <row r="697" spans="13:13" ht="20.149999999999999" customHeight="1" x14ac:dyDescent="0.3">
      <c r="M697" s="452"/>
    </row>
    <row r="698" spans="13:13" ht="20.149999999999999" customHeight="1" x14ac:dyDescent="0.3">
      <c r="M698" s="452"/>
    </row>
    <row r="699" spans="13:13" ht="20.149999999999999" customHeight="1" x14ac:dyDescent="0.3">
      <c r="M699" s="452"/>
    </row>
    <row r="700" spans="13:13" ht="20.149999999999999" customHeight="1" x14ac:dyDescent="0.3">
      <c r="M700" s="452"/>
    </row>
    <row r="701" spans="13:13" ht="20.149999999999999" customHeight="1" x14ac:dyDescent="0.3">
      <c r="M701" s="452"/>
    </row>
    <row r="702" spans="13:13" ht="20.149999999999999" customHeight="1" x14ac:dyDescent="0.3">
      <c r="M702" s="452"/>
    </row>
    <row r="703" spans="13:13" ht="20.149999999999999" customHeight="1" x14ac:dyDescent="0.3">
      <c r="M703" s="452"/>
    </row>
    <row r="704" spans="13:13" ht="20.149999999999999" customHeight="1" x14ac:dyDescent="0.3">
      <c r="M704" s="452"/>
    </row>
    <row r="705" spans="13:13" ht="20.149999999999999" customHeight="1" x14ac:dyDescent="0.3">
      <c r="M705" s="452"/>
    </row>
    <row r="706" spans="13:13" ht="20.149999999999999" customHeight="1" x14ac:dyDescent="0.3">
      <c r="M706" s="452"/>
    </row>
    <row r="707" spans="13:13" ht="20.149999999999999" customHeight="1" x14ac:dyDescent="0.3">
      <c r="M707" s="452"/>
    </row>
    <row r="708" spans="13:13" ht="20.149999999999999" customHeight="1" x14ac:dyDescent="0.3">
      <c r="M708" s="452"/>
    </row>
    <row r="709" spans="13:13" ht="20.149999999999999" customHeight="1" x14ac:dyDescent="0.3">
      <c r="M709" s="452"/>
    </row>
    <row r="710" spans="13:13" ht="20.149999999999999" customHeight="1" x14ac:dyDescent="0.3">
      <c r="M710" s="452"/>
    </row>
    <row r="711" spans="13:13" ht="20.149999999999999" customHeight="1" x14ac:dyDescent="0.3">
      <c r="M711" s="452"/>
    </row>
    <row r="712" spans="13:13" ht="20.149999999999999" customHeight="1" x14ac:dyDescent="0.3">
      <c r="M712" s="452"/>
    </row>
    <row r="713" spans="13:13" ht="20.149999999999999" customHeight="1" x14ac:dyDescent="0.3">
      <c r="M713" s="452"/>
    </row>
    <row r="714" spans="13:13" ht="20.149999999999999" customHeight="1" x14ac:dyDescent="0.3">
      <c r="M714" s="452"/>
    </row>
    <row r="715" spans="13:13" ht="20.149999999999999" customHeight="1" x14ac:dyDescent="0.3">
      <c r="M715" s="452"/>
    </row>
    <row r="716" spans="13:13" ht="20.149999999999999" customHeight="1" x14ac:dyDescent="0.3">
      <c r="M716" s="452"/>
    </row>
    <row r="717" spans="13:13" ht="20.149999999999999" customHeight="1" x14ac:dyDescent="0.3">
      <c r="M717" s="452"/>
    </row>
    <row r="718" spans="13:13" ht="20.149999999999999" customHeight="1" x14ac:dyDescent="0.3">
      <c r="M718" s="452"/>
    </row>
    <row r="719" spans="13:13" ht="20.149999999999999" customHeight="1" x14ac:dyDescent="0.3">
      <c r="M719" s="452"/>
    </row>
    <row r="720" spans="13:13" ht="20.149999999999999" customHeight="1" x14ac:dyDescent="0.3">
      <c r="M720" s="452"/>
    </row>
    <row r="721" spans="13:13" ht="20.149999999999999" customHeight="1" x14ac:dyDescent="0.3">
      <c r="M721" s="452"/>
    </row>
    <row r="722" spans="13:13" ht="20.149999999999999" customHeight="1" x14ac:dyDescent="0.3">
      <c r="M722" s="452"/>
    </row>
    <row r="723" spans="13:13" ht="20.149999999999999" customHeight="1" x14ac:dyDescent="0.3">
      <c r="M723" s="452"/>
    </row>
    <row r="724" spans="13:13" ht="20.149999999999999" customHeight="1" x14ac:dyDescent="0.3">
      <c r="M724" s="452"/>
    </row>
    <row r="725" spans="13:13" ht="20.149999999999999" customHeight="1" x14ac:dyDescent="0.3">
      <c r="M725" s="452"/>
    </row>
    <row r="726" spans="13:13" ht="20.149999999999999" customHeight="1" x14ac:dyDescent="0.3">
      <c r="M726" s="452"/>
    </row>
    <row r="727" spans="13:13" ht="20.149999999999999" customHeight="1" x14ac:dyDescent="0.3">
      <c r="M727" s="452"/>
    </row>
    <row r="728" spans="13:13" ht="20.149999999999999" customHeight="1" x14ac:dyDescent="0.3">
      <c r="M728" s="452"/>
    </row>
    <row r="729" spans="13:13" ht="20.149999999999999" customHeight="1" x14ac:dyDescent="0.3">
      <c r="M729" s="452"/>
    </row>
    <row r="730" spans="13:13" ht="20.149999999999999" customHeight="1" x14ac:dyDescent="0.3">
      <c r="M730" s="452"/>
    </row>
    <row r="731" spans="13:13" ht="20.149999999999999" customHeight="1" x14ac:dyDescent="0.3">
      <c r="M731" s="452"/>
    </row>
    <row r="732" spans="13:13" ht="20.149999999999999" customHeight="1" x14ac:dyDescent="0.3">
      <c r="M732" s="452"/>
    </row>
    <row r="733" spans="13:13" ht="20.149999999999999" customHeight="1" x14ac:dyDescent="0.3">
      <c r="M733" s="452"/>
    </row>
    <row r="734" spans="13:13" ht="20.149999999999999" customHeight="1" x14ac:dyDescent="0.3">
      <c r="M734" s="452"/>
    </row>
    <row r="735" spans="13:13" ht="20.149999999999999" customHeight="1" x14ac:dyDescent="0.3">
      <c r="M735" s="452"/>
    </row>
    <row r="736" spans="13:13" ht="20.149999999999999" customHeight="1" x14ac:dyDescent="0.3">
      <c r="M736" s="452"/>
    </row>
    <row r="737" spans="13:13" ht="20.149999999999999" customHeight="1" x14ac:dyDescent="0.3">
      <c r="M737" s="452"/>
    </row>
    <row r="738" spans="13:13" ht="20.149999999999999" customHeight="1" x14ac:dyDescent="0.3">
      <c r="M738" s="452"/>
    </row>
    <row r="739" spans="13:13" ht="20.149999999999999" customHeight="1" x14ac:dyDescent="0.3">
      <c r="M739" s="452"/>
    </row>
    <row r="740" spans="13:13" ht="20.149999999999999" customHeight="1" x14ac:dyDescent="0.3">
      <c r="M740" s="452"/>
    </row>
    <row r="741" spans="13:13" ht="20.149999999999999" customHeight="1" x14ac:dyDescent="0.3">
      <c r="M741" s="452"/>
    </row>
    <row r="742" spans="13:13" ht="20.149999999999999" customHeight="1" x14ac:dyDescent="0.3">
      <c r="M742" s="452"/>
    </row>
    <row r="743" spans="13:13" ht="20.149999999999999" customHeight="1" x14ac:dyDescent="0.3">
      <c r="M743" s="452"/>
    </row>
    <row r="744" spans="13:13" ht="20.149999999999999" customHeight="1" x14ac:dyDescent="0.3">
      <c r="M744" s="452"/>
    </row>
    <row r="745" spans="13:13" ht="20.149999999999999" customHeight="1" x14ac:dyDescent="0.3">
      <c r="M745" s="452"/>
    </row>
    <row r="746" spans="13:13" ht="20.149999999999999" customHeight="1" x14ac:dyDescent="0.3">
      <c r="M746" s="452"/>
    </row>
    <row r="747" spans="13:13" ht="20.149999999999999" customHeight="1" x14ac:dyDescent="0.3">
      <c r="M747" s="452"/>
    </row>
    <row r="748" spans="13:13" ht="20.149999999999999" customHeight="1" x14ac:dyDescent="0.3">
      <c r="M748" s="452"/>
    </row>
    <row r="749" spans="13:13" ht="20.149999999999999" customHeight="1" x14ac:dyDescent="0.3">
      <c r="M749" s="452"/>
    </row>
    <row r="750" spans="13:13" ht="20.149999999999999" customHeight="1" x14ac:dyDescent="0.3">
      <c r="M750" s="452"/>
    </row>
    <row r="751" spans="13:13" ht="20.149999999999999" customHeight="1" x14ac:dyDescent="0.3">
      <c r="M751" s="452"/>
    </row>
    <row r="752" spans="13:13" ht="20.149999999999999" customHeight="1" x14ac:dyDescent="0.3">
      <c r="M752" s="452"/>
    </row>
    <row r="753" spans="13:13" ht="20.149999999999999" customHeight="1" x14ac:dyDescent="0.3">
      <c r="M753" s="452"/>
    </row>
    <row r="754" spans="13:13" ht="20.149999999999999" customHeight="1" x14ac:dyDescent="0.3">
      <c r="M754" s="452"/>
    </row>
    <row r="755" spans="13:13" ht="20.149999999999999" customHeight="1" x14ac:dyDescent="0.3">
      <c r="M755" s="452"/>
    </row>
    <row r="756" spans="13:13" ht="20.149999999999999" customHeight="1" x14ac:dyDescent="0.3">
      <c r="M756" s="452"/>
    </row>
    <row r="757" spans="13:13" ht="20.149999999999999" customHeight="1" x14ac:dyDescent="0.3">
      <c r="M757" s="452"/>
    </row>
    <row r="758" spans="13:13" ht="20.149999999999999" customHeight="1" x14ac:dyDescent="0.3">
      <c r="M758" s="452"/>
    </row>
    <row r="759" spans="13:13" ht="20.149999999999999" customHeight="1" x14ac:dyDescent="0.3">
      <c r="M759" s="452"/>
    </row>
    <row r="760" spans="13:13" ht="20.149999999999999" customHeight="1" x14ac:dyDescent="0.3">
      <c r="M760" s="452"/>
    </row>
    <row r="761" spans="13:13" ht="20.149999999999999" customHeight="1" x14ac:dyDescent="0.3">
      <c r="M761" s="452"/>
    </row>
    <row r="762" spans="13:13" ht="20.149999999999999" customHeight="1" x14ac:dyDescent="0.3">
      <c r="M762" s="452"/>
    </row>
    <row r="763" spans="13:13" ht="20.149999999999999" customHeight="1" x14ac:dyDescent="0.3">
      <c r="M763" s="452"/>
    </row>
    <row r="764" spans="13:13" ht="20.149999999999999" customHeight="1" x14ac:dyDescent="0.3">
      <c r="M764" s="452"/>
    </row>
    <row r="765" spans="13:13" ht="20.149999999999999" customHeight="1" x14ac:dyDescent="0.3">
      <c r="M765" s="452"/>
    </row>
    <row r="766" spans="13:13" ht="20.149999999999999" customHeight="1" x14ac:dyDescent="0.3">
      <c r="M766" s="452"/>
    </row>
    <row r="767" spans="13:13" ht="20.149999999999999" customHeight="1" x14ac:dyDescent="0.3">
      <c r="M767" s="452"/>
    </row>
    <row r="768" spans="13:13" ht="20.149999999999999" customHeight="1" x14ac:dyDescent="0.3">
      <c r="M768" s="452"/>
    </row>
    <row r="769" spans="13:13" ht="20.149999999999999" customHeight="1" x14ac:dyDescent="0.3">
      <c r="M769" s="452"/>
    </row>
    <row r="770" spans="13:13" ht="20.149999999999999" customHeight="1" x14ac:dyDescent="0.3">
      <c r="M770" s="452"/>
    </row>
    <row r="771" spans="13:13" ht="20.149999999999999" customHeight="1" x14ac:dyDescent="0.3">
      <c r="M771" s="452"/>
    </row>
    <row r="772" spans="13:13" ht="20.149999999999999" customHeight="1" x14ac:dyDescent="0.3">
      <c r="M772" s="452"/>
    </row>
    <row r="773" spans="13:13" ht="20.149999999999999" customHeight="1" x14ac:dyDescent="0.3">
      <c r="M773" s="452"/>
    </row>
    <row r="774" spans="13:13" ht="20.149999999999999" customHeight="1" x14ac:dyDescent="0.3">
      <c r="M774" s="452"/>
    </row>
    <row r="775" spans="13:13" ht="20.149999999999999" customHeight="1" x14ac:dyDescent="0.3">
      <c r="M775" s="452"/>
    </row>
    <row r="776" spans="13:13" ht="20.149999999999999" customHeight="1" x14ac:dyDescent="0.3">
      <c r="M776" s="452"/>
    </row>
    <row r="777" spans="13:13" ht="20.149999999999999" customHeight="1" x14ac:dyDescent="0.3">
      <c r="M777" s="452"/>
    </row>
    <row r="778" spans="13:13" ht="20.149999999999999" customHeight="1" x14ac:dyDescent="0.3">
      <c r="M778" s="452"/>
    </row>
    <row r="779" spans="13:13" ht="20.149999999999999" customHeight="1" x14ac:dyDescent="0.3">
      <c r="M779" s="452"/>
    </row>
    <row r="780" spans="13:13" ht="20.149999999999999" customHeight="1" x14ac:dyDescent="0.3">
      <c r="M780" s="452"/>
    </row>
    <row r="781" spans="13:13" ht="20.149999999999999" customHeight="1" x14ac:dyDescent="0.3">
      <c r="M781" s="452"/>
    </row>
    <row r="782" spans="13:13" ht="20.149999999999999" customHeight="1" x14ac:dyDescent="0.3">
      <c r="M782" s="452"/>
    </row>
    <row r="783" spans="13:13" ht="20.149999999999999" customHeight="1" x14ac:dyDescent="0.3">
      <c r="M783" s="452"/>
    </row>
    <row r="784" spans="13:13" ht="20.149999999999999" customHeight="1" x14ac:dyDescent="0.3">
      <c r="M784" s="452"/>
    </row>
    <row r="785" spans="13:13" ht="20.149999999999999" customHeight="1" x14ac:dyDescent="0.3">
      <c r="M785" s="452"/>
    </row>
    <row r="786" spans="13:13" ht="20.149999999999999" customHeight="1" x14ac:dyDescent="0.3">
      <c r="M786" s="452"/>
    </row>
    <row r="787" spans="13:13" ht="20.149999999999999" customHeight="1" x14ac:dyDescent="0.3">
      <c r="M787" s="452"/>
    </row>
    <row r="788" spans="13:13" ht="20.149999999999999" customHeight="1" x14ac:dyDescent="0.3">
      <c r="M788" s="452"/>
    </row>
    <row r="789" spans="13:13" ht="20.149999999999999" customHeight="1" x14ac:dyDescent="0.3">
      <c r="M789" s="452"/>
    </row>
    <row r="790" spans="13:13" ht="20.149999999999999" customHeight="1" x14ac:dyDescent="0.3">
      <c r="M790" s="452"/>
    </row>
    <row r="791" spans="13:13" ht="20.149999999999999" customHeight="1" x14ac:dyDescent="0.3">
      <c r="M791" s="452"/>
    </row>
    <row r="792" spans="13:13" ht="20.149999999999999" customHeight="1" x14ac:dyDescent="0.3">
      <c r="M792" s="452"/>
    </row>
    <row r="793" spans="13:13" ht="20.149999999999999" customHeight="1" x14ac:dyDescent="0.3">
      <c r="M793" s="452"/>
    </row>
    <row r="794" spans="13:13" ht="20.149999999999999" customHeight="1" x14ac:dyDescent="0.3">
      <c r="M794" s="452"/>
    </row>
    <row r="795" spans="13:13" ht="20.149999999999999" customHeight="1" x14ac:dyDescent="0.3">
      <c r="M795" s="452"/>
    </row>
    <row r="796" spans="13:13" ht="20.149999999999999" customHeight="1" x14ac:dyDescent="0.3">
      <c r="M796" s="452"/>
    </row>
    <row r="797" spans="13:13" ht="20.149999999999999" customHeight="1" x14ac:dyDescent="0.3">
      <c r="M797" s="452"/>
    </row>
    <row r="798" spans="13:13" ht="20.149999999999999" customHeight="1" x14ac:dyDescent="0.3">
      <c r="M798" s="452"/>
    </row>
    <row r="799" spans="13:13" ht="20.149999999999999" customHeight="1" x14ac:dyDescent="0.3">
      <c r="M799" s="452"/>
    </row>
    <row r="800" spans="13:13" ht="20.149999999999999" customHeight="1" x14ac:dyDescent="0.3">
      <c r="M800" s="452"/>
    </row>
    <row r="801" spans="13:13" ht="20.149999999999999" customHeight="1" x14ac:dyDescent="0.3">
      <c r="M801" s="452"/>
    </row>
    <row r="802" spans="13:13" ht="20.149999999999999" customHeight="1" x14ac:dyDescent="0.3">
      <c r="M802" s="452"/>
    </row>
    <row r="803" spans="13:13" ht="20.149999999999999" customHeight="1" x14ac:dyDescent="0.3">
      <c r="M803" s="452"/>
    </row>
    <row r="804" spans="13:13" ht="20.149999999999999" customHeight="1" x14ac:dyDescent="0.3">
      <c r="M804" s="452"/>
    </row>
    <row r="805" spans="13:13" ht="20.149999999999999" customHeight="1" x14ac:dyDescent="0.3">
      <c r="M805" s="452"/>
    </row>
    <row r="806" spans="13:13" ht="20.149999999999999" customHeight="1" x14ac:dyDescent="0.3">
      <c r="M806" s="452"/>
    </row>
    <row r="807" spans="13:13" ht="20.149999999999999" customHeight="1" x14ac:dyDescent="0.3">
      <c r="M807" s="452"/>
    </row>
    <row r="808" spans="13:13" ht="20.149999999999999" customHeight="1" x14ac:dyDescent="0.3">
      <c r="M808" s="452"/>
    </row>
    <row r="809" spans="13:13" ht="20.149999999999999" customHeight="1" x14ac:dyDescent="0.3">
      <c r="M809" s="452"/>
    </row>
    <row r="810" spans="13:13" ht="20.149999999999999" customHeight="1" x14ac:dyDescent="0.3">
      <c r="M810" s="452"/>
    </row>
    <row r="811" spans="13:13" ht="20.149999999999999" customHeight="1" x14ac:dyDescent="0.3">
      <c r="M811" s="452"/>
    </row>
    <row r="812" spans="13:13" ht="20.149999999999999" customHeight="1" x14ac:dyDescent="0.3">
      <c r="M812" s="452"/>
    </row>
    <row r="813" spans="13:13" ht="20.149999999999999" customHeight="1" x14ac:dyDescent="0.3">
      <c r="M813" s="452"/>
    </row>
    <row r="814" spans="13:13" ht="20.149999999999999" customHeight="1" x14ac:dyDescent="0.3">
      <c r="M814" s="452"/>
    </row>
    <row r="815" spans="13:13" ht="20.149999999999999" customHeight="1" x14ac:dyDescent="0.3">
      <c r="M815" s="452"/>
    </row>
    <row r="816" spans="13:13" ht="20.149999999999999" customHeight="1" x14ac:dyDescent="0.3">
      <c r="M816" s="452"/>
    </row>
    <row r="817" spans="13:13" ht="20.149999999999999" customHeight="1" x14ac:dyDescent="0.3">
      <c r="M817" s="452"/>
    </row>
    <row r="818" spans="13:13" ht="20.149999999999999" customHeight="1" x14ac:dyDescent="0.3">
      <c r="M818" s="452"/>
    </row>
    <row r="819" spans="13:13" ht="20.149999999999999" customHeight="1" x14ac:dyDescent="0.3">
      <c r="M819" s="452"/>
    </row>
    <row r="820" spans="13:13" ht="20.149999999999999" customHeight="1" x14ac:dyDescent="0.3">
      <c r="M820" s="452"/>
    </row>
    <row r="821" spans="13:13" ht="20.149999999999999" customHeight="1" x14ac:dyDescent="0.3">
      <c r="M821" s="452"/>
    </row>
    <row r="822" spans="13:13" ht="20.149999999999999" customHeight="1" x14ac:dyDescent="0.3">
      <c r="M822" s="452"/>
    </row>
    <row r="823" spans="13:13" ht="20.149999999999999" customHeight="1" x14ac:dyDescent="0.3">
      <c r="M823" s="452"/>
    </row>
    <row r="824" spans="13:13" ht="20.149999999999999" customHeight="1" x14ac:dyDescent="0.3">
      <c r="M824" s="452"/>
    </row>
    <row r="825" spans="13:13" ht="20.149999999999999" customHeight="1" x14ac:dyDescent="0.3">
      <c r="M825" s="452"/>
    </row>
    <row r="826" spans="13:13" ht="20.149999999999999" customHeight="1" x14ac:dyDescent="0.3">
      <c r="M826" s="452"/>
    </row>
    <row r="827" spans="13:13" ht="20.149999999999999" customHeight="1" x14ac:dyDescent="0.3">
      <c r="M827" s="452"/>
    </row>
    <row r="828" spans="13:13" ht="20.149999999999999" customHeight="1" x14ac:dyDescent="0.3">
      <c r="M828" s="452"/>
    </row>
    <row r="829" spans="13:13" ht="20.149999999999999" customHeight="1" x14ac:dyDescent="0.3">
      <c r="M829" s="452"/>
    </row>
    <row r="830" spans="13:13" ht="20.149999999999999" customHeight="1" x14ac:dyDescent="0.3">
      <c r="M830" s="452"/>
    </row>
    <row r="831" spans="13:13" ht="20.149999999999999" customHeight="1" x14ac:dyDescent="0.3">
      <c r="M831" s="452"/>
    </row>
    <row r="832" spans="13:13" ht="20.149999999999999" customHeight="1" x14ac:dyDescent="0.3">
      <c r="M832" s="452"/>
    </row>
    <row r="833" spans="13:13" ht="20.149999999999999" customHeight="1" x14ac:dyDescent="0.3">
      <c r="M833" s="452"/>
    </row>
    <row r="834" spans="13:13" ht="20.149999999999999" customHeight="1" x14ac:dyDescent="0.3">
      <c r="M834" s="452"/>
    </row>
    <row r="835" spans="13:13" ht="20.149999999999999" customHeight="1" x14ac:dyDescent="0.3">
      <c r="M835" s="452"/>
    </row>
    <row r="836" spans="13:13" ht="20.149999999999999" customHeight="1" x14ac:dyDescent="0.3">
      <c r="M836" s="452"/>
    </row>
    <row r="837" spans="13:13" ht="20.149999999999999" customHeight="1" x14ac:dyDescent="0.3">
      <c r="M837" s="452"/>
    </row>
    <row r="838" spans="13:13" ht="20.149999999999999" customHeight="1" x14ac:dyDescent="0.3">
      <c r="M838" s="452"/>
    </row>
    <row r="839" spans="13:13" ht="20.149999999999999" customHeight="1" x14ac:dyDescent="0.3">
      <c r="M839" s="452"/>
    </row>
    <row r="840" spans="13:13" ht="20.149999999999999" customHeight="1" x14ac:dyDescent="0.3">
      <c r="M840" s="452"/>
    </row>
    <row r="841" spans="13:13" ht="20.149999999999999" customHeight="1" x14ac:dyDescent="0.3">
      <c r="M841" s="452"/>
    </row>
    <row r="842" spans="13:13" ht="20.149999999999999" customHeight="1" x14ac:dyDescent="0.3">
      <c r="M842" s="452"/>
    </row>
    <row r="843" spans="13:13" ht="20.149999999999999" customHeight="1" x14ac:dyDescent="0.3">
      <c r="M843" s="452"/>
    </row>
    <row r="844" spans="13:13" ht="20.149999999999999" customHeight="1" x14ac:dyDescent="0.3">
      <c r="M844" s="452"/>
    </row>
    <row r="845" spans="13:13" ht="20.149999999999999" customHeight="1" x14ac:dyDescent="0.3">
      <c r="M845" s="452"/>
    </row>
    <row r="846" spans="13:13" ht="20.149999999999999" customHeight="1" x14ac:dyDescent="0.3">
      <c r="M846" s="452"/>
    </row>
    <row r="847" spans="13:13" ht="20.149999999999999" customHeight="1" x14ac:dyDescent="0.3">
      <c r="M847" s="452"/>
    </row>
    <row r="848" spans="13:13" ht="20.149999999999999" customHeight="1" x14ac:dyDescent="0.3">
      <c r="M848" s="452"/>
    </row>
    <row r="849" spans="13:13" ht="20.149999999999999" customHeight="1" x14ac:dyDescent="0.3">
      <c r="M849" s="452"/>
    </row>
    <row r="850" spans="13:13" ht="20.149999999999999" customHeight="1" x14ac:dyDescent="0.3">
      <c r="M850" s="452"/>
    </row>
    <row r="851" spans="13:13" ht="20.149999999999999" customHeight="1" x14ac:dyDescent="0.3">
      <c r="M851" s="452"/>
    </row>
    <row r="852" spans="13:13" ht="20.149999999999999" customHeight="1" x14ac:dyDescent="0.3">
      <c r="M852" s="452"/>
    </row>
    <row r="853" spans="13:13" ht="20.149999999999999" customHeight="1" x14ac:dyDescent="0.3">
      <c r="M853" s="452"/>
    </row>
    <row r="854" spans="13:13" ht="20.149999999999999" customHeight="1" x14ac:dyDescent="0.3">
      <c r="M854" s="452"/>
    </row>
    <row r="855" spans="13:13" ht="20.149999999999999" customHeight="1" x14ac:dyDescent="0.3">
      <c r="M855" s="452"/>
    </row>
    <row r="856" spans="13:13" ht="20.149999999999999" customHeight="1" x14ac:dyDescent="0.3">
      <c r="M856" s="452"/>
    </row>
    <row r="857" spans="13:13" ht="20.149999999999999" customHeight="1" x14ac:dyDescent="0.3">
      <c r="M857" s="452"/>
    </row>
    <row r="858" spans="13:13" ht="20.149999999999999" customHeight="1" x14ac:dyDescent="0.3">
      <c r="M858" s="452"/>
    </row>
    <row r="859" spans="13:13" ht="20.149999999999999" customHeight="1" x14ac:dyDescent="0.3">
      <c r="M859" s="452"/>
    </row>
    <row r="860" spans="13:13" ht="20.149999999999999" customHeight="1" x14ac:dyDescent="0.3">
      <c r="M860" s="452"/>
    </row>
    <row r="861" spans="13:13" ht="20.149999999999999" customHeight="1" x14ac:dyDescent="0.3">
      <c r="M861" s="452"/>
    </row>
    <row r="862" spans="13:13" ht="20.149999999999999" customHeight="1" x14ac:dyDescent="0.3">
      <c r="M862" s="452"/>
    </row>
    <row r="863" spans="13:13" ht="20.149999999999999" customHeight="1" x14ac:dyDescent="0.3">
      <c r="M863" s="452"/>
    </row>
    <row r="864" spans="13:13" ht="20.149999999999999" customHeight="1" x14ac:dyDescent="0.3">
      <c r="M864" s="452"/>
    </row>
    <row r="865" spans="13:13" ht="20.149999999999999" customHeight="1" x14ac:dyDescent="0.3">
      <c r="M865" s="452"/>
    </row>
    <row r="866" spans="13:13" ht="20.149999999999999" customHeight="1" x14ac:dyDescent="0.3">
      <c r="M866" s="452"/>
    </row>
    <row r="867" spans="13:13" ht="20.149999999999999" customHeight="1" x14ac:dyDescent="0.3">
      <c r="M867" s="452"/>
    </row>
    <row r="868" spans="13:13" ht="20.149999999999999" customHeight="1" x14ac:dyDescent="0.3">
      <c r="M868" s="452"/>
    </row>
    <row r="869" spans="13:13" ht="20.149999999999999" customHeight="1" x14ac:dyDescent="0.3">
      <c r="M869" s="452"/>
    </row>
    <row r="870" spans="13:13" ht="20.149999999999999" customHeight="1" x14ac:dyDescent="0.3">
      <c r="M870" s="452"/>
    </row>
    <row r="871" spans="13:13" ht="20.149999999999999" customHeight="1" x14ac:dyDescent="0.3">
      <c r="M871" s="452"/>
    </row>
    <row r="872" spans="13:13" ht="20.149999999999999" customHeight="1" x14ac:dyDescent="0.3">
      <c r="M872" s="452"/>
    </row>
    <row r="873" spans="13:13" ht="20.149999999999999" customHeight="1" x14ac:dyDescent="0.3">
      <c r="M873" s="452"/>
    </row>
    <row r="874" spans="13:13" ht="20.149999999999999" customHeight="1" x14ac:dyDescent="0.3">
      <c r="M874" s="452"/>
    </row>
    <row r="875" spans="13:13" ht="20.149999999999999" customHeight="1" x14ac:dyDescent="0.3">
      <c r="M875" s="452"/>
    </row>
    <row r="876" spans="13:13" ht="20.149999999999999" customHeight="1" x14ac:dyDescent="0.3">
      <c r="M876" s="452"/>
    </row>
    <row r="877" spans="13:13" ht="20.149999999999999" customHeight="1" x14ac:dyDescent="0.3">
      <c r="M877" s="452"/>
    </row>
    <row r="878" spans="13:13" ht="20.149999999999999" customHeight="1" x14ac:dyDescent="0.3">
      <c r="M878" s="452"/>
    </row>
    <row r="879" spans="13:13" ht="20.149999999999999" customHeight="1" x14ac:dyDescent="0.3">
      <c r="M879" s="452"/>
    </row>
    <row r="880" spans="13:13" ht="20.149999999999999" customHeight="1" x14ac:dyDescent="0.3">
      <c r="M880" s="452"/>
    </row>
    <row r="881" spans="13:13" ht="20.149999999999999" customHeight="1" x14ac:dyDescent="0.3">
      <c r="M881" s="452"/>
    </row>
    <row r="882" spans="13:13" ht="20.149999999999999" customHeight="1" x14ac:dyDescent="0.3">
      <c r="M882" s="452"/>
    </row>
    <row r="883" spans="13:13" ht="20.149999999999999" customHeight="1" x14ac:dyDescent="0.3">
      <c r="M883" s="452"/>
    </row>
    <row r="884" spans="13:13" ht="20.149999999999999" customHeight="1" x14ac:dyDescent="0.3">
      <c r="M884" s="452"/>
    </row>
    <row r="885" spans="13:13" ht="20.149999999999999" customHeight="1" x14ac:dyDescent="0.3">
      <c r="M885" s="452"/>
    </row>
    <row r="886" spans="13:13" ht="20.149999999999999" customHeight="1" x14ac:dyDescent="0.3">
      <c r="M886" s="452"/>
    </row>
    <row r="887" spans="13:13" ht="20.149999999999999" customHeight="1" x14ac:dyDescent="0.3">
      <c r="M887" s="452"/>
    </row>
    <row r="888" spans="13:13" ht="20.149999999999999" customHeight="1" x14ac:dyDescent="0.3">
      <c r="M888" s="452"/>
    </row>
    <row r="889" spans="13:13" ht="20.149999999999999" customHeight="1" x14ac:dyDescent="0.3">
      <c r="M889" s="452"/>
    </row>
    <row r="890" spans="13:13" ht="20.149999999999999" customHeight="1" x14ac:dyDescent="0.3">
      <c r="M890" s="452"/>
    </row>
    <row r="891" spans="13:13" ht="20.149999999999999" customHeight="1" x14ac:dyDescent="0.3">
      <c r="M891" s="452"/>
    </row>
    <row r="892" spans="13:13" ht="20.149999999999999" customHeight="1" x14ac:dyDescent="0.3">
      <c r="M892" s="452"/>
    </row>
    <row r="893" spans="13:13" ht="20.149999999999999" customHeight="1" x14ac:dyDescent="0.3">
      <c r="M893" s="452"/>
    </row>
    <row r="894" spans="13:13" ht="20.149999999999999" customHeight="1" x14ac:dyDescent="0.3">
      <c r="M894" s="452"/>
    </row>
    <row r="895" spans="13:13" ht="20.149999999999999" customHeight="1" x14ac:dyDescent="0.3">
      <c r="M895" s="452"/>
    </row>
    <row r="896" spans="13:13" ht="20.149999999999999" customHeight="1" x14ac:dyDescent="0.3">
      <c r="M896" s="452"/>
    </row>
    <row r="897" spans="13:13" ht="20.149999999999999" customHeight="1" x14ac:dyDescent="0.3">
      <c r="M897" s="452"/>
    </row>
    <row r="898" spans="13:13" ht="20.149999999999999" customHeight="1" x14ac:dyDescent="0.3">
      <c r="M898" s="452"/>
    </row>
    <row r="899" spans="13:13" ht="20.149999999999999" customHeight="1" x14ac:dyDescent="0.3">
      <c r="M899" s="452"/>
    </row>
    <row r="900" spans="13:13" ht="20.149999999999999" customHeight="1" x14ac:dyDescent="0.3">
      <c r="M900" s="452"/>
    </row>
    <row r="901" spans="13:13" ht="20.149999999999999" customHeight="1" x14ac:dyDescent="0.3">
      <c r="M901" s="452"/>
    </row>
    <row r="902" spans="13:13" ht="20.149999999999999" customHeight="1" x14ac:dyDescent="0.3">
      <c r="M902" s="452"/>
    </row>
    <row r="903" spans="13:13" ht="20.149999999999999" customHeight="1" x14ac:dyDescent="0.3">
      <c r="M903" s="452"/>
    </row>
    <row r="904" spans="13:13" ht="20.149999999999999" customHeight="1" x14ac:dyDescent="0.3">
      <c r="M904" s="452"/>
    </row>
    <row r="905" spans="13:13" ht="20.149999999999999" customHeight="1" x14ac:dyDescent="0.3">
      <c r="M905" s="452"/>
    </row>
    <row r="906" spans="13:13" ht="20.149999999999999" customHeight="1" x14ac:dyDescent="0.3">
      <c r="M906" s="452"/>
    </row>
    <row r="907" spans="13:13" ht="20.149999999999999" customHeight="1" x14ac:dyDescent="0.3">
      <c r="M907" s="452"/>
    </row>
    <row r="908" spans="13:13" ht="20.149999999999999" customHeight="1" x14ac:dyDescent="0.3">
      <c r="M908" s="452"/>
    </row>
    <row r="909" spans="13:13" ht="20.149999999999999" customHeight="1" x14ac:dyDescent="0.3">
      <c r="M909" s="452"/>
    </row>
    <row r="910" spans="13:13" ht="20.149999999999999" customHeight="1" x14ac:dyDescent="0.3">
      <c r="M910" s="452"/>
    </row>
    <row r="911" spans="13:13" ht="20.149999999999999" customHeight="1" x14ac:dyDescent="0.3">
      <c r="M911" s="452"/>
    </row>
    <row r="912" spans="13:13" ht="20.149999999999999" customHeight="1" x14ac:dyDescent="0.3">
      <c r="M912" s="452"/>
    </row>
    <row r="913" spans="13:13" ht="20.149999999999999" customHeight="1" x14ac:dyDescent="0.3">
      <c r="M913" s="452"/>
    </row>
    <row r="914" spans="13:13" ht="20.149999999999999" customHeight="1" x14ac:dyDescent="0.3">
      <c r="M914" s="452"/>
    </row>
    <row r="915" spans="13:13" ht="20.149999999999999" customHeight="1" x14ac:dyDescent="0.3">
      <c r="M915" s="452"/>
    </row>
    <row r="916" spans="13:13" ht="20.149999999999999" customHeight="1" x14ac:dyDescent="0.3">
      <c r="M916" s="452"/>
    </row>
    <row r="917" spans="13:13" ht="20.149999999999999" customHeight="1" x14ac:dyDescent="0.3">
      <c r="M917" s="452"/>
    </row>
    <row r="918" spans="13:13" ht="20.149999999999999" customHeight="1" x14ac:dyDescent="0.3">
      <c r="M918" s="452"/>
    </row>
    <row r="919" spans="13:13" ht="20.149999999999999" customHeight="1" x14ac:dyDescent="0.3">
      <c r="M919" s="452"/>
    </row>
    <row r="920" spans="13:13" ht="20.149999999999999" customHeight="1" x14ac:dyDescent="0.3">
      <c r="M920" s="452"/>
    </row>
    <row r="921" spans="13:13" ht="20.149999999999999" customHeight="1" x14ac:dyDescent="0.3">
      <c r="M921" s="452"/>
    </row>
    <row r="922" spans="13:13" ht="20.149999999999999" customHeight="1" x14ac:dyDescent="0.3">
      <c r="M922" s="452"/>
    </row>
    <row r="923" spans="13:13" ht="20.149999999999999" customHeight="1" x14ac:dyDescent="0.3">
      <c r="M923" s="452"/>
    </row>
    <row r="924" spans="13:13" ht="20.149999999999999" customHeight="1" x14ac:dyDescent="0.3">
      <c r="M924" s="452"/>
    </row>
    <row r="925" spans="13:13" ht="20.149999999999999" customHeight="1" x14ac:dyDescent="0.3">
      <c r="M925" s="452"/>
    </row>
    <row r="926" spans="13:13" ht="20.149999999999999" customHeight="1" x14ac:dyDescent="0.3">
      <c r="M926" s="452"/>
    </row>
    <row r="927" spans="13:13" ht="20.149999999999999" customHeight="1" x14ac:dyDescent="0.3">
      <c r="M927" s="452"/>
    </row>
    <row r="928" spans="13:13" ht="20.149999999999999" customHeight="1" x14ac:dyDescent="0.3">
      <c r="M928" s="452"/>
    </row>
    <row r="929" spans="13:13" ht="20.149999999999999" customHeight="1" x14ac:dyDescent="0.3">
      <c r="M929" s="452"/>
    </row>
    <row r="930" spans="13:13" ht="20.149999999999999" customHeight="1" x14ac:dyDescent="0.3">
      <c r="M930" s="452"/>
    </row>
    <row r="931" spans="13:13" ht="20.149999999999999" customHeight="1" x14ac:dyDescent="0.3">
      <c r="M931" s="452"/>
    </row>
    <row r="932" spans="13:13" ht="20.149999999999999" customHeight="1" x14ac:dyDescent="0.3">
      <c r="M932" s="452"/>
    </row>
    <row r="933" spans="13:13" ht="20.149999999999999" customHeight="1" x14ac:dyDescent="0.3">
      <c r="M933" s="452"/>
    </row>
    <row r="934" spans="13:13" ht="20.149999999999999" customHeight="1" x14ac:dyDescent="0.3">
      <c r="M934" s="452"/>
    </row>
    <row r="935" spans="13:13" ht="20.149999999999999" customHeight="1" x14ac:dyDescent="0.3">
      <c r="M935" s="452"/>
    </row>
    <row r="936" spans="13:13" ht="20.149999999999999" customHeight="1" x14ac:dyDescent="0.3">
      <c r="M936" s="452"/>
    </row>
    <row r="937" spans="13:13" ht="20.149999999999999" customHeight="1" x14ac:dyDescent="0.3">
      <c r="M937" s="452"/>
    </row>
    <row r="938" spans="13:13" ht="20.149999999999999" customHeight="1" x14ac:dyDescent="0.3">
      <c r="M938" s="452"/>
    </row>
    <row r="939" spans="13:13" ht="20.149999999999999" customHeight="1" x14ac:dyDescent="0.3">
      <c r="M939" s="452"/>
    </row>
    <row r="940" spans="13:13" ht="20.149999999999999" customHeight="1" x14ac:dyDescent="0.3">
      <c r="M940" s="452"/>
    </row>
    <row r="941" spans="13:13" ht="20.149999999999999" customHeight="1" x14ac:dyDescent="0.3">
      <c r="M941" s="452"/>
    </row>
    <row r="942" spans="13:13" ht="20.149999999999999" customHeight="1" x14ac:dyDescent="0.3">
      <c r="M942" s="452"/>
    </row>
    <row r="943" spans="13:13" ht="20.149999999999999" customHeight="1" x14ac:dyDescent="0.3">
      <c r="M943" s="452"/>
    </row>
    <row r="944" spans="13:13" ht="20.149999999999999" customHeight="1" x14ac:dyDescent="0.3">
      <c r="M944" s="452"/>
    </row>
    <row r="945" spans="13:13" ht="20.149999999999999" customHeight="1" x14ac:dyDescent="0.3">
      <c r="M945" s="452"/>
    </row>
    <row r="946" spans="13:13" ht="20.149999999999999" customHeight="1" x14ac:dyDescent="0.3">
      <c r="M946" s="452"/>
    </row>
    <row r="947" spans="13:13" ht="20.149999999999999" customHeight="1" x14ac:dyDescent="0.3">
      <c r="M947" s="452"/>
    </row>
    <row r="948" spans="13:13" ht="20.149999999999999" customHeight="1" x14ac:dyDescent="0.3">
      <c r="M948" s="452"/>
    </row>
    <row r="949" spans="13:13" ht="20.149999999999999" customHeight="1" x14ac:dyDescent="0.3">
      <c r="M949" s="452"/>
    </row>
    <row r="950" spans="13:13" ht="20.149999999999999" customHeight="1" x14ac:dyDescent="0.3">
      <c r="M950" s="452"/>
    </row>
    <row r="951" spans="13:13" ht="20.149999999999999" customHeight="1" x14ac:dyDescent="0.3">
      <c r="M951" s="452"/>
    </row>
    <row r="952" spans="13:13" ht="20.149999999999999" customHeight="1" x14ac:dyDescent="0.3">
      <c r="M952" s="452"/>
    </row>
    <row r="953" spans="13:13" ht="20.149999999999999" customHeight="1" x14ac:dyDescent="0.3">
      <c r="M953" s="452"/>
    </row>
    <row r="954" spans="13:13" ht="20.149999999999999" customHeight="1" x14ac:dyDescent="0.3">
      <c r="M954" s="452"/>
    </row>
    <row r="955" spans="13:13" ht="20.149999999999999" customHeight="1" x14ac:dyDescent="0.3">
      <c r="M955" s="452"/>
    </row>
    <row r="956" spans="13:13" ht="20.149999999999999" customHeight="1" x14ac:dyDescent="0.3">
      <c r="M956" s="452"/>
    </row>
    <row r="957" spans="13:13" ht="20.149999999999999" customHeight="1" x14ac:dyDescent="0.3">
      <c r="M957" s="452"/>
    </row>
    <row r="958" spans="13:13" ht="20.149999999999999" customHeight="1" x14ac:dyDescent="0.3">
      <c r="M958" s="452"/>
    </row>
    <row r="959" spans="13:13" ht="20.149999999999999" customHeight="1" x14ac:dyDescent="0.3">
      <c r="M959" s="452"/>
    </row>
    <row r="960" spans="13:13" ht="20.149999999999999" customHeight="1" x14ac:dyDescent="0.3">
      <c r="M960" s="452"/>
    </row>
    <row r="961" spans="13:13" ht="20.149999999999999" customHeight="1" x14ac:dyDescent="0.3">
      <c r="M961" s="452"/>
    </row>
    <row r="962" spans="13:13" ht="20.149999999999999" customHeight="1" x14ac:dyDescent="0.3">
      <c r="M962" s="452"/>
    </row>
    <row r="963" spans="13:13" ht="20.149999999999999" customHeight="1" x14ac:dyDescent="0.3">
      <c r="M963" s="452"/>
    </row>
    <row r="964" spans="13:13" ht="20.149999999999999" customHeight="1" x14ac:dyDescent="0.3">
      <c r="M964" s="452"/>
    </row>
    <row r="965" spans="13:13" ht="20.149999999999999" customHeight="1" x14ac:dyDescent="0.3">
      <c r="M965" s="452"/>
    </row>
    <row r="966" spans="13:13" ht="20.149999999999999" customHeight="1" x14ac:dyDescent="0.3">
      <c r="M966" s="452"/>
    </row>
    <row r="967" spans="13:13" ht="20.149999999999999" customHeight="1" x14ac:dyDescent="0.3">
      <c r="M967" s="452"/>
    </row>
    <row r="968" spans="13:13" ht="20.149999999999999" customHeight="1" x14ac:dyDescent="0.3">
      <c r="M968" s="452"/>
    </row>
    <row r="969" spans="13:13" ht="20.149999999999999" customHeight="1" x14ac:dyDescent="0.3">
      <c r="M969" s="452"/>
    </row>
    <row r="970" spans="13:13" ht="20.149999999999999" customHeight="1" x14ac:dyDescent="0.3">
      <c r="M970" s="452"/>
    </row>
    <row r="971" spans="13:13" ht="20.149999999999999" customHeight="1" x14ac:dyDescent="0.3">
      <c r="M971" s="452"/>
    </row>
    <row r="972" spans="13:13" ht="20.149999999999999" customHeight="1" x14ac:dyDescent="0.3">
      <c r="M972" s="452"/>
    </row>
    <row r="973" spans="13:13" ht="20.149999999999999" customHeight="1" x14ac:dyDescent="0.3">
      <c r="M973" s="452"/>
    </row>
    <row r="974" spans="13:13" ht="20.149999999999999" customHeight="1" x14ac:dyDescent="0.3">
      <c r="M974" s="452"/>
    </row>
    <row r="975" spans="13:13" ht="20.149999999999999" customHeight="1" x14ac:dyDescent="0.3">
      <c r="M975" s="452"/>
    </row>
    <row r="976" spans="13:13" ht="20.149999999999999" customHeight="1" x14ac:dyDescent="0.3">
      <c r="M976" s="452"/>
    </row>
    <row r="977" spans="13:13" ht="20.149999999999999" customHeight="1" x14ac:dyDescent="0.3">
      <c r="M977" s="452"/>
    </row>
    <row r="978" spans="13:13" ht="20.149999999999999" customHeight="1" x14ac:dyDescent="0.3">
      <c r="M978" s="452"/>
    </row>
    <row r="979" spans="13:13" ht="20.149999999999999" customHeight="1" x14ac:dyDescent="0.3">
      <c r="M979" s="452"/>
    </row>
    <row r="980" spans="13:13" ht="20.149999999999999" customHeight="1" x14ac:dyDescent="0.3">
      <c r="M980" s="452"/>
    </row>
    <row r="981" spans="13:13" ht="20.149999999999999" customHeight="1" x14ac:dyDescent="0.3">
      <c r="M981" s="452"/>
    </row>
    <row r="982" spans="13:13" ht="20.149999999999999" customHeight="1" x14ac:dyDescent="0.3">
      <c r="M982" s="452"/>
    </row>
    <row r="983" spans="13:13" ht="20.149999999999999" customHeight="1" x14ac:dyDescent="0.3">
      <c r="M983" s="452"/>
    </row>
    <row r="984" spans="13:13" ht="20.149999999999999" customHeight="1" x14ac:dyDescent="0.3">
      <c r="M984" s="452"/>
    </row>
    <row r="985" spans="13:13" ht="20.149999999999999" customHeight="1" x14ac:dyDescent="0.3">
      <c r="M985" s="452"/>
    </row>
    <row r="986" spans="13:13" ht="20.149999999999999" customHeight="1" x14ac:dyDescent="0.3">
      <c r="M986" s="452"/>
    </row>
    <row r="987" spans="13:13" ht="20.149999999999999" customHeight="1" x14ac:dyDescent="0.3">
      <c r="M987" s="452"/>
    </row>
    <row r="988" spans="13:13" ht="20.149999999999999" customHeight="1" x14ac:dyDescent="0.3">
      <c r="M988" s="452"/>
    </row>
    <row r="989" spans="13:13" ht="20.149999999999999" customHeight="1" x14ac:dyDescent="0.3">
      <c r="M989" s="452"/>
    </row>
    <row r="990" spans="13:13" ht="20.149999999999999" customHeight="1" x14ac:dyDescent="0.3">
      <c r="M990" s="452"/>
    </row>
    <row r="991" spans="13:13" ht="20.149999999999999" customHeight="1" x14ac:dyDescent="0.3">
      <c r="M991" s="452"/>
    </row>
    <row r="992" spans="13:13" ht="20.149999999999999" customHeight="1" x14ac:dyDescent="0.3">
      <c r="M992" s="452"/>
    </row>
    <row r="993" spans="13:13" ht="20.149999999999999" customHeight="1" x14ac:dyDescent="0.3">
      <c r="M993" s="452"/>
    </row>
    <row r="994" spans="13:13" ht="20.149999999999999" customHeight="1" x14ac:dyDescent="0.3">
      <c r="M994" s="452"/>
    </row>
    <row r="995" spans="13:13" ht="20.149999999999999" customHeight="1" x14ac:dyDescent="0.3">
      <c r="M995" s="452"/>
    </row>
    <row r="996" spans="13:13" ht="20.149999999999999" customHeight="1" x14ac:dyDescent="0.3">
      <c r="M996" s="452"/>
    </row>
    <row r="997" spans="13:13" ht="20.149999999999999" customHeight="1" x14ac:dyDescent="0.3">
      <c r="M997" s="452"/>
    </row>
    <row r="998" spans="13:13" ht="20.149999999999999" customHeight="1" x14ac:dyDescent="0.3">
      <c r="M998" s="452"/>
    </row>
    <row r="999" spans="13:13" ht="20.149999999999999" customHeight="1" x14ac:dyDescent="0.3">
      <c r="M999" s="452"/>
    </row>
    <row r="1000" spans="13:13" ht="20.149999999999999" customHeight="1" x14ac:dyDescent="0.3">
      <c r="M1000" s="452"/>
    </row>
    <row r="1001" spans="13:13" ht="20.149999999999999" customHeight="1" x14ac:dyDescent="0.3">
      <c r="M1001" s="452"/>
    </row>
    <row r="1002" spans="13:13" ht="20.149999999999999" customHeight="1" x14ac:dyDescent="0.3">
      <c r="M1002" s="452"/>
    </row>
    <row r="1003" spans="13:13" ht="20.149999999999999" customHeight="1" x14ac:dyDescent="0.3">
      <c r="M1003" s="452"/>
    </row>
    <row r="1004" spans="13:13" ht="20.149999999999999" customHeight="1" x14ac:dyDescent="0.3">
      <c r="M1004" s="452"/>
    </row>
    <row r="1005" spans="13:13" ht="20.149999999999999" customHeight="1" x14ac:dyDescent="0.3">
      <c r="M1005" s="452"/>
    </row>
    <row r="1006" spans="13:13" ht="20.149999999999999" customHeight="1" x14ac:dyDescent="0.3">
      <c r="M1006" s="452"/>
    </row>
  </sheetData>
  <mergeCells count="545">
    <mergeCell ref="D391:F391"/>
    <mergeCell ref="G391:H391"/>
    <mergeCell ref="D390:F390"/>
    <mergeCell ref="G366:H366"/>
    <mergeCell ref="C367:K367"/>
    <mergeCell ref="D363:F363"/>
    <mergeCell ref="G363:H363"/>
    <mergeCell ref="G326:H326"/>
    <mergeCell ref="C313:K313"/>
    <mergeCell ref="G316:H316"/>
    <mergeCell ref="H318:H325"/>
    <mergeCell ref="D323:F323"/>
    <mergeCell ref="D324:F324"/>
    <mergeCell ref="D325:F325"/>
    <mergeCell ref="D319:F319"/>
    <mergeCell ref="D320:F320"/>
    <mergeCell ref="D328:F328"/>
    <mergeCell ref="D354:F354"/>
    <mergeCell ref="D353:F353"/>
    <mergeCell ref="C317:K317"/>
    <mergeCell ref="D314:F314"/>
    <mergeCell ref="D315:F315"/>
    <mergeCell ref="H314:H315"/>
    <mergeCell ref="C327:K327"/>
    <mergeCell ref="D311:F311"/>
    <mergeCell ref="G311:H311"/>
    <mergeCell ref="C386:K386"/>
    <mergeCell ref="D387:F387"/>
    <mergeCell ref="H387:H390"/>
    <mergeCell ref="D389:F389"/>
    <mergeCell ref="D380:F380"/>
    <mergeCell ref="H379:H380"/>
    <mergeCell ref="D381:F381"/>
    <mergeCell ref="G381:H381"/>
    <mergeCell ref="C382:K382"/>
    <mergeCell ref="C346:K346"/>
    <mergeCell ref="D347:F347"/>
    <mergeCell ref="H347:H350"/>
    <mergeCell ref="G354:H354"/>
    <mergeCell ref="D345:F345"/>
    <mergeCell ref="G345:H345"/>
    <mergeCell ref="D360:F360"/>
    <mergeCell ref="G360:H360"/>
    <mergeCell ref="D337:F337"/>
    <mergeCell ref="G337:H337"/>
    <mergeCell ref="D351:F351"/>
    <mergeCell ref="G351:H351"/>
    <mergeCell ref="C352:K352"/>
    <mergeCell ref="G264:H264"/>
    <mergeCell ref="D270:F270"/>
    <mergeCell ref="G270:H270"/>
    <mergeCell ref="D307:F307"/>
    <mergeCell ref="D291:F291"/>
    <mergeCell ref="D292:F292"/>
    <mergeCell ref="G292:H292"/>
    <mergeCell ref="D298:F298"/>
    <mergeCell ref="D299:F299"/>
    <mergeCell ref="G299:H299"/>
    <mergeCell ref="D302:F302"/>
    <mergeCell ref="G302:H302"/>
    <mergeCell ref="G305:H305"/>
    <mergeCell ref="D295:F295"/>
    <mergeCell ref="H294:H295"/>
    <mergeCell ref="D304:F304"/>
    <mergeCell ref="D305:F305"/>
    <mergeCell ref="D283:F283"/>
    <mergeCell ref="D284:F284"/>
    <mergeCell ref="D277:F277"/>
    <mergeCell ref="H277:H279"/>
    <mergeCell ref="D278:F278"/>
    <mergeCell ref="D279:F279"/>
    <mergeCell ref="D301:F301"/>
    <mergeCell ref="J479:M479"/>
    <mergeCell ref="J480:M480"/>
    <mergeCell ref="C312:J312"/>
    <mergeCell ref="D275:F275"/>
    <mergeCell ref="D254:F254"/>
    <mergeCell ref="G254:H254"/>
    <mergeCell ref="C255:J255"/>
    <mergeCell ref="C272:J272"/>
    <mergeCell ref="G275:H275"/>
    <mergeCell ref="C271:J271"/>
    <mergeCell ref="D257:F257"/>
    <mergeCell ref="G257:H257"/>
    <mergeCell ref="C468:J468"/>
    <mergeCell ref="C438:J438"/>
    <mergeCell ref="C439:F439"/>
    <mergeCell ref="C440:J440"/>
    <mergeCell ref="C443:J443"/>
    <mergeCell ref="C445:J445"/>
    <mergeCell ref="D444:F444"/>
    <mergeCell ref="D448:F448"/>
    <mergeCell ref="D449:F449"/>
    <mergeCell ref="C265:J265"/>
    <mergeCell ref="D266:F266"/>
    <mergeCell ref="D267:F267"/>
    <mergeCell ref="D450:F450"/>
    <mergeCell ref="D458:F458"/>
    <mergeCell ref="D459:F459"/>
    <mergeCell ref="C181:J181"/>
    <mergeCell ref="C170:H170"/>
    <mergeCell ref="D173:F173"/>
    <mergeCell ref="D172:F172"/>
    <mergeCell ref="G172:G179"/>
    <mergeCell ref="C180:H180"/>
    <mergeCell ref="D202:F202"/>
    <mergeCell ref="D205:F205"/>
    <mergeCell ref="D208:F208"/>
    <mergeCell ref="D189:F189"/>
    <mergeCell ref="D195:F195"/>
    <mergeCell ref="H197:H198"/>
    <mergeCell ref="C196:K196"/>
    <mergeCell ref="D197:F197"/>
    <mergeCell ref="D198:F198"/>
    <mergeCell ref="D203:F203"/>
    <mergeCell ref="C204:K204"/>
    <mergeCell ref="H205:H207"/>
    <mergeCell ref="D207:F207"/>
    <mergeCell ref="D206:F206"/>
    <mergeCell ref="H201:H202"/>
    <mergeCell ref="D25:F25"/>
    <mergeCell ref="B27:F27"/>
    <mergeCell ref="C28:J28"/>
    <mergeCell ref="G142:G148"/>
    <mergeCell ref="L142:L148"/>
    <mergeCell ref="M142:M148"/>
    <mergeCell ref="D253:F253"/>
    <mergeCell ref="C243:J243"/>
    <mergeCell ref="C190:K190"/>
    <mergeCell ref="D219:F219"/>
    <mergeCell ref="C220:K220"/>
    <mergeCell ref="D221:F221"/>
    <mergeCell ref="D222:F222"/>
    <mergeCell ref="D188:F188"/>
    <mergeCell ref="D133:F133"/>
    <mergeCell ref="G133:G139"/>
    <mergeCell ref="L133:L139"/>
    <mergeCell ref="D134:F134"/>
    <mergeCell ref="D136:F136"/>
    <mergeCell ref="D139:F139"/>
    <mergeCell ref="D99:F99"/>
    <mergeCell ref="L94:L99"/>
    <mergeCell ref="C159:H159"/>
    <mergeCell ref="C149:H149"/>
    <mergeCell ref="A1:M1"/>
    <mergeCell ref="A2:M2"/>
    <mergeCell ref="F5:I5"/>
    <mergeCell ref="F6:I6"/>
    <mergeCell ref="F7:I7"/>
    <mergeCell ref="F15:I15"/>
    <mergeCell ref="F16:I16"/>
    <mergeCell ref="B20:F20"/>
    <mergeCell ref="D24:F24"/>
    <mergeCell ref="F14:I14"/>
    <mergeCell ref="F9:I9"/>
    <mergeCell ref="F12:I12"/>
    <mergeCell ref="F13:I13"/>
    <mergeCell ref="B21:F21"/>
    <mergeCell ref="F8:I8"/>
    <mergeCell ref="D451:F451"/>
    <mergeCell ref="D452:F452"/>
    <mergeCell ref="D446:F446"/>
    <mergeCell ref="D453:F453"/>
    <mergeCell ref="D455:F455"/>
    <mergeCell ref="D465:F465"/>
    <mergeCell ref="D463:F463"/>
    <mergeCell ref="D30:F30"/>
    <mergeCell ref="D467:F467"/>
    <mergeCell ref="D466:F466"/>
    <mergeCell ref="D441:F441"/>
    <mergeCell ref="C186:F186"/>
    <mergeCell ref="C187:K187"/>
    <mergeCell ref="D318:F318"/>
    <mergeCell ref="D316:F316"/>
    <mergeCell ref="D326:F326"/>
    <mergeCell ref="C182:J182"/>
    <mergeCell ref="D464:F464"/>
    <mergeCell ref="D462:F462"/>
    <mergeCell ref="D461:F461"/>
    <mergeCell ref="D456:F456"/>
    <mergeCell ref="D274:F274"/>
    <mergeCell ref="D135:F135"/>
    <mergeCell ref="C100:H100"/>
    <mergeCell ref="C454:J454"/>
    <mergeCell ref="C457:J457"/>
    <mergeCell ref="C460:J460"/>
    <mergeCell ref="D447:F447"/>
    <mergeCell ref="D442:F442"/>
    <mergeCell ref="C34:H34"/>
    <mergeCell ref="G30:G33"/>
    <mergeCell ref="L30:L33"/>
    <mergeCell ref="M30:M33"/>
    <mergeCell ref="D31:F31"/>
    <mergeCell ref="D32:F32"/>
    <mergeCell ref="D33:F33"/>
    <mergeCell ref="D95:F95"/>
    <mergeCell ref="D96:F96"/>
    <mergeCell ref="D94:F94"/>
    <mergeCell ref="G94:G99"/>
    <mergeCell ref="M94:M99"/>
    <mergeCell ref="D36:F36"/>
    <mergeCell ref="G36:G40"/>
    <mergeCell ref="L36:L40"/>
    <mergeCell ref="M36:M40"/>
    <mergeCell ref="D37:F37"/>
    <mergeCell ref="D38:F38"/>
    <mergeCell ref="D40:F40"/>
    <mergeCell ref="C41:H41"/>
    <mergeCell ref="D39:F39"/>
    <mergeCell ref="C53:H53"/>
    <mergeCell ref="D55:F55"/>
    <mergeCell ref="G55:G57"/>
    <mergeCell ref="D56:F56"/>
    <mergeCell ref="M116:M121"/>
    <mergeCell ref="D117:F117"/>
    <mergeCell ref="D118:F118"/>
    <mergeCell ref="C107:H107"/>
    <mergeCell ref="D103:F103"/>
    <mergeCell ref="D105:F105"/>
    <mergeCell ref="D106:F106"/>
    <mergeCell ref="D109:F109"/>
    <mergeCell ref="G109:G113"/>
    <mergeCell ref="L109:L113"/>
    <mergeCell ref="M109:M113"/>
    <mergeCell ref="D104:F104"/>
    <mergeCell ref="G102:G106"/>
    <mergeCell ref="L102:L106"/>
    <mergeCell ref="M102:M106"/>
    <mergeCell ref="L116:L121"/>
    <mergeCell ref="G60:G64"/>
    <mergeCell ref="L60:L64"/>
    <mergeCell ref="M124:M130"/>
    <mergeCell ref="D125:F125"/>
    <mergeCell ref="D128:F128"/>
    <mergeCell ref="D126:F126"/>
    <mergeCell ref="C131:H131"/>
    <mergeCell ref="L124:L130"/>
    <mergeCell ref="D127:F127"/>
    <mergeCell ref="D130:F130"/>
    <mergeCell ref="D137:F137"/>
    <mergeCell ref="D124:F124"/>
    <mergeCell ref="G124:G130"/>
    <mergeCell ref="M133:M139"/>
    <mergeCell ref="D407:F407"/>
    <mergeCell ref="D409:F409"/>
    <mergeCell ref="D411:F411"/>
    <mergeCell ref="D413:F413"/>
    <mergeCell ref="D261:F261"/>
    <mergeCell ref="D217:F217"/>
    <mergeCell ref="D218:F218"/>
    <mergeCell ref="H216:H218"/>
    <mergeCell ref="D250:F250"/>
    <mergeCell ref="H249:H250"/>
    <mergeCell ref="H259:H260"/>
    <mergeCell ref="D259:F259"/>
    <mergeCell ref="C258:J258"/>
    <mergeCell ref="D229:F229"/>
    <mergeCell ref="D230:F230"/>
    <mergeCell ref="C239:J239"/>
    <mergeCell ref="C238:J238"/>
    <mergeCell ref="H225:H226"/>
    <mergeCell ref="H245:H246"/>
    <mergeCell ref="D246:F246"/>
    <mergeCell ref="C228:K228"/>
    <mergeCell ref="D249:F249"/>
    <mergeCell ref="D225:F225"/>
    <mergeCell ref="C248:J248"/>
    <mergeCell ref="D393:F393"/>
    <mergeCell ref="C395:K395"/>
    <mergeCell ref="D394:F394"/>
    <mergeCell ref="G394:H394"/>
    <mergeCell ref="D396:F396"/>
    <mergeCell ref="D397:F397"/>
    <mergeCell ref="G397:H397"/>
    <mergeCell ref="D401:F401"/>
    <mergeCell ref="D403:F403"/>
    <mergeCell ref="C184:F184"/>
    <mergeCell ref="C185:F185"/>
    <mergeCell ref="D245:F245"/>
    <mergeCell ref="D256:F256"/>
    <mergeCell ref="C244:J244"/>
    <mergeCell ref="D247:F247"/>
    <mergeCell ref="G247:H247"/>
    <mergeCell ref="D251:F251"/>
    <mergeCell ref="G251:H251"/>
    <mergeCell ref="C252:J252"/>
    <mergeCell ref="C240:K240"/>
    <mergeCell ref="D241:F241"/>
    <mergeCell ref="D242:F242"/>
    <mergeCell ref="C231:K231"/>
    <mergeCell ref="D232:F232"/>
    <mergeCell ref="D233:F233"/>
    <mergeCell ref="D235:F235"/>
    <mergeCell ref="C234:K234"/>
    <mergeCell ref="D236:F236"/>
    <mergeCell ref="D237:F237"/>
    <mergeCell ref="C215:K215"/>
    <mergeCell ref="D216:F216"/>
    <mergeCell ref="H221:H222"/>
    <mergeCell ref="C183:J183"/>
    <mergeCell ref="D191:F191"/>
    <mergeCell ref="D192:F192"/>
    <mergeCell ref="D437:F437"/>
    <mergeCell ref="D433:F433"/>
    <mergeCell ref="D429:F429"/>
    <mergeCell ref="D431:F431"/>
    <mergeCell ref="L151:L158"/>
    <mergeCell ref="M151:M158"/>
    <mergeCell ref="C200:K200"/>
    <mergeCell ref="C399:F399"/>
    <mergeCell ref="C398:J398"/>
    <mergeCell ref="D384:F384"/>
    <mergeCell ref="D374:F374"/>
    <mergeCell ref="D377:F377"/>
    <mergeCell ref="G377:H377"/>
    <mergeCell ref="D376:F376"/>
    <mergeCell ref="H374:H376"/>
    <mergeCell ref="C370:K370"/>
    <mergeCell ref="D421:F421"/>
    <mergeCell ref="D385:F385"/>
    <mergeCell ref="G385:H385"/>
    <mergeCell ref="C378:K378"/>
    <mergeCell ref="D379:F379"/>
    <mergeCell ref="D308:F308"/>
    <mergeCell ref="G308:H308"/>
    <mergeCell ref="D310:F310"/>
    <mergeCell ref="C193:K193"/>
    <mergeCell ref="D194:F194"/>
    <mergeCell ref="D199:F199"/>
    <mergeCell ref="C209:K209"/>
    <mergeCell ref="D201:F201"/>
    <mergeCell ref="D227:F227"/>
    <mergeCell ref="D226:F226"/>
    <mergeCell ref="D213:F213"/>
    <mergeCell ref="G267:H267"/>
    <mergeCell ref="C268:J268"/>
    <mergeCell ref="D269:F269"/>
    <mergeCell ref="D223:F223"/>
    <mergeCell ref="C224:K224"/>
    <mergeCell ref="G261:H261"/>
    <mergeCell ref="D211:F211"/>
    <mergeCell ref="C212:K212"/>
    <mergeCell ref="D214:F214"/>
    <mergeCell ref="D210:F210"/>
    <mergeCell ref="D264:F264"/>
    <mergeCell ref="C262:J262"/>
    <mergeCell ref="D263:F263"/>
    <mergeCell ref="C84:H84"/>
    <mergeCell ref="D86:F86"/>
    <mergeCell ref="G86:G91"/>
    <mergeCell ref="D157:F157"/>
    <mergeCell ref="G151:G158"/>
    <mergeCell ref="D146:F146"/>
    <mergeCell ref="D138:F138"/>
    <mergeCell ref="D145:F145"/>
    <mergeCell ref="D147:F147"/>
    <mergeCell ref="D158:F158"/>
    <mergeCell ref="D152:F152"/>
    <mergeCell ref="D153:F153"/>
    <mergeCell ref="D142:F142"/>
    <mergeCell ref="D143:F143"/>
    <mergeCell ref="D144:F144"/>
    <mergeCell ref="D148:F148"/>
    <mergeCell ref="C140:H140"/>
    <mergeCell ref="D151:F151"/>
    <mergeCell ref="D154:F154"/>
    <mergeCell ref="D155:F155"/>
    <mergeCell ref="D156:F156"/>
    <mergeCell ref="D260:F260"/>
    <mergeCell ref="L43:L45"/>
    <mergeCell ref="M43:M45"/>
    <mergeCell ref="D44:F44"/>
    <mergeCell ref="D45:F45"/>
    <mergeCell ref="C46:H46"/>
    <mergeCell ref="D48:F48"/>
    <mergeCell ref="G48:G52"/>
    <mergeCell ref="L48:L52"/>
    <mergeCell ref="M48:M52"/>
    <mergeCell ref="D49:F49"/>
    <mergeCell ref="D50:F50"/>
    <mergeCell ref="D51:F51"/>
    <mergeCell ref="D52:F52"/>
    <mergeCell ref="D43:F43"/>
    <mergeCell ref="G43:G45"/>
    <mergeCell ref="L55:L57"/>
    <mergeCell ref="M55:M57"/>
    <mergeCell ref="C58:H58"/>
    <mergeCell ref="D60:F60"/>
    <mergeCell ref="M60:M64"/>
    <mergeCell ref="D61:F61"/>
    <mergeCell ref="D62:F62"/>
    <mergeCell ref="D63:F63"/>
    <mergeCell ref="D64:F64"/>
    <mergeCell ref="D57:F57"/>
    <mergeCell ref="L67:L72"/>
    <mergeCell ref="M67:M72"/>
    <mergeCell ref="D68:F68"/>
    <mergeCell ref="D72:F72"/>
    <mergeCell ref="C73:H73"/>
    <mergeCell ref="D70:F70"/>
    <mergeCell ref="D71:F71"/>
    <mergeCell ref="D69:F69"/>
    <mergeCell ref="C65:H65"/>
    <mergeCell ref="D67:F67"/>
    <mergeCell ref="G67:G72"/>
    <mergeCell ref="L75:L83"/>
    <mergeCell ref="M75:M83"/>
    <mergeCell ref="D79:F79"/>
    <mergeCell ref="D80:F80"/>
    <mergeCell ref="D81:F81"/>
    <mergeCell ref="D83:F83"/>
    <mergeCell ref="D78:F78"/>
    <mergeCell ref="D76:F76"/>
    <mergeCell ref="D77:F77"/>
    <mergeCell ref="D82:F82"/>
    <mergeCell ref="D75:F75"/>
    <mergeCell ref="G75:G83"/>
    <mergeCell ref="L86:L91"/>
    <mergeCell ref="M86:M91"/>
    <mergeCell ref="D87:F87"/>
    <mergeCell ref="D88:F88"/>
    <mergeCell ref="D89:F89"/>
    <mergeCell ref="D90:F90"/>
    <mergeCell ref="D91:F91"/>
    <mergeCell ref="D168:F168"/>
    <mergeCell ref="C92:H92"/>
    <mergeCell ref="D97:F97"/>
    <mergeCell ref="D98:F98"/>
    <mergeCell ref="D119:F119"/>
    <mergeCell ref="D120:F120"/>
    <mergeCell ref="D121:F121"/>
    <mergeCell ref="D129:F129"/>
    <mergeCell ref="C122:H122"/>
    <mergeCell ref="C114:H114"/>
    <mergeCell ref="D110:F110"/>
    <mergeCell ref="D111:F111"/>
    <mergeCell ref="D112:F112"/>
    <mergeCell ref="D113:F113"/>
    <mergeCell ref="D116:F116"/>
    <mergeCell ref="G116:G121"/>
    <mergeCell ref="D102:F102"/>
    <mergeCell ref="M172:M179"/>
    <mergeCell ref="D174:F174"/>
    <mergeCell ref="D175:F175"/>
    <mergeCell ref="D176:F176"/>
    <mergeCell ref="D177:F177"/>
    <mergeCell ref="D164:F164"/>
    <mergeCell ref="D166:F166"/>
    <mergeCell ref="D169:F169"/>
    <mergeCell ref="D178:F178"/>
    <mergeCell ref="D179:F179"/>
    <mergeCell ref="L172:L179"/>
    <mergeCell ref="G161:G169"/>
    <mergeCell ref="L161:L169"/>
    <mergeCell ref="M161:M169"/>
    <mergeCell ref="D162:F162"/>
    <mergeCell ref="D163:F163"/>
    <mergeCell ref="D165:F165"/>
    <mergeCell ref="D167:F167"/>
    <mergeCell ref="D161:F161"/>
    <mergeCell ref="G289:H289"/>
    <mergeCell ref="D287:F287"/>
    <mergeCell ref="D294:F294"/>
    <mergeCell ref="D296:F296"/>
    <mergeCell ref="G296:H296"/>
    <mergeCell ref="D280:F280"/>
    <mergeCell ref="G280:H280"/>
    <mergeCell ref="D288:F288"/>
    <mergeCell ref="D282:F282"/>
    <mergeCell ref="H282:H283"/>
    <mergeCell ref="G284:H284"/>
    <mergeCell ref="D286:F286"/>
    <mergeCell ref="H286:H288"/>
    <mergeCell ref="D289:F289"/>
    <mergeCell ref="D322:F322"/>
    <mergeCell ref="D321:F321"/>
    <mergeCell ref="D343:F343"/>
    <mergeCell ref="D344:F344"/>
    <mergeCell ref="H343:H344"/>
    <mergeCell ref="D348:F348"/>
    <mergeCell ref="D349:F349"/>
    <mergeCell ref="D350:F350"/>
    <mergeCell ref="D340:F340"/>
    <mergeCell ref="D341:F341"/>
    <mergeCell ref="G341:H341"/>
    <mergeCell ref="C342:K342"/>
    <mergeCell ref="D329:F329"/>
    <mergeCell ref="C338:K338"/>
    <mergeCell ref="D339:F339"/>
    <mergeCell ref="H339:H340"/>
    <mergeCell ref="D332:F332"/>
    <mergeCell ref="D330:F330"/>
    <mergeCell ref="D335:F335"/>
    <mergeCell ref="H335:H336"/>
    <mergeCell ref="D336:F336"/>
    <mergeCell ref="H328:H332"/>
    <mergeCell ref="D331:F331"/>
    <mergeCell ref="D333:F333"/>
    <mergeCell ref="G333:H333"/>
    <mergeCell ref="C334:K334"/>
    <mergeCell ref="D383:F383"/>
    <mergeCell ref="H383:H384"/>
    <mergeCell ref="C355:K355"/>
    <mergeCell ref="D356:F356"/>
    <mergeCell ref="D357:F357"/>
    <mergeCell ref="G357:H357"/>
    <mergeCell ref="C358:K358"/>
    <mergeCell ref="D359:F359"/>
    <mergeCell ref="C364:K364"/>
    <mergeCell ref="C361:K361"/>
    <mergeCell ref="D362:F362"/>
    <mergeCell ref="D371:F371"/>
    <mergeCell ref="D372:F372"/>
    <mergeCell ref="G372:H372"/>
    <mergeCell ref="C373:K373"/>
    <mergeCell ref="D369:F369"/>
    <mergeCell ref="G369:H369"/>
    <mergeCell ref="D368:F368"/>
    <mergeCell ref="D365:F365"/>
    <mergeCell ref="D366:F366"/>
    <mergeCell ref="D375:F375"/>
    <mergeCell ref="D435:F435"/>
    <mergeCell ref="D388:F388"/>
    <mergeCell ref="M412:M415"/>
    <mergeCell ref="L412:L415"/>
    <mergeCell ref="L416:L419"/>
    <mergeCell ref="M416:M419"/>
    <mergeCell ref="L420:L423"/>
    <mergeCell ref="M420:M423"/>
    <mergeCell ref="L424:L427"/>
    <mergeCell ref="M424:M427"/>
    <mergeCell ref="L400:L403"/>
    <mergeCell ref="M400:M403"/>
    <mergeCell ref="L404:L407"/>
    <mergeCell ref="M404:M407"/>
    <mergeCell ref="L408:L411"/>
    <mergeCell ref="M408:M411"/>
    <mergeCell ref="D415:F415"/>
    <mergeCell ref="D417:F417"/>
    <mergeCell ref="D419:F419"/>
    <mergeCell ref="D423:F423"/>
    <mergeCell ref="D425:F425"/>
    <mergeCell ref="D427:F427"/>
    <mergeCell ref="D405:F405"/>
    <mergeCell ref="C392:K392"/>
  </mergeCells>
  <hyperlinks>
    <hyperlink ref="M30" r:id="rId1" xr:uid="{00000000-0004-0000-0300-000000000000}"/>
    <hyperlink ref="M36" r:id="rId2" xr:uid="{00000000-0004-0000-0300-000001000000}"/>
    <hyperlink ref="M43" r:id="rId3" xr:uid="{00000000-0004-0000-0300-000002000000}"/>
    <hyperlink ref="M48" r:id="rId4" xr:uid="{00000000-0004-0000-0300-000003000000}"/>
    <hyperlink ref="M55" r:id="rId5" xr:uid="{00000000-0004-0000-0300-000004000000}"/>
    <hyperlink ref="M60" r:id="rId6" xr:uid="{00000000-0004-0000-0300-000005000000}"/>
    <hyperlink ref="M67" r:id="rId7" xr:uid="{00000000-0004-0000-0300-000006000000}"/>
    <hyperlink ref="M75" r:id="rId8" xr:uid="{00000000-0004-0000-0300-000007000000}"/>
    <hyperlink ref="M86" r:id="rId9" xr:uid="{00000000-0004-0000-0300-000008000000}"/>
    <hyperlink ref="M94" r:id="rId10" xr:uid="{00000000-0004-0000-0300-000009000000}"/>
    <hyperlink ref="M102" r:id="rId11" xr:uid="{00000000-0004-0000-0300-00000A000000}"/>
    <hyperlink ref="M109" r:id="rId12" xr:uid="{00000000-0004-0000-0300-00000B000000}"/>
    <hyperlink ref="M116" r:id="rId13" xr:uid="{00000000-0004-0000-0300-00000C000000}"/>
    <hyperlink ref="M124" r:id="rId14" xr:uid="{00000000-0004-0000-0300-00000D000000}"/>
    <hyperlink ref="M133" r:id="rId15" xr:uid="{00000000-0004-0000-0300-00000E000000}"/>
    <hyperlink ref="M142" r:id="rId16" xr:uid="{00000000-0004-0000-0300-00000F000000}"/>
    <hyperlink ref="M151" r:id="rId17" xr:uid="{00000000-0004-0000-0300-000010000000}"/>
    <hyperlink ref="M161" r:id="rId18" xr:uid="{00000000-0004-0000-0300-000011000000}"/>
    <hyperlink ref="M172" r:id="rId19" xr:uid="{00000000-0004-0000-0300-000012000000}"/>
    <hyperlink ref="M188" r:id="rId20" xr:uid="{00000000-0004-0000-0300-000013000000}"/>
    <hyperlink ref="M191" r:id="rId21" xr:uid="{00000000-0004-0000-0300-000014000000}"/>
    <hyperlink ref="M194" r:id="rId22" xr:uid="{00000000-0004-0000-0300-000015000000}"/>
    <hyperlink ref="M197" r:id="rId23" xr:uid="{00000000-0004-0000-0300-000016000000}"/>
    <hyperlink ref="M198" r:id="rId24" xr:uid="{00000000-0004-0000-0300-000017000000}"/>
    <hyperlink ref="M201" r:id="rId25" xr:uid="{00000000-0004-0000-0300-000018000000}"/>
    <hyperlink ref="M202" r:id="rId26" xr:uid="{00000000-0004-0000-0300-000019000000}"/>
    <hyperlink ref="M205" r:id="rId27" xr:uid="{00000000-0004-0000-0300-00001A000000}"/>
    <hyperlink ref="M206" r:id="rId28" xr:uid="{00000000-0004-0000-0300-00001B000000}"/>
    <hyperlink ref="M207" r:id="rId29" xr:uid="{00000000-0004-0000-0300-00001C000000}"/>
    <hyperlink ref="M210" r:id="rId30" xr:uid="{00000000-0004-0000-0300-00001D000000}"/>
    <hyperlink ref="M213" r:id="rId31" xr:uid="{00000000-0004-0000-0300-00001E000000}"/>
    <hyperlink ref="M216" r:id="rId32" xr:uid="{00000000-0004-0000-0300-00001F000000}"/>
    <hyperlink ref="M217" r:id="rId33" xr:uid="{00000000-0004-0000-0300-000020000000}"/>
    <hyperlink ref="M218" r:id="rId34" xr:uid="{00000000-0004-0000-0300-000021000000}"/>
    <hyperlink ref="M221" r:id="rId35" xr:uid="{00000000-0004-0000-0300-000022000000}"/>
    <hyperlink ref="M222" r:id="rId36" xr:uid="{00000000-0004-0000-0300-000023000000}"/>
    <hyperlink ref="M225" r:id="rId37" xr:uid="{00000000-0004-0000-0300-000024000000}"/>
    <hyperlink ref="M226" r:id="rId38" xr:uid="{00000000-0004-0000-0300-000025000000}"/>
    <hyperlink ref="M229" r:id="rId39" xr:uid="{00000000-0004-0000-0300-000026000000}"/>
    <hyperlink ref="M232" r:id="rId40" xr:uid="{00000000-0004-0000-0300-000027000000}"/>
    <hyperlink ref="M235" r:id="rId41" xr:uid="{00000000-0004-0000-0300-000028000000}"/>
    <hyperlink ref="M236" r:id="rId42" xr:uid="{00000000-0004-0000-0300-000029000000}"/>
    <hyperlink ref="M241" r:id="rId43" xr:uid="{00000000-0004-0000-0300-00002A000000}"/>
    <hyperlink ref="M245" r:id="rId44" xr:uid="{00000000-0004-0000-0300-00002B000000}"/>
    <hyperlink ref="M246" r:id="rId45" xr:uid="{00000000-0004-0000-0300-00002C000000}"/>
    <hyperlink ref="M249" r:id="rId46" xr:uid="{00000000-0004-0000-0300-00002D000000}"/>
    <hyperlink ref="M250" r:id="rId47" xr:uid="{00000000-0004-0000-0300-00002E000000}"/>
    <hyperlink ref="M253" r:id="rId48" xr:uid="{00000000-0004-0000-0300-00002F000000}"/>
    <hyperlink ref="M256" r:id="rId49" xr:uid="{00000000-0004-0000-0300-000030000000}"/>
    <hyperlink ref="M259" r:id="rId50" xr:uid="{00000000-0004-0000-0300-000031000000}"/>
    <hyperlink ref="M260" r:id="rId51" xr:uid="{00000000-0004-0000-0300-000032000000}"/>
    <hyperlink ref="M263" r:id="rId52" xr:uid="{00000000-0004-0000-0300-000033000000}"/>
    <hyperlink ref="M266" r:id="rId53" xr:uid="{00000000-0004-0000-0300-000034000000}"/>
    <hyperlink ref="M269" r:id="rId54" xr:uid="{00000000-0004-0000-0300-000035000000}"/>
    <hyperlink ref="M274" r:id="rId55" xr:uid="{00000000-0004-0000-0300-000036000000}"/>
    <hyperlink ref="M277" r:id="rId56" xr:uid="{00000000-0004-0000-0300-000037000000}"/>
    <hyperlink ref="M278" r:id="rId57" xr:uid="{00000000-0004-0000-0300-000038000000}"/>
    <hyperlink ref="M279" r:id="rId58" xr:uid="{00000000-0004-0000-0300-000039000000}"/>
    <hyperlink ref="M282" r:id="rId59" xr:uid="{00000000-0004-0000-0300-00003A000000}"/>
    <hyperlink ref="M283" r:id="rId60" xr:uid="{00000000-0004-0000-0300-00003B000000}"/>
    <hyperlink ref="M286" r:id="rId61" xr:uid="{00000000-0004-0000-0300-00003C000000}"/>
    <hyperlink ref="M287" r:id="rId62" xr:uid="{00000000-0004-0000-0300-00003D000000}"/>
    <hyperlink ref="M288" r:id="rId63" xr:uid="{00000000-0004-0000-0300-00003E000000}"/>
    <hyperlink ref="M291" r:id="rId64" xr:uid="{00000000-0004-0000-0300-00003F000000}"/>
    <hyperlink ref="M294" r:id="rId65" xr:uid="{00000000-0004-0000-0300-000040000000}"/>
    <hyperlink ref="M295" r:id="rId66" xr:uid="{00000000-0004-0000-0300-000041000000}"/>
    <hyperlink ref="M298" r:id="rId67" xr:uid="{00000000-0004-0000-0300-000042000000}"/>
    <hyperlink ref="M301" r:id="rId68" xr:uid="{00000000-0004-0000-0300-000043000000}"/>
    <hyperlink ref="M304" r:id="rId69" xr:uid="{00000000-0004-0000-0300-000044000000}"/>
    <hyperlink ref="M307" r:id="rId70" xr:uid="{00000000-0004-0000-0300-000045000000}"/>
    <hyperlink ref="M310" r:id="rId71" xr:uid="{00000000-0004-0000-0300-000046000000}"/>
    <hyperlink ref="M314" r:id="rId72" xr:uid="{00000000-0004-0000-0300-000047000000}"/>
    <hyperlink ref="M315" r:id="rId73" xr:uid="{00000000-0004-0000-0300-000048000000}"/>
    <hyperlink ref="M318" r:id="rId74" xr:uid="{00000000-0004-0000-0300-000049000000}"/>
    <hyperlink ref="M319" r:id="rId75" xr:uid="{00000000-0004-0000-0300-00004A000000}"/>
    <hyperlink ref="M320" r:id="rId76" xr:uid="{00000000-0004-0000-0300-00004B000000}"/>
    <hyperlink ref="M321" r:id="rId77" xr:uid="{00000000-0004-0000-0300-00004C000000}"/>
    <hyperlink ref="M322" r:id="rId78" xr:uid="{00000000-0004-0000-0300-00004D000000}"/>
    <hyperlink ref="M323" r:id="rId79" xr:uid="{00000000-0004-0000-0300-00004E000000}"/>
    <hyperlink ref="M324" r:id="rId80" xr:uid="{00000000-0004-0000-0300-00004F000000}"/>
    <hyperlink ref="M325" r:id="rId81" xr:uid="{00000000-0004-0000-0300-000050000000}"/>
    <hyperlink ref="M328" r:id="rId82" xr:uid="{00000000-0004-0000-0300-000051000000}"/>
    <hyperlink ref="M329" r:id="rId83" xr:uid="{00000000-0004-0000-0300-000052000000}"/>
    <hyperlink ref="M330" r:id="rId84" xr:uid="{00000000-0004-0000-0300-000053000000}"/>
    <hyperlink ref="M331" r:id="rId85" xr:uid="{00000000-0004-0000-0300-000054000000}"/>
    <hyperlink ref="M332" r:id="rId86" xr:uid="{00000000-0004-0000-0300-000055000000}"/>
    <hyperlink ref="M339" r:id="rId87" xr:uid="{00000000-0004-0000-0300-000056000000}"/>
    <hyperlink ref="M340" r:id="rId88" xr:uid="{00000000-0004-0000-0300-000057000000}"/>
    <hyperlink ref="M335" r:id="rId89" xr:uid="{00000000-0004-0000-0300-000058000000}"/>
    <hyperlink ref="M336" r:id="rId90" xr:uid="{00000000-0004-0000-0300-000059000000}"/>
    <hyperlink ref="M343" r:id="rId91" xr:uid="{00000000-0004-0000-0300-00005A000000}"/>
    <hyperlink ref="M344" r:id="rId92" xr:uid="{00000000-0004-0000-0300-00005B000000}"/>
    <hyperlink ref="M347" r:id="rId93" xr:uid="{00000000-0004-0000-0300-00005C000000}"/>
    <hyperlink ref="M348" r:id="rId94" xr:uid="{00000000-0004-0000-0300-00005D000000}"/>
    <hyperlink ref="M349" r:id="rId95" xr:uid="{00000000-0004-0000-0300-00005E000000}"/>
    <hyperlink ref="M350" r:id="rId96" xr:uid="{00000000-0004-0000-0300-00005F000000}"/>
    <hyperlink ref="M353" r:id="rId97" xr:uid="{00000000-0004-0000-0300-000060000000}"/>
    <hyperlink ref="M356" r:id="rId98" xr:uid="{00000000-0004-0000-0300-000061000000}"/>
    <hyperlink ref="M359" r:id="rId99" xr:uid="{00000000-0004-0000-0300-000062000000}"/>
    <hyperlink ref="M362" r:id="rId100" xr:uid="{00000000-0004-0000-0300-000063000000}"/>
    <hyperlink ref="M365" r:id="rId101" xr:uid="{00000000-0004-0000-0300-000064000000}"/>
    <hyperlink ref="M368" r:id="rId102" xr:uid="{00000000-0004-0000-0300-000065000000}"/>
    <hyperlink ref="M371" r:id="rId103" xr:uid="{00000000-0004-0000-0300-000066000000}"/>
    <hyperlink ref="M374" r:id="rId104" xr:uid="{00000000-0004-0000-0300-000067000000}"/>
    <hyperlink ref="M375" r:id="rId105" xr:uid="{00000000-0004-0000-0300-000068000000}"/>
    <hyperlink ref="M376" r:id="rId106" xr:uid="{00000000-0004-0000-0300-000069000000}"/>
    <hyperlink ref="M379" r:id="rId107" xr:uid="{00000000-0004-0000-0300-00006A000000}"/>
    <hyperlink ref="M380" r:id="rId108" xr:uid="{00000000-0004-0000-0300-00006B000000}"/>
    <hyperlink ref="M383" r:id="rId109" xr:uid="{00000000-0004-0000-0300-00006C000000}"/>
    <hyperlink ref="M384" r:id="rId110" xr:uid="{00000000-0004-0000-0300-00006D000000}"/>
    <hyperlink ref="M387" r:id="rId111" xr:uid="{00000000-0004-0000-0300-00006E000000}"/>
    <hyperlink ref="M388" r:id="rId112" xr:uid="{00000000-0004-0000-0300-00006F000000}"/>
    <hyperlink ref="M389" r:id="rId113" xr:uid="{00000000-0004-0000-0300-000070000000}"/>
    <hyperlink ref="M390" r:id="rId114" xr:uid="{00000000-0004-0000-0300-000071000000}"/>
    <hyperlink ref="M393" r:id="rId115" xr:uid="{00000000-0004-0000-0300-000072000000}"/>
    <hyperlink ref="M396" r:id="rId116" xr:uid="{00000000-0004-0000-0300-000073000000}"/>
    <hyperlink ref="M400" r:id="rId117" xr:uid="{00000000-0004-0000-0300-000074000000}"/>
    <hyperlink ref="M404" r:id="rId118" xr:uid="{00000000-0004-0000-0300-000075000000}"/>
    <hyperlink ref="M408" r:id="rId119" xr:uid="{00000000-0004-0000-0300-000076000000}"/>
    <hyperlink ref="M412" r:id="rId120" xr:uid="{00000000-0004-0000-0300-000077000000}"/>
    <hyperlink ref="M416" r:id="rId121" xr:uid="{00000000-0004-0000-0300-000078000000}"/>
    <hyperlink ref="M420" r:id="rId122" xr:uid="{00000000-0004-0000-0300-000079000000}"/>
    <hyperlink ref="M424" r:id="rId123" xr:uid="{00000000-0004-0000-0300-00007A000000}"/>
    <hyperlink ref="M429" r:id="rId124" xr:uid="{00000000-0004-0000-0300-00007B000000}"/>
    <hyperlink ref="M431" r:id="rId125" xr:uid="{00000000-0004-0000-0300-00007C000000}"/>
    <hyperlink ref="M433" r:id="rId126" xr:uid="{00000000-0004-0000-0300-00007D000000}"/>
    <hyperlink ref="M437" r:id="rId127" xr:uid="{00000000-0004-0000-0300-00007E000000}"/>
    <hyperlink ref="M435" r:id="rId128" xr:uid="{00000000-0004-0000-0300-00007F000000}"/>
  </hyperlinks>
  <pageMargins left="0.511811023622047" right="0.47244094488188998" top="0.47" bottom="0.47" header="0" footer="0"/>
  <pageSetup paperSize="9" scale="60" firstPageNumber="65" fitToHeight="0" orientation="portrait" useFirstPageNumber="1" verticalDpi="300" r:id="rId129"/>
  <rowBreaks count="10" manualBreakCount="10">
    <brk id="58" max="12" man="1"/>
    <brk id="107" max="12" man="1"/>
    <brk id="159" max="12" man="1"/>
    <brk id="208" max="12" man="1"/>
    <brk id="254" max="12" man="1"/>
    <brk id="299" max="12" man="1"/>
    <brk id="341" max="12" man="1"/>
    <brk id="385" max="12" man="1"/>
    <brk id="427" max="12" man="1"/>
    <brk id="45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R586"/>
  <sheetViews>
    <sheetView tabSelected="1" view="pageBreakPreview" topLeftCell="F400" zoomScale="80" zoomScaleNormal="100" zoomScaleSheetLayoutView="80" workbookViewId="0">
      <selection activeCell="O288" sqref="O288"/>
    </sheetView>
  </sheetViews>
  <sheetFormatPr defaultColWidth="9.1796875" defaultRowHeight="15" customHeight="1" x14ac:dyDescent="0.3"/>
  <cols>
    <col min="1" max="1" width="3.7265625" style="2" customWidth="1"/>
    <col min="2" max="3" width="3.1796875" style="2" customWidth="1"/>
    <col min="4" max="4" width="3.453125" style="360" customWidth="1"/>
    <col min="5" max="5" width="3.7265625" style="2" customWidth="1"/>
    <col min="6" max="6" width="26.26953125" style="2" customWidth="1"/>
    <col min="7" max="7" width="3.1796875" style="2" customWidth="1"/>
    <col min="8" max="8" width="2.54296875" style="2" customWidth="1"/>
    <col min="9" max="9" width="76.81640625" style="2" customWidth="1"/>
    <col min="10" max="10" width="8.7265625" style="2" customWidth="1"/>
    <col min="11" max="11" width="10.26953125" style="2" customWidth="1"/>
    <col min="12" max="12" width="9.81640625" style="2" customWidth="1"/>
    <col min="13" max="13" width="7.453125" style="529" customWidth="1"/>
    <col min="14" max="14" width="8.54296875" style="529" bestFit="1" customWidth="1"/>
    <col min="15" max="15" width="24.08984375" style="529" customWidth="1"/>
    <col min="16" max="16" width="16.54296875" style="2" customWidth="1"/>
    <col min="17" max="17" width="16.54296875" style="2" bestFit="1" customWidth="1"/>
    <col min="18" max="18" width="11.54296875" style="2" bestFit="1" customWidth="1"/>
    <col min="19" max="16384" width="9.1796875" style="2"/>
  </cols>
  <sheetData>
    <row r="1" spans="1:17" ht="15" customHeight="1" x14ac:dyDescent="0.3">
      <c r="A1" s="1159" t="s">
        <v>207</v>
      </c>
      <c r="B1" s="1159"/>
      <c r="C1" s="1159"/>
      <c r="D1" s="1159"/>
      <c r="E1" s="1159"/>
      <c r="F1" s="1159"/>
      <c r="G1" s="1159"/>
      <c r="H1" s="1159"/>
      <c r="I1" s="1159"/>
      <c r="J1" s="1159"/>
      <c r="K1" s="1159"/>
      <c r="L1" s="1159"/>
      <c r="M1" s="1159"/>
      <c r="N1" s="1159"/>
      <c r="O1" s="852"/>
    </row>
    <row r="2" spans="1:17" ht="15" customHeight="1" x14ac:dyDescent="0.3">
      <c r="A2" s="1159" t="s">
        <v>228</v>
      </c>
      <c r="B2" s="1159"/>
      <c r="C2" s="1159"/>
      <c r="D2" s="1159"/>
      <c r="E2" s="1159"/>
      <c r="F2" s="1159"/>
      <c r="G2" s="1159"/>
      <c r="H2" s="1159"/>
      <c r="I2" s="1159"/>
      <c r="J2" s="1159"/>
      <c r="K2" s="1159"/>
      <c r="L2" s="1159"/>
      <c r="M2" s="1159"/>
      <c r="N2" s="1159"/>
      <c r="O2" s="852"/>
    </row>
    <row r="3" spans="1:17" ht="13" x14ac:dyDescent="0.3">
      <c r="A3" s="3"/>
      <c r="B3" s="3"/>
      <c r="C3" s="3"/>
      <c r="D3" s="301"/>
      <c r="E3" s="3"/>
      <c r="F3" s="3"/>
      <c r="G3" s="3"/>
      <c r="H3" s="3"/>
      <c r="I3" s="3"/>
      <c r="J3" s="3"/>
      <c r="K3" s="279"/>
      <c r="L3" s="3"/>
      <c r="M3" s="523"/>
      <c r="N3" s="523"/>
      <c r="O3" s="523"/>
    </row>
    <row r="4" spans="1:17" ht="13" x14ac:dyDescent="0.3">
      <c r="A4" s="280" t="s">
        <v>208</v>
      </c>
      <c r="B4" s="280"/>
      <c r="C4" s="281"/>
      <c r="D4" s="302"/>
      <c r="E4" s="282"/>
      <c r="F4" s="282"/>
      <c r="G4" s="282"/>
      <c r="H4" s="282"/>
      <c r="I4" s="281"/>
      <c r="J4" s="281"/>
      <c r="K4" s="283"/>
      <c r="L4" s="281"/>
      <c r="M4" s="523"/>
      <c r="N4" s="523"/>
      <c r="O4" s="523"/>
    </row>
    <row r="5" spans="1:17" ht="13" x14ac:dyDescent="0.3">
      <c r="A5" s="281"/>
      <c r="B5" s="281"/>
      <c r="C5" s="281" t="s">
        <v>209</v>
      </c>
      <c r="D5" s="302"/>
      <c r="E5" s="281"/>
      <c r="H5" s="281" t="s">
        <v>210</v>
      </c>
      <c r="I5" s="300" t="str">
        <f>PENDIDIKAN!F5</f>
        <v>Dr. Mai Efdi</v>
      </c>
      <c r="J5" s="300"/>
      <c r="K5" s="300"/>
      <c r="L5" s="300"/>
      <c r="M5" s="524"/>
      <c r="N5" s="524"/>
      <c r="O5" s="524"/>
    </row>
    <row r="6" spans="1:17" ht="13" x14ac:dyDescent="0.3">
      <c r="A6" s="281"/>
      <c r="B6" s="281"/>
      <c r="C6" s="281" t="s">
        <v>211</v>
      </c>
      <c r="D6" s="302"/>
      <c r="E6" s="281"/>
      <c r="H6" s="281" t="s">
        <v>210</v>
      </c>
      <c r="I6" s="394" t="str">
        <f>PENDIDIKAN!F6</f>
        <v>197205301999031003</v>
      </c>
      <c r="J6" s="300"/>
      <c r="K6" s="300"/>
      <c r="L6" s="300"/>
      <c r="M6" s="524"/>
      <c r="N6" s="524"/>
      <c r="O6" s="524"/>
    </row>
    <row r="7" spans="1:17" ht="13" x14ac:dyDescent="0.3">
      <c r="A7" s="281"/>
      <c r="B7" s="281"/>
      <c r="C7" s="281" t="s">
        <v>212</v>
      </c>
      <c r="D7" s="302"/>
      <c r="E7" s="281"/>
      <c r="H7" s="281" t="s">
        <v>210</v>
      </c>
      <c r="I7" s="394" t="str">
        <f>PENDIDIKAN!F7</f>
        <v>Penata Tk. I / III.d</v>
      </c>
      <c r="J7" s="300"/>
      <c r="K7" s="300"/>
      <c r="L7" s="300"/>
      <c r="M7" s="524"/>
      <c r="N7" s="524"/>
      <c r="O7" s="524"/>
    </row>
    <row r="8" spans="1:17" ht="13" x14ac:dyDescent="0.3">
      <c r="A8" s="281"/>
      <c r="B8" s="281"/>
      <c r="C8" s="281" t="s">
        <v>279</v>
      </c>
      <c r="D8" s="302"/>
      <c r="E8" s="281"/>
      <c r="H8" s="281" t="s">
        <v>210</v>
      </c>
      <c r="I8" s="394" t="str">
        <f>PENDIDIKAN!F8</f>
        <v>Ketua Jurusan Kimia</v>
      </c>
      <c r="J8" s="300"/>
      <c r="K8" s="300"/>
      <c r="L8" s="300"/>
      <c r="M8" s="524" t="s">
        <v>243</v>
      </c>
      <c r="N8" s="524"/>
      <c r="O8" s="524"/>
    </row>
    <row r="9" spans="1:17" ht="13" x14ac:dyDescent="0.3">
      <c r="A9" s="281"/>
      <c r="B9" s="281"/>
      <c r="C9" s="281" t="s">
        <v>214</v>
      </c>
      <c r="D9" s="302"/>
      <c r="E9" s="281"/>
      <c r="H9" s="281" t="s">
        <v>210</v>
      </c>
      <c r="I9" s="394" t="str">
        <f>PENDIDIKAN!F9</f>
        <v>Fakultas MIPA Universitas Andalas</v>
      </c>
      <c r="J9" s="300"/>
      <c r="K9" s="300"/>
      <c r="L9" s="300"/>
      <c r="M9" s="524"/>
      <c r="N9" s="524"/>
      <c r="O9" s="524"/>
    </row>
    <row r="10" spans="1:17" ht="13" x14ac:dyDescent="0.3">
      <c r="A10" s="281"/>
      <c r="B10" s="281"/>
      <c r="C10" s="281"/>
      <c r="D10" s="302"/>
      <c r="E10" s="281"/>
      <c r="H10" s="281"/>
      <c r="I10" s="300"/>
      <c r="J10" s="280"/>
      <c r="K10" s="280"/>
      <c r="L10" s="280"/>
      <c r="M10" s="523"/>
      <c r="N10" s="523"/>
      <c r="O10" s="523"/>
    </row>
    <row r="11" spans="1:17" ht="13" x14ac:dyDescent="0.3">
      <c r="A11" s="280" t="s">
        <v>215</v>
      </c>
      <c r="B11" s="280"/>
      <c r="C11" s="281"/>
      <c r="D11" s="302"/>
      <c r="E11" s="282"/>
      <c r="H11" s="282"/>
      <c r="I11" s="300"/>
      <c r="J11" s="281"/>
      <c r="K11" s="283"/>
      <c r="L11" s="281"/>
      <c r="M11" s="523"/>
      <c r="N11" s="523"/>
      <c r="O11" s="523"/>
    </row>
    <row r="12" spans="1:17" ht="13" x14ac:dyDescent="0.3">
      <c r="A12" s="281"/>
      <c r="B12" s="281"/>
      <c r="C12" s="281" t="s">
        <v>216</v>
      </c>
      <c r="D12" s="302"/>
      <c r="E12" s="281"/>
      <c r="H12" s="281" t="s">
        <v>210</v>
      </c>
      <c r="I12" s="300" t="str">
        <f>PENDIDIKAN!F12</f>
        <v>Dr. Upita Septiani, S.Si., M.Si.</v>
      </c>
      <c r="J12" s="300"/>
      <c r="K12" s="300"/>
      <c r="L12" s="300"/>
      <c r="M12" s="523"/>
      <c r="N12" s="523"/>
      <c r="O12" s="523"/>
    </row>
    <row r="13" spans="1:17" ht="13" x14ac:dyDescent="0.3">
      <c r="A13" s="281"/>
      <c r="B13" s="281"/>
      <c r="C13" s="281" t="s">
        <v>217</v>
      </c>
      <c r="D13" s="302"/>
      <c r="E13" s="281"/>
      <c r="H13" s="281" t="s">
        <v>210</v>
      </c>
      <c r="I13" s="394" t="str">
        <f>PENDIDIKAN!F13</f>
        <v>197402212005012001</v>
      </c>
      <c r="J13" s="280"/>
      <c r="K13" s="280"/>
      <c r="L13" s="280"/>
      <c r="M13" s="523"/>
      <c r="N13" s="523"/>
      <c r="O13" s="523"/>
    </row>
    <row r="14" spans="1:17" ht="13" x14ac:dyDescent="0.3">
      <c r="A14" s="281"/>
      <c r="B14" s="281"/>
      <c r="C14" s="281" t="s">
        <v>212</v>
      </c>
      <c r="D14" s="302"/>
      <c r="E14" s="281"/>
      <c r="H14" s="281" t="s">
        <v>210</v>
      </c>
      <c r="I14" s="394" t="str">
        <f>PENDIDIKAN!F14</f>
        <v>Penata / III.c</v>
      </c>
      <c r="J14" s="280"/>
      <c r="K14" s="280"/>
      <c r="L14" s="280"/>
      <c r="M14" s="523"/>
      <c r="N14" s="523"/>
      <c r="O14" s="523"/>
    </row>
    <row r="15" spans="1:17" ht="13" x14ac:dyDescent="0.3">
      <c r="A15" s="281"/>
      <c r="B15" s="281"/>
      <c r="C15" s="281" t="s">
        <v>213</v>
      </c>
      <c r="D15" s="302"/>
      <c r="E15" s="281"/>
      <c r="H15" s="281" t="s">
        <v>210</v>
      </c>
      <c r="I15" s="394" t="str">
        <f>PENDIDIKAN!F15</f>
        <v>Lektor</v>
      </c>
      <c r="J15" s="280"/>
      <c r="K15" s="280"/>
      <c r="L15" s="280"/>
      <c r="M15" s="523"/>
      <c r="N15" s="523"/>
      <c r="O15" s="523"/>
      <c r="P15" s="511"/>
      <c r="Q15" s="511"/>
    </row>
    <row r="16" spans="1:17" ht="13" x14ac:dyDescent="0.3">
      <c r="A16" s="281"/>
      <c r="B16" s="281"/>
      <c r="C16" s="281" t="s">
        <v>214</v>
      </c>
      <c r="D16" s="302"/>
      <c r="E16" s="281"/>
      <c r="H16" s="281" t="s">
        <v>210</v>
      </c>
      <c r="I16" s="394" t="str">
        <f>PENDIDIKAN!F16</f>
        <v>Fakultas MIPA Universitas Andalas</v>
      </c>
      <c r="J16" s="379"/>
      <c r="K16" s="379"/>
      <c r="L16" s="379"/>
      <c r="M16" s="525"/>
      <c r="N16" s="525"/>
      <c r="O16" s="525"/>
      <c r="P16" s="511" t="s">
        <v>831</v>
      </c>
      <c r="Q16" s="511" t="s">
        <v>832</v>
      </c>
    </row>
    <row r="17" spans="1:17" ht="13" x14ac:dyDescent="0.3">
      <c r="A17" s="281"/>
      <c r="B17" s="281"/>
      <c r="C17" s="281"/>
      <c r="D17" s="302"/>
      <c r="E17" s="281"/>
      <c r="F17" s="281"/>
      <c r="G17" s="281"/>
      <c r="H17" s="281"/>
      <c r="I17" s="281"/>
      <c r="J17" s="281"/>
      <c r="K17" s="283"/>
      <c r="L17" s="281"/>
      <c r="M17" s="523"/>
      <c r="N17" s="523"/>
      <c r="O17" s="523"/>
      <c r="P17" s="2">
        <f>0.4*200</f>
        <v>80</v>
      </c>
      <c r="Q17" s="2">
        <f>0.4*350</f>
        <v>140</v>
      </c>
    </row>
    <row r="18" spans="1:17" ht="13" x14ac:dyDescent="0.3">
      <c r="A18" s="379" t="s">
        <v>229</v>
      </c>
      <c r="B18" s="379"/>
      <c r="C18" s="282"/>
      <c r="D18" s="302"/>
      <c r="E18" s="282"/>
      <c r="F18" s="282"/>
      <c r="G18" s="282"/>
      <c r="H18" s="282"/>
      <c r="I18" s="282"/>
      <c r="J18" s="282"/>
      <c r="K18" s="282"/>
      <c r="L18" s="282"/>
      <c r="M18" s="523"/>
      <c r="N18" s="523"/>
      <c r="O18" s="523"/>
    </row>
    <row r="19" spans="1:17" ht="8.25" customHeight="1" x14ac:dyDescent="0.3">
      <c r="A19" s="284"/>
      <c r="B19" s="284"/>
      <c r="C19" s="285"/>
      <c r="D19" s="303"/>
      <c r="E19" s="285"/>
      <c r="F19" s="285"/>
      <c r="G19" s="285"/>
      <c r="H19" s="285"/>
      <c r="I19" s="285"/>
      <c r="J19" s="285"/>
      <c r="K19" s="286"/>
      <c r="L19" s="287"/>
      <c r="M19" s="523"/>
      <c r="N19" s="523"/>
      <c r="O19" s="523"/>
    </row>
    <row r="20" spans="1:17" ht="34.5" x14ac:dyDescent="0.3">
      <c r="A20" s="299" t="s">
        <v>507</v>
      </c>
      <c r="B20" s="1163" t="s">
        <v>223</v>
      </c>
      <c r="C20" s="1164"/>
      <c r="D20" s="1164"/>
      <c r="E20" s="1164"/>
      <c r="F20" s="1164"/>
      <c r="G20" s="1164"/>
      <c r="H20" s="1164"/>
      <c r="I20" s="1164"/>
      <c r="J20" s="398" t="s">
        <v>429</v>
      </c>
      <c r="K20" s="398" t="s">
        <v>224</v>
      </c>
      <c r="L20" s="398" t="s">
        <v>225</v>
      </c>
      <c r="M20" s="526" t="s">
        <v>226</v>
      </c>
      <c r="N20" s="526" t="s">
        <v>227</v>
      </c>
      <c r="O20" s="526" t="s">
        <v>1503</v>
      </c>
      <c r="P20" s="2" t="s">
        <v>810</v>
      </c>
      <c r="Q20" s="2" t="s">
        <v>811</v>
      </c>
    </row>
    <row r="21" spans="1:17" ht="13" x14ac:dyDescent="0.3">
      <c r="A21" s="397">
        <v>1</v>
      </c>
      <c r="B21" s="1239">
        <v>2</v>
      </c>
      <c r="C21" s="1240"/>
      <c r="D21" s="1240"/>
      <c r="E21" s="1240"/>
      <c r="F21" s="1240"/>
      <c r="G21" s="1240"/>
      <c r="H21" s="1240"/>
      <c r="I21" s="1240"/>
      <c r="J21" s="397">
        <v>3</v>
      </c>
      <c r="K21" s="398">
        <v>4</v>
      </c>
      <c r="L21" s="397">
        <v>5</v>
      </c>
      <c r="M21" s="704">
        <v>6</v>
      </c>
      <c r="N21" s="704">
        <v>7</v>
      </c>
      <c r="O21" s="853"/>
    </row>
    <row r="22" spans="1:17" ht="25" customHeight="1" x14ac:dyDescent="0.3">
      <c r="A22" s="172" t="s">
        <v>8</v>
      </c>
      <c r="B22" s="1063" t="s">
        <v>183</v>
      </c>
      <c r="C22" s="1064"/>
      <c r="D22" s="1064"/>
      <c r="E22" s="1064"/>
      <c r="F22" s="1064"/>
      <c r="G22" s="1064"/>
      <c r="H22" s="1064"/>
      <c r="I22" s="1065"/>
      <c r="J22" s="150"/>
      <c r="K22" s="121"/>
      <c r="L22" s="112"/>
      <c r="M22" s="531"/>
      <c r="N22" s="664">
        <f>N23+N558+N560+N562+N569</f>
        <v>124.05</v>
      </c>
      <c r="O22" s="854"/>
    </row>
    <row r="23" spans="1:17" s="64" customFormat="1" ht="18.75" customHeight="1" x14ac:dyDescent="0.3">
      <c r="A23" s="304"/>
      <c r="B23" s="386" t="s">
        <v>10</v>
      </c>
      <c r="C23" s="1241" t="s">
        <v>430</v>
      </c>
      <c r="D23" s="1242"/>
      <c r="E23" s="1242"/>
      <c r="F23" s="1242"/>
      <c r="G23" s="1242"/>
      <c r="H23" s="1242"/>
      <c r="I23" s="1243"/>
      <c r="J23" s="387"/>
      <c r="K23" s="388"/>
      <c r="L23" s="389"/>
      <c r="M23" s="532"/>
      <c r="N23" s="665">
        <f>N24+N533+N557</f>
        <v>124.05</v>
      </c>
      <c r="O23" s="855"/>
      <c r="Q23" s="64" t="s">
        <v>929</v>
      </c>
    </row>
    <row r="24" spans="1:17" s="64" customFormat="1" ht="18.75" customHeight="1" x14ac:dyDescent="0.3">
      <c r="A24" s="304"/>
      <c r="B24" s="122"/>
      <c r="C24" s="390">
        <v>1</v>
      </c>
      <c r="D24" s="1234" t="s">
        <v>289</v>
      </c>
      <c r="E24" s="1235"/>
      <c r="F24" s="1235"/>
      <c r="G24" s="1235"/>
      <c r="H24" s="1235"/>
      <c r="I24" s="1236"/>
      <c r="J24" s="391"/>
      <c r="K24" s="342"/>
      <c r="L24" s="343"/>
      <c r="M24" s="533"/>
      <c r="N24" s="666">
        <f>N25+N28+N31</f>
        <v>121.74</v>
      </c>
      <c r="O24" s="856"/>
    </row>
    <row r="25" spans="1:17" s="64" customFormat="1" ht="18.75" customHeight="1" x14ac:dyDescent="0.3">
      <c r="A25" s="304"/>
      <c r="B25" s="122"/>
      <c r="C25" s="308"/>
      <c r="D25" s="309" t="s">
        <v>0</v>
      </c>
      <c r="E25" s="1147" t="s">
        <v>431</v>
      </c>
      <c r="F25" s="1148"/>
      <c r="G25" s="1148"/>
      <c r="H25" s="1148"/>
      <c r="I25" s="1149"/>
      <c r="J25" s="310"/>
      <c r="K25" s="311"/>
      <c r="L25" s="312"/>
      <c r="M25" s="534"/>
      <c r="N25" s="733">
        <v>0</v>
      </c>
      <c r="O25" s="857"/>
    </row>
    <row r="26" spans="1:17" s="65" customFormat="1" ht="18" customHeight="1" x14ac:dyDescent="0.35">
      <c r="A26" s="313"/>
      <c r="B26" s="293"/>
      <c r="C26" s="308"/>
      <c r="D26" s="314"/>
      <c r="E26" s="292" t="s">
        <v>133</v>
      </c>
      <c r="F26" s="1202" t="s">
        <v>281</v>
      </c>
      <c r="G26" s="1202"/>
      <c r="H26" s="1202"/>
      <c r="I26" s="1202"/>
      <c r="J26" s="315"/>
      <c r="K26" s="316"/>
      <c r="L26" s="290"/>
      <c r="M26" s="535"/>
      <c r="N26" s="734"/>
      <c r="O26" s="858"/>
    </row>
    <row r="27" spans="1:17" s="65" customFormat="1" ht="18" customHeight="1" x14ac:dyDescent="0.35">
      <c r="A27" s="313"/>
      <c r="B27" s="293"/>
      <c r="C27" s="308"/>
      <c r="D27" s="314"/>
      <c r="E27" s="292" t="s">
        <v>135</v>
      </c>
      <c r="F27" s="1202" t="s">
        <v>134</v>
      </c>
      <c r="G27" s="1202"/>
      <c r="H27" s="1202"/>
      <c r="I27" s="1202"/>
      <c r="J27" s="315"/>
      <c r="K27" s="318"/>
      <c r="L27" s="290"/>
      <c r="M27" s="535"/>
      <c r="N27" s="734"/>
      <c r="O27" s="858"/>
    </row>
    <row r="28" spans="1:17" s="64" customFormat="1" ht="27" customHeight="1" x14ac:dyDescent="0.3">
      <c r="A28" s="304"/>
      <c r="B28" s="122"/>
      <c r="C28" s="308"/>
      <c r="D28" s="309" t="s">
        <v>21</v>
      </c>
      <c r="E28" s="1147" t="s">
        <v>490</v>
      </c>
      <c r="F28" s="1148"/>
      <c r="G28" s="1148"/>
      <c r="H28" s="1148"/>
      <c r="I28" s="1149"/>
      <c r="J28" s="310"/>
      <c r="K28" s="311"/>
      <c r="L28" s="312"/>
      <c r="M28" s="534"/>
      <c r="N28" s="733">
        <v>0</v>
      </c>
      <c r="O28" s="857"/>
    </row>
    <row r="29" spans="1:17" s="65" customFormat="1" ht="18" customHeight="1" x14ac:dyDescent="0.35">
      <c r="A29" s="313"/>
      <c r="B29" s="293"/>
      <c r="C29" s="308"/>
      <c r="D29" s="314"/>
      <c r="E29" s="292" t="s">
        <v>133</v>
      </c>
      <c r="F29" s="1202" t="s">
        <v>136</v>
      </c>
      <c r="G29" s="1202"/>
      <c r="H29" s="1202"/>
      <c r="I29" s="1202"/>
      <c r="J29" s="315"/>
      <c r="K29" s="318"/>
      <c r="L29" s="290"/>
      <c r="M29" s="535"/>
      <c r="N29" s="527"/>
      <c r="O29" s="859"/>
    </row>
    <row r="30" spans="1:17" s="65" customFormat="1" ht="18" customHeight="1" x14ac:dyDescent="0.35">
      <c r="A30" s="313"/>
      <c r="B30" s="293"/>
      <c r="C30" s="308"/>
      <c r="D30" s="314"/>
      <c r="E30" s="292" t="s">
        <v>135</v>
      </c>
      <c r="F30" s="1202" t="s">
        <v>139</v>
      </c>
      <c r="G30" s="1202"/>
      <c r="H30" s="1202"/>
      <c r="I30" s="1202"/>
      <c r="J30" s="315"/>
      <c r="K30" s="318"/>
      <c r="L30" s="290"/>
      <c r="M30" s="535"/>
      <c r="N30" s="527"/>
      <c r="O30" s="859"/>
    </row>
    <row r="31" spans="1:17" s="64" customFormat="1" ht="18.75" customHeight="1" x14ac:dyDescent="0.3">
      <c r="A31" s="304"/>
      <c r="B31" s="293"/>
      <c r="C31" s="308"/>
      <c r="D31" s="309" t="s">
        <v>25</v>
      </c>
      <c r="E31" s="1237" t="s">
        <v>434</v>
      </c>
      <c r="F31" s="1237"/>
      <c r="G31" s="1237"/>
      <c r="H31" s="1237"/>
      <c r="I31" s="1237"/>
      <c r="J31" s="310"/>
      <c r="K31" s="311"/>
      <c r="L31" s="312"/>
      <c r="M31" s="536"/>
      <c r="N31" s="667">
        <f>N32+N200+N333+N435+N436+N437</f>
        <v>121.74</v>
      </c>
      <c r="O31" s="860"/>
    </row>
    <row r="32" spans="1:17" s="65" customFormat="1" ht="18" customHeight="1" x14ac:dyDescent="0.35">
      <c r="A32" s="313"/>
      <c r="B32" s="293"/>
      <c r="C32" s="319"/>
      <c r="D32" s="320"/>
      <c r="E32" s="292" t="s">
        <v>133</v>
      </c>
      <c r="F32" s="1202" t="s">
        <v>357</v>
      </c>
      <c r="G32" s="1202"/>
      <c r="H32" s="1202"/>
      <c r="I32" s="1202"/>
      <c r="J32" s="315"/>
      <c r="K32" s="318"/>
      <c r="L32" s="290"/>
      <c r="M32" s="535"/>
      <c r="N32" s="392">
        <f>SUM(N33:N199)</f>
        <v>43.089999999999996</v>
      </c>
      <c r="O32" s="861"/>
    </row>
    <row r="33" spans="1:18" ht="45" customHeight="1" x14ac:dyDescent="0.3">
      <c r="A33" s="139"/>
      <c r="B33" s="399"/>
      <c r="C33" s="141"/>
      <c r="D33" s="317"/>
      <c r="E33" s="1174" t="s">
        <v>283</v>
      </c>
      <c r="F33" s="375" t="s">
        <v>448</v>
      </c>
      <c r="G33" s="376" t="s">
        <v>210</v>
      </c>
      <c r="H33" s="1194" t="s">
        <v>577</v>
      </c>
      <c r="I33" s="1195"/>
      <c r="J33" s="1120">
        <v>2018</v>
      </c>
      <c r="K33" s="1120" t="s">
        <v>356</v>
      </c>
      <c r="L33" s="1120">
        <v>1</v>
      </c>
      <c r="M33" s="1178">
        <f>N33</f>
        <v>20.13</v>
      </c>
      <c r="N33" s="1181">
        <v>20.13</v>
      </c>
      <c r="O33" s="862"/>
      <c r="P33" s="1181">
        <v>20.16</v>
      </c>
      <c r="Q33" s="1181">
        <v>20.09</v>
      </c>
      <c r="R33" s="1248" t="s">
        <v>1504</v>
      </c>
    </row>
    <row r="34" spans="1:18" ht="19" customHeight="1" x14ac:dyDescent="0.3">
      <c r="A34" s="139"/>
      <c r="B34" s="399"/>
      <c r="C34" s="141"/>
      <c r="D34" s="317"/>
      <c r="E34" s="1175"/>
      <c r="F34" s="375" t="s">
        <v>433</v>
      </c>
      <c r="G34" s="376" t="s">
        <v>210</v>
      </c>
      <c r="H34" s="1036" t="s">
        <v>578</v>
      </c>
      <c r="I34" s="1032"/>
      <c r="J34" s="1125"/>
      <c r="K34" s="1125"/>
      <c r="L34" s="1125"/>
      <c r="M34" s="1179"/>
      <c r="N34" s="1182"/>
      <c r="O34" s="862"/>
      <c r="P34" s="1182"/>
      <c r="Q34" s="1182"/>
      <c r="R34" s="1248"/>
    </row>
    <row r="35" spans="1:18" ht="19" customHeight="1" x14ac:dyDescent="0.3">
      <c r="A35" s="139"/>
      <c r="B35" s="399"/>
      <c r="C35" s="141"/>
      <c r="D35" s="317"/>
      <c r="E35" s="1175"/>
      <c r="F35" s="375" t="s">
        <v>435</v>
      </c>
      <c r="G35" s="376" t="s">
        <v>210</v>
      </c>
      <c r="H35" s="1036" t="s">
        <v>579</v>
      </c>
      <c r="I35" s="1032"/>
      <c r="J35" s="1125"/>
      <c r="K35" s="1125"/>
      <c r="L35" s="1125"/>
      <c r="M35" s="1179"/>
      <c r="N35" s="1182"/>
      <c r="O35" s="862"/>
      <c r="P35" s="1182"/>
      <c r="Q35" s="1182"/>
      <c r="R35" s="1248"/>
    </row>
    <row r="36" spans="1:18" ht="19" customHeight="1" x14ac:dyDescent="0.3">
      <c r="A36" s="139"/>
      <c r="B36" s="399"/>
      <c r="C36" s="141"/>
      <c r="D36" s="317"/>
      <c r="E36" s="1175"/>
      <c r="F36" s="375" t="s">
        <v>436</v>
      </c>
      <c r="G36" s="376" t="s">
        <v>210</v>
      </c>
      <c r="H36" s="1036">
        <v>22</v>
      </c>
      <c r="I36" s="1032"/>
      <c r="J36" s="1125"/>
      <c r="K36" s="1125"/>
      <c r="L36" s="1125"/>
      <c r="M36" s="1179"/>
      <c r="N36" s="1182"/>
      <c r="O36" s="862"/>
      <c r="P36" s="1182"/>
      <c r="Q36" s="1182"/>
      <c r="R36" s="1248"/>
    </row>
    <row r="37" spans="1:18" ht="19" customHeight="1" x14ac:dyDescent="0.3">
      <c r="A37" s="139"/>
      <c r="B37" s="399"/>
      <c r="C37" s="141"/>
      <c r="D37" s="317"/>
      <c r="E37" s="1175"/>
      <c r="F37" s="375" t="s">
        <v>437</v>
      </c>
      <c r="G37" s="376" t="s">
        <v>210</v>
      </c>
      <c r="H37" s="1036">
        <v>9</v>
      </c>
      <c r="I37" s="1032"/>
      <c r="J37" s="1125"/>
      <c r="K37" s="1125"/>
      <c r="L37" s="1125"/>
      <c r="M37" s="1179"/>
      <c r="N37" s="1182"/>
      <c r="O37" s="862"/>
      <c r="P37" s="1182"/>
      <c r="Q37" s="1182"/>
      <c r="R37" s="1248"/>
    </row>
    <row r="38" spans="1:18" ht="19" customHeight="1" x14ac:dyDescent="0.3">
      <c r="A38" s="139"/>
      <c r="B38" s="399"/>
      <c r="C38" s="141"/>
      <c r="D38" s="317"/>
      <c r="E38" s="1175"/>
      <c r="F38" s="375" t="s">
        <v>438</v>
      </c>
      <c r="G38" s="376" t="s">
        <v>210</v>
      </c>
      <c r="H38" s="1036">
        <v>2018</v>
      </c>
      <c r="I38" s="1032"/>
      <c r="J38" s="1125"/>
      <c r="K38" s="1125"/>
      <c r="L38" s="1125"/>
      <c r="M38" s="1179"/>
      <c r="N38" s="1182"/>
      <c r="O38" s="862"/>
      <c r="P38" s="1182"/>
      <c r="Q38" s="1182"/>
      <c r="R38" s="1248"/>
    </row>
    <row r="39" spans="1:18" ht="19" customHeight="1" x14ac:dyDescent="0.3">
      <c r="A39" s="139"/>
      <c r="B39" s="399"/>
      <c r="C39" s="141"/>
      <c r="D39" s="317"/>
      <c r="E39" s="1175"/>
      <c r="F39" s="375" t="s">
        <v>439</v>
      </c>
      <c r="G39" s="376" t="s">
        <v>210</v>
      </c>
      <c r="H39" s="1196" t="s">
        <v>580</v>
      </c>
      <c r="I39" s="1032"/>
      <c r="J39" s="1125"/>
      <c r="K39" s="1125"/>
      <c r="L39" s="1125"/>
      <c r="M39" s="1179"/>
      <c r="N39" s="1182"/>
      <c r="O39" s="862"/>
      <c r="P39" s="1182"/>
      <c r="Q39" s="1182"/>
      <c r="R39" s="1248"/>
    </row>
    <row r="40" spans="1:18" ht="19" customHeight="1" x14ac:dyDescent="0.3">
      <c r="A40" s="139"/>
      <c r="B40" s="399"/>
      <c r="C40" s="141"/>
      <c r="D40" s="317"/>
      <c r="E40" s="1175"/>
      <c r="F40" s="375" t="s">
        <v>440</v>
      </c>
      <c r="G40" s="376" t="s">
        <v>210</v>
      </c>
      <c r="H40" s="1036" t="s">
        <v>582</v>
      </c>
      <c r="I40" s="1032"/>
      <c r="J40" s="1125"/>
      <c r="K40" s="1125"/>
      <c r="L40" s="1125"/>
      <c r="M40" s="1179"/>
      <c r="N40" s="1182"/>
      <c r="O40" s="862"/>
      <c r="P40" s="1182"/>
      <c r="Q40" s="1182"/>
      <c r="R40" s="1248"/>
    </row>
    <row r="41" spans="1:18" ht="19" customHeight="1" x14ac:dyDescent="0.3">
      <c r="A41" s="139"/>
      <c r="B41" s="399"/>
      <c r="C41" s="141"/>
      <c r="D41" s="317"/>
      <c r="E41" s="1175"/>
      <c r="F41" s="375" t="s">
        <v>432</v>
      </c>
      <c r="G41" s="376" t="s">
        <v>210</v>
      </c>
      <c r="H41" s="1036" t="s">
        <v>581</v>
      </c>
      <c r="I41" s="1032"/>
      <c r="J41" s="1125"/>
      <c r="K41" s="1125"/>
      <c r="L41" s="1125"/>
      <c r="M41" s="1179"/>
      <c r="N41" s="1182"/>
      <c r="O41" s="862"/>
      <c r="P41" s="1182"/>
      <c r="Q41" s="1182"/>
      <c r="R41" s="1248"/>
    </row>
    <row r="42" spans="1:18" ht="13" x14ac:dyDescent="0.3">
      <c r="A42" s="139"/>
      <c r="B42" s="399"/>
      <c r="C42" s="141"/>
      <c r="D42" s="317"/>
      <c r="E42" s="1175"/>
      <c r="F42" s="375" t="s">
        <v>441</v>
      </c>
      <c r="G42" s="376" t="s">
        <v>210</v>
      </c>
      <c r="H42" s="1036"/>
      <c r="I42" s="1032"/>
      <c r="J42" s="1125"/>
      <c r="K42" s="1125"/>
      <c r="L42" s="1125"/>
      <c r="M42" s="1179"/>
      <c r="N42" s="1182"/>
      <c r="O42" s="862"/>
      <c r="P42" s="1182"/>
      <c r="Q42" s="1182"/>
      <c r="R42" s="1248"/>
    </row>
    <row r="43" spans="1:18" ht="30.75" customHeight="1" x14ac:dyDescent="0.3">
      <c r="A43" s="139"/>
      <c r="B43" s="399"/>
      <c r="C43" s="141"/>
      <c r="D43" s="317"/>
      <c r="E43" s="1175"/>
      <c r="F43" s="375" t="s">
        <v>442</v>
      </c>
      <c r="G43" s="376" t="s">
        <v>210</v>
      </c>
      <c r="H43" s="1188" t="s">
        <v>798</v>
      </c>
      <c r="I43" s="1032"/>
      <c r="J43" s="1125"/>
      <c r="K43" s="1125"/>
      <c r="L43" s="1125"/>
      <c r="M43" s="1179"/>
      <c r="N43" s="1182"/>
      <c r="O43" s="1350">
        <v>20.13</v>
      </c>
      <c r="P43" s="1182"/>
      <c r="Q43" s="1182"/>
      <c r="R43" s="1248"/>
    </row>
    <row r="44" spans="1:18" ht="18.75" customHeight="1" x14ac:dyDescent="0.3">
      <c r="A44" s="139"/>
      <c r="B44" s="399"/>
      <c r="C44" s="141"/>
      <c r="D44" s="317"/>
      <c r="E44" s="1175"/>
      <c r="F44" s="756" t="s">
        <v>369</v>
      </c>
      <c r="G44" s="376" t="s">
        <v>210</v>
      </c>
      <c r="H44" s="1188" t="s">
        <v>770</v>
      </c>
      <c r="I44" s="1032"/>
      <c r="J44" s="1125"/>
      <c r="K44" s="1125"/>
      <c r="L44" s="1125"/>
      <c r="M44" s="1179"/>
      <c r="N44" s="1182"/>
      <c r="O44" s="862"/>
      <c r="P44" s="1182"/>
      <c r="Q44" s="1182"/>
      <c r="R44" s="1248"/>
    </row>
    <row r="45" spans="1:18" ht="13" x14ac:dyDescent="0.3">
      <c r="A45" s="139"/>
      <c r="B45" s="631"/>
      <c r="C45" s="141"/>
      <c r="D45" s="317"/>
      <c r="E45" s="1175"/>
      <c r="F45" s="503" t="s">
        <v>505</v>
      </c>
      <c r="G45" s="632" t="s">
        <v>210</v>
      </c>
      <c r="H45" s="1064" t="s">
        <v>584</v>
      </c>
      <c r="I45" s="1065"/>
      <c r="J45" s="1125"/>
      <c r="K45" s="1125"/>
      <c r="L45" s="1125"/>
      <c r="M45" s="1179"/>
      <c r="N45" s="1182"/>
      <c r="O45" s="862"/>
      <c r="P45" s="1182"/>
      <c r="Q45" s="1182"/>
      <c r="R45" s="1248"/>
    </row>
    <row r="46" spans="1:18" ht="18.75" customHeight="1" x14ac:dyDescent="0.3">
      <c r="A46" s="139"/>
      <c r="B46" s="631"/>
      <c r="C46" s="141"/>
      <c r="D46" s="317"/>
      <c r="E46" s="1175"/>
      <c r="F46" s="503" t="s">
        <v>514</v>
      </c>
      <c r="G46" s="632" t="s">
        <v>210</v>
      </c>
      <c r="H46" s="1064"/>
      <c r="I46" s="1065"/>
      <c r="J46" s="1125"/>
      <c r="K46" s="1125"/>
      <c r="L46" s="1125"/>
      <c r="M46" s="1179"/>
      <c r="N46" s="1182"/>
      <c r="O46" s="862"/>
      <c r="P46" s="1182"/>
      <c r="Q46" s="1182"/>
      <c r="R46" s="1248"/>
    </row>
    <row r="47" spans="1:18" ht="30" customHeight="1" x14ac:dyDescent="0.3">
      <c r="A47" s="139"/>
      <c r="B47" s="399"/>
      <c r="C47" s="141"/>
      <c r="D47" s="317"/>
      <c r="E47" s="1175"/>
      <c r="F47" s="375" t="s">
        <v>354</v>
      </c>
      <c r="G47" s="376" t="s">
        <v>210</v>
      </c>
      <c r="H47" s="1184" t="s">
        <v>1475</v>
      </c>
      <c r="I47" s="1032"/>
      <c r="J47" s="1125"/>
      <c r="K47" s="1125"/>
      <c r="L47" s="1125"/>
      <c r="M47" s="1179"/>
      <c r="N47" s="1182"/>
      <c r="O47" s="862"/>
      <c r="P47" s="1182"/>
      <c r="Q47" s="1182"/>
      <c r="R47" s="1248"/>
    </row>
    <row r="48" spans="1:18" ht="30" customHeight="1" x14ac:dyDescent="0.3">
      <c r="A48" s="139"/>
      <c r="B48" s="399"/>
      <c r="C48" s="141"/>
      <c r="D48" s="317"/>
      <c r="E48" s="1175"/>
      <c r="F48" s="375" t="s">
        <v>509</v>
      </c>
      <c r="G48" s="376" t="s">
        <v>210</v>
      </c>
      <c r="H48" s="1188" t="s">
        <v>783</v>
      </c>
      <c r="I48" s="1032"/>
      <c r="J48" s="1125"/>
      <c r="K48" s="1125"/>
      <c r="L48" s="1125"/>
      <c r="M48" s="1179"/>
      <c r="N48" s="1182"/>
      <c r="O48" s="862"/>
      <c r="P48" s="1182"/>
      <c r="Q48" s="1182"/>
      <c r="R48" s="1248"/>
    </row>
    <row r="49" spans="1:18" ht="30" customHeight="1" x14ac:dyDescent="0.3">
      <c r="A49" s="139"/>
      <c r="B49" s="399"/>
      <c r="C49" s="141"/>
      <c r="D49" s="317"/>
      <c r="E49" s="1175"/>
      <c r="F49" s="375" t="s">
        <v>444</v>
      </c>
      <c r="G49" s="376" t="s">
        <v>210</v>
      </c>
      <c r="H49" s="1188" t="s">
        <v>583</v>
      </c>
      <c r="I49" s="1032"/>
      <c r="J49" s="1125"/>
      <c r="K49" s="1125"/>
      <c r="L49" s="1125"/>
      <c r="M49" s="1179"/>
      <c r="N49" s="1182"/>
      <c r="O49" s="862"/>
      <c r="P49" s="1182"/>
      <c r="Q49" s="1182"/>
      <c r="R49" s="1248"/>
    </row>
    <row r="50" spans="1:18" ht="26" x14ac:dyDescent="0.3">
      <c r="A50" s="139"/>
      <c r="B50" s="399"/>
      <c r="C50" s="141"/>
      <c r="D50" s="317"/>
      <c r="E50" s="1175"/>
      <c r="F50" s="375" t="s">
        <v>445</v>
      </c>
      <c r="G50" s="376" t="s">
        <v>210</v>
      </c>
      <c r="H50" s="1036"/>
      <c r="I50" s="1032"/>
      <c r="J50" s="1125"/>
      <c r="K50" s="1125"/>
      <c r="L50" s="1125"/>
      <c r="M50" s="1179"/>
      <c r="N50" s="1182"/>
      <c r="O50" s="862"/>
      <c r="P50" s="1182"/>
      <c r="Q50" s="1182"/>
      <c r="R50" s="1248"/>
    </row>
    <row r="51" spans="1:18" ht="13" x14ac:dyDescent="0.3">
      <c r="A51" s="139"/>
      <c r="B51" s="399"/>
      <c r="C51" s="141"/>
      <c r="D51" s="317"/>
      <c r="E51" s="1175"/>
      <c r="F51" s="705" t="s">
        <v>446</v>
      </c>
      <c r="G51" s="376" t="s">
        <v>210</v>
      </c>
      <c r="H51" s="1064" t="s">
        <v>668</v>
      </c>
      <c r="I51" s="1065"/>
      <c r="J51" s="1125"/>
      <c r="K51" s="1125"/>
      <c r="L51" s="1125"/>
      <c r="M51" s="1179"/>
      <c r="N51" s="1182"/>
      <c r="O51" s="862"/>
      <c r="P51" s="1182"/>
      <c r="Q51" s="1182"/>
      <c r="R51" s="1248"/>
    </row>
    <row r="52" spans="1:18" ht="13" x14ac:dyDescent="0.3">
      <c r="A52" s="139"/>
      <c r="B52" s="499"/>
      <c r="C52" s="141"/>
      <c r="D52" s="317"/>
      <c r="E52" s="1176"/>
      <c r="F52" s="375" t="s">
        <v>447</v>
      </c>
      <c r="G52" s="376" t="s">
        <v>210</v>
      </c>
      <c r="H52" s="1036"/>
      <c r="I52" s="1032"/>
      <c r="J52" s="1121"/>
      <c r="K52" s="1121"/>
      <c r="L52" s="1121"/>
      <c r="M52" s="1180"/>
      <c r="N52" s="1183"/>
      <c r="O52" s="862"/>
      <c r="P52" s="1183"/>
      <c r="Q52" s="1183"/>
      <c r="R52" s="1248"/>
    </row>
    <row r="53" spans="1:18" ht="20.149999999999999" customHeight="1" x14ac:dyDescent="0.3">
      <c r="A53" s="139"/>
      <c r="B53" s="637"/>
      <c r="C53" s="141"/>
      <c r="D53" s="317"/>
      <c r="E53" s="636"/>
      <c r="F53" s="634"/>
      <c r="G53" s="634"/>
      <c r="H53" s="634"/>
      <c r="I53" s="634"/>
      <c r="J53" s="634"/>
      <c r="K53" s="634"/>
      <c r="L53" s="634"/>
      <c r="M53" s="634"/>
      <c r="N53" s="635"/>
      <c r="O53" s="863"/>
    </row>
    <row r="54" spans="1:18" ht="30" customHeight="1" x14ac:dyDescent="0.3">
      <c r="A54" s="139"/>
      <c r="B54" s="399"/>
      <c r="C54" s="141"/>
      <c r="D54" s="317"/>
      <c r="E54" s="1174" t="s">
        <v>284</v>
      </c>
      <c r="F54" s="375" t="s">
        <v>448</v>
      </c>
      <c r="G54" s="376" t="s">
        <v>210</v>
      </c>
      <c r="H54" s="1194" t="s">
        <v>589</v>
      </c>
      <c r="I54" s="1195"/>
      <c r="J54" s="1120">
        <v>2018</v>
      </c>
      <c r="K54" s="1120" t="s">
        <v>356</v>
      </c>
      <c r="L54" s="1120">
        <v>1</v>
      </c>
      <c r="M54" s="1178">
        <f>N54</f>
        <v>3.53</v>
      </c>
      <c r="N54" s="1181">
        <v>3.53</v>
      </c>
      <c r="O54" s="862"/>
      <c r="P54" s="1181">
        <v>3.5</v>
      </c>
      <c r="Q54" s="1181">
        <v>3.56</v>
      </c>
      <c r="R54" s="1247"/>
    </row>
    <row r="55" spans="1:18" ht="20.149999999999999" customHeight="1" x14ac:dyDescent="0.3">
      <c r="A55" s="139"/>
      <c r="B55" s="399"/>
      <c r="C55" s="141"/>
      <c r="D55" s="317"/>
      <c r="E55" s="1175"/>
      <c r="F55" s="767" t="s">
        <v>433</v>
      </c>
      <c r="G55" s="766" t="s">
        <v>210</v>
      </c>
      <c r="H55" s="1036" t="s">
        <v>799</v>
      </c>
      <c r="I55" s="1032"/>
      <c r="J55" s="1125"/>
      <c r="K55" s="1125"/>
      <c r="L55" s="1125"/>
      <c r="M55" s="1179"/>
      <c r="N55" s="1182"/>
      <c r="O55" s="862"/>
      <c r="P55" s="1182"/>
      <c r="Q55" s="1182"/>
      <c r="R55" s="1247"/>
    </row>
    <row r="56" spans="1:18" ht="20.149999999999999" customHeight="1" x14ac:dyDescent="0.3">
      <c r="A56" s="139"/>
      <c r="B56" s="399"/>
      <c r="C56" s="141"/>
      <c r="D56" s="317"/>
      <c r="E56" s="1175"/>
      <c r="F56" s="375" t="s">
        <v>435</v>
      </c>
      <c r="G56" s="376" t="s">
        <v>210</v>
      </c>
      <c r="H56" s="1036" t="s">
        <v>585</v>
      </c>
      <c r="I56" s="1032"/>
      <c r="J56" s="1125"/>
      <c r="K56" s="1125"/>
      <c r="L56" s="1125"/>
      <c r="M56" s="1179"/>
      <c r="N56" s="1182"/>
      <c r="O56" s="862"/>
      <c r="P56" s="1182"/>
      <c r="Q56" s="1182"/>
      <c r="R56" s="1247"/>
    </row>
    <row r="57" spans="1:18" ht="20.149999999999999" customHeight="1" x14ac:dyDescent="0.3">
      <c r="A57" s="139"/>
      <c r="B57" s="399"/>
      <c r="C57" s="141"/>
      <c r="D57" s="317"/>
      <c r="E57" s="1175"/>
      <c r="F57" s="375" t="s">
        <v>436</v>
      </c>
      <c r="G57" s="376" t="s">
        <v>210</v>
      </c>
      <c r="H57" s="1036">
        <v>62</v>
      </c>
      <c r="I57" s="1032"/>
      <c r="J57" s="1125"/>
      <c r="K57" s="1125"/>
      <c r="L57" s="1125"/>
      <c r="M57" s="1179"/>
      <c r="N57" s="1182"/>
      <c r="O57" s="862"/>
      <c r="P57" s="1182"/>
      <c r="Q57" s="1182"/>
      <c r="R57" s="1247"/>
    </row>
    <row r="58" spans="1:18" ht="20.149999999999999" customHeight="1" x14ac:dyDescent="0.3">
      <c r="A58" s="139"/>
      <c r="B58" s="399"/>
      <c r="C58" s="141"/>
      <c r="D58" s="317"/>
      <c r="E58" s="1175"/>
      <c r="F58" s="375" t="s">
        <v>437</v>
      </c>
      <c r="G58" s="376" t="s">
        <v>210</v>
      </c>
      <c r="H58" s="1036" t="s">
        <v>595</v>
      </c>
      <c r="I58" s="1032"/>
      <c r="J58" s="1125"/>
      <c r="K58" s="1125"/>
      <c r="L58" s="1125"/>
      <c r="M58" s="1179"/>
      <c r="N58" s="1182"/>
      <c r="O58" s="862"/>
      <c r="P58" s="1182"/>
      <c r="Q58" s="1182"/>
      <c r="R58" s="1247"/>
    </row>
    <row r="59" spans="1:18" ht="20.149999999999999" customHeight="1" x14ac:dyDescent="0.3">
      <c r="A59" s="139"/>
      <c r="B59" s="399"/>
      <c r="C59" s="141"/>
      <c r="D59" s="317"/>
      <c r="E59" s="1175"/>
      <c r="F59" s="375" t="s">
        <v>438</v>
      </c>
      <c r="G59" s="376" t="s">
        <v>210</v>
      </c>
      <c r="H59" s="1036">
        <v>2019</v>
      </c>
      <c r="I59" s="1032"/>
      <c r="J59" s="1125"/>
      <c r="K59" s="1125"/>
      <c r="L59" s="1125"/>
      <c r="M59" s="1179"/>
      <c r="N59" s="1182"/>
      <c r="O59" s="862"/>
      <c r="P59" s="1182"/>
      <c r="Q59" s="1182"/>
      <c r="R59" s="1247"/>
    </row>
    <row r="60" spans="1:18" ht="20.149999999999999" customHeight="1" x14ac:dyDescent="0.3">
      <c r="A60" s="139"/>
      <c r="B60" s="399"/>
      <c r="C60" s="141"/>
      <c r="D60" s="317"/>
      <c r="E60" s="1175"/>
      <c r="F60" s="375" t="s">
        <v>439</v>
      </c>
      <c r="G60" s="376" t="s">
        <v>210</v>
      </c>
      <c r="H60" s="1196" t="s">
        <v>590</v>
      </c>
      <c r="I60" s="1032"/>
      <c r="J60" s="1125"/>
      <c r="K60" s="1125"/>
      <c r="L60" s="1125"/>
      <c r="M60" s="1179"/>
      <c r="N60" s="1182"/>
      <c r="O60" s="862"/>
      <c r="P60" s="1182"/>
      <c r="Q60" s="1182"/>
      <c r="R60" s="1247"/>
    </row>
    <row r="61" spans="1:18" ht="20.149999999999999" customHeight="1" x14ac:dyDescent="0.3">
      <c r="A61" s="139"/>
      <c r="B61" s="399"/>
      <c r="C61" s="141"/>
      <c r="D61" s="317"/>
      <c r="E61" s="1175"/>
      <c r="F61" s="375" t="s">
        <v>440</v>
      </c>
      <c r="G61" s="376" t="s">
        <v>210</v>
      </c>
      <c r="H61" s="1036" t="s">
        <v>591</v>
      </c>
      <c r="I61" s="1032"/>
      <c r="J61" s="1125"/>
      <c r="K61" s="1125"/>
      <c r="L61" s="1125"/>
      <c r="M61" s="1179"/>
      <c r="N61" s="1182"/>
      <c r="O61" s="862"/>
      <c r="P61" s="1182"/>
      <c r="Q61" s="1182"/>
      <c r="R61" s="1247"/>
    </row>
    <row r="62" spans="1:18" ht="20.149999999999999" customHeight="1" x14ac:dyDescent="0.3">
      <c r="A62" s="139"/>
      <c r="B62" s="399"/>
      <c r="C62" s="141"/>
      <c r="D62" s="317"/>
      <c r="E62" s="1175"/>
      <c r="F62" s="375" t="s">
        <v>432</v>
      </c>
      <c r="G62" s="376" t="s">
        <v>210</v>
      </c>
      <c r="H62" s="1036" t="s">
        <v>586</v>
      </c>
      <c r="I62" s="1032"/>
      <c r="J62" s="1125"/>
      <c r="K62" s="1125"/>
      <c r="L62" s="1125"/>
      <c r="M62" s="1179"/>
      <c r="N62" s="1182"/>
      <c r="O62" s="862"/>
      <c r="P62" s="1182"/>
      <c r="Q62" s="1182"/>
      <c r="R62" s="1247"/>
    </row>
    <row r="63" spans="1:18" ht="20.149999999999999" customHeight="1" x14ac:dyDescent="0.3">
      <c r="A63" s="139"/>
      <c r="B63" s="399"/>
      <c r="C63" s="141"/>
      <c r="D63" s="317"/>
      <c r="E63" s="1175"/>
      <c r="F63" s="375" t="s">
        <v>441</v>
      </c>
      <c r="G63" s="376" t="s">
        <v>210</v>
      </c>
      <c r="H63" s="1188" t="s">
        <v>594</v>
      </c>
      <c r="I63" s="1032"/>
      <c r="J63" s="1125"/>
      <c r="K63" s="1125"/>
      <c r="L63" s="1125"/>
      <c r="M63" s="1179"/>
      <c r="N63" s="1182"/>
      <c r="O63" s="862"/>
      <c r="P63" s="1182"/>
      <c r="Q63" s="1182"/>
      <c r="R63" s="1247"/>
    </row>
    <row r="64" spans="1:18" ht="20.149999999999999" customHeight="1" x14ac:dyDescent="0.3">
      <c r="A64" s="139"/>
      <c r="B64" s="399"/>
      <c r="C64" s="141"/>
      <c r="D64" s="317"/>
      <c r="E64" s="1175"/>
      <c r="F64" s="375" t="s">
        <v>442</v>
      </c>
      <c r="G64" s="376" t="s">
        <v>210</v>
      </c>
      <c r="H64" s="1188" t="s">
        <v>592</v>
      </c>
      <c r="I64" s="1032"/>
      <c r="J64" s="1125"/>
      <c r="K64" s="1125"/>
      <c r="L64" s="1125"/>
      <c r="M64" s="1179"/>
      <c r="N64" s="1182"/>
      <c r="O64" s="1349">
        <v>3.53</v>
      </c>
      <c r="P64" s="1182"/>
      <c r="Q64" s="1182"/>
      <c r="R64" s="1247"/>
    </row>
    <row r="65" spans="1:18" ht="31.5" customHeight="1" x14ac:dyDescent="0.3">
      <c r="A65" s="139"/>
      <c r="B65" s="399"/>
      <c r="C65" s="141"/>
      <c r="D65" s="317"/>
      <c r="E65" s="1175"/>
      <c r="F65" s="375" t="s">
        <v>369</v>
      </c>
      <c r="G65" s="376" t="s">
        <v>210</v>
      </c>
      <c r="H65" s="1188" t="s">
        <v>593</v>
      </c>
      <c r="I65" s="1032"/>
      <c r="J65" s="1125"/>
      <c r="K65" s="1125"/>
      <c r="L65" s="1125"/>
      <c r="M65" s="1179"/>
      <c r="N65" s="1182"/>
      <c r="O65" s="862"/>
      <c r="P65" s="1182"/>
      <c r="Q65" s="1182"/>
      <c r="R65" s="1247"/>
    </row>
    <row r="66" spans="1:18" ht="13" x14ac:dyDescent="0.3">
      <c r="A66" s="139"/>
      <c r="B66" s="631"/>
      <c r="C66" s="141"/>
      <c r="D66" s="317"/>
      <c r="E66" s="1175"/>
      <c r="F66" s="503" t="s">
        <v>505</v>
      </c>
      <c r="G66" s="632" t="s">
        <v>210</v>
      </c>
      <c r="H66" s="1064" t="s">
        <v>588</v>
      </c>
      <c r="I66" s="1065"/>
      <c r="J66" s="1125"/>
      <c r="K66" s="1125"/>
      <c r="L66" s="1125"/>
      <c r="M66" s="1179"/>
      <c r="N66" s="1182"/>
      <c r="O66" s="862"/>
      <c r="P66" s="1182"/>
      <c r="Q66" s="1182"/>
      <c r="R66" s="1247"/>
    </row>
    <row r="67" spans="1:18" ht="18" customHeight="1" x14ac:dyDescent="0.3">
      <c r="A67" s="139"/>
      <c r="B67" s="631"/>
      <c r="C67" s="141"/>
      <c r="D67" s="317"/>
      <c r="E67" s="1175"/>
      <c r="F67" s="503" t="s">
        <v>514</v>
      </c>
      <c r="G67" s="632" t="s">
        <v>210</v>
      </c>
      <c r="H67" s="1223"/>
      <c r="I67" s="1065"/>
      <c r="J67" s="1125"/>
      <c r="K67" s="1125"/>
      <c r="L67" s="1125"/>
      <c r="M67" s="1179"/>
      <c r="N67" s="1182"/>
      <c r="O67" s="862"/>
      <c r="P67" s="1182"/>
      <c r="Q67" s="1182"/>
      <c r="R67" s="1247"/>
    </row>
    <row r="68" spans="1:18" ht="30" customHeight="1" x14ac:dyDescent="0.3">
      <c r="A68" s="139"/>
      <c r="B68" s="399"/>
      <c r="C68" s="141"/>
      <c r="D68" s="317"/>
      <c r="E68" s="1175"/>
      <c r="F68" s="375" t="s">
        <v>354</v>
      </c>
      <c r="G68" s="376" t="s">
        <v>210</v>
      </c>
      <c r="H68" s="1188" t="s">
        <v>1476</v>
      </c>
      <c r="I68" s="1032"/>
      <c r="J68" s="1125"/>
      <c r="K68" s="1125"/>
      <c r="L68" s="1125"/>
      <c r="M68" s="1179"/>
      <c r="N68" s="1182"/>
      <c r="O68" s="862"/>
      <c r="P68" s="1182"/>
      <c r="Q68" s="1182"/>
      <c r="R68" s="1247"/>
    </row>
    <row r="69" spans="1:18" ht="26" x14ac:dyDescent="0.3">
      <c r="A69" s="139"/>
      <c r="B69" s="399"/>
      <c r="C69" s="141"/>
      <c r="D69" s="317"/>
      <c r="E69" s="1175"/>
      <c r="F69" s="375" t="s">
        <v>509</v>
      </c>
      <c r="G69" s="376" t="s">
        <v>210</v>
      </c>
      <c r="H69" s="1188" t="s">
        <v>784</v>
      </c>
      <c r="I69" s="1032"/>
      <c r="J69" s="1125"/>
      <c r="K69" s="1125"/>
      <c r="L69" s="1125"/>
      <c r="M69" s="1179"/>
      <c r="N69" s="1182"/>
      <c r="O69" s="862"/>
      <c r="P69" s="1182"/>
      <c r="Q69" s="1182"/>
      <c r="R69" s="1247"/>
    </row>
    <row r="70" spans="1:18" ht="20.25" customHeight="1" x14ac:dyDescent="0.3">
      <c r="A70" s="139"/>
      <c r="B70" s="399"/>
      <c r="C70" s="141"/>
      <c r="D70" s="317"/>
      <c r="E70" s="1175"/>
      <c r="F70" s="743" t="s">
        <v>444</v>
      </c>
      <c r="G70" s="746" t="s">
        <v>210</v>
      </c>
      <c r="H70" s="1188" t="s">
        <v>587</v>
      </c>
      <c r="I70" s="1032"/>
      <c r="J70" s="1125"/>
      <c r="K70" s="1125"/>
      <c r="L70" s="1125"/>
      <c r="M70" s="1179"/>
      <c r="N70" s="1182"/>
      <c r="O70" s="862"/>
      <c r="P70" s="1182"/>
      <c r="Q70" s="1182"/>
      <c r="R70" s="1247"/>
    </row>
    <row r="71" spans="1:18" ht="26" x14ac:dyDescent="0.3">
      <c r="A71" s="139"/>
      <c r="B71" s="399"/>
      <c r="C71" s="141"/>
      <c r="D71" s="317"/>
      <c r="E71" s="1175"/>
      <c r="F71" s="375" t="s">
        <v>445</v>
      </c>
      <c r="G71" s="376" t="s">
        <v>210</v>
      </c>
      <c r="H71" s="1188"/>
      <c r="I71" s="1032"/>
      <c r="J71" s="1125"/>
      <c r="K71" s="1125"/>
      <c r="L71" s="1125"/>
      <c r="M71" s="1179"/>
      <c r="N71" s="1182"/>
      <c r="O71" s="862"/>
      <c r="P71" s="1182"/>
      <c r="Q71" s="1182"/>
      <c r="R71" s="1247"/>
    </row>
    <row r="72" spans="1:18" ht="15.75" customHeight="1" x14ac:dyDescent="0.3">
      <c r="A72" s="139"/>
      <c r="B72" s="399"/>
      <c r="C72" s="141"/>
      <c r="D72" s="317"/>
      <c r="E72" s="1175"/>
      <c r="F72" s="705" t="s">
        <v>446</v>
      </c>
      <c r="G72" s="376" t="s">
        <v>210</v>
      </c>
      <c r="H72" s="1036" t="s">
        <v>449</v>
      </c>
      <c r="I72" s="1032"/>
      <c r="J72" s="1125"/>
      <c r="K72" s="1125"/>
      <c r="L72" s="1125"/>
      <c r="M72" s="1179"/>
      <c r="N72" s="1182"/>
      <c r="O72" s="862"/>
      <c r="P72" s="1182"/>
      <c r="Q72" s="1182"/>
      <c r="R72" s="1247"/>
    </row>
    <row r="73" spans="1:18" ht="13" x14ac:dyDescent="0.3">
      <c r="A73" s="139"/>
      <c r="B73" s="499"/>
      <c r="C73" s="141"/>
      <c r="D73" s="317"/>
      <c r="E73" s="1176"/>
      <c r="F73" s="375" t="s">
        <v>447</v>
      </c>
      <c r="G73" s="376" t="s">
        <v>210</v>
      </c>
      <c r="H73" s="1036"/>
      <c r="I73" s="1032"/>
      <c r="J73" s="1121"/>
      <c r="K73" s="1121"/>
      <c r="L73" s="1121"/>
      <c r="M73" s="1180"/>
      <c r="N73" s="1183"/>
      <c r="O73" s="862"/>
      <c r="P73" s="1183"/>
      <c r="Q73" s="1183"/>
      <c r="R73" s="1247"/>
    </row>
    <row r="74" spans="1:18" ht="20.149999999999999" customHeight="1" x14ac:dyDescent="0.3">
      <c r="A74" s="139"/>
      <c r="B74" s="637"/>
      <c r="C74" s="141"/>
      <c r="D74" s="317"/>
      <c r="E74" s="636"/>
      <c r="F74" s="634"/>
      <c r="G74" s="634"/>
      <c r="H74" s="634"/>
      <c r="I74" s="634"/>
      <c r="J74" s="634"/>
      <c r="K74" s="634"/>
      <c r="L74" s="634"/>
      <c r="M74" s="634"/>
      <c r="N74" s="635"/>
      <c r="O74" s="863"/>
    </row>
    <row r="75" spans="1:18" ht="30" customHeight="1" x14ac:dyDescent="0.3">
      <c r="A75" s="139"/>
      <c r="B75" s="399"/>
      <c r="C75" s="141"/>
      <c r="D75" s="317"/>
      <c r="E75" s="1174" t="s">
        <v>285</v>
      </c>
      <c r="F75" s="503" t="s">
        <v>448</v>
      </c>
      <c r="G75" s="498" t="s">
        <v>210</v>
      </c>
      <c r="H75" s="1194" t="s">
        <v>604</v>
      </c>
      <c r="I75" s="1195"/>
      <c r="J75" s="1120">
        <v>2020</v>
      </c>
      <c r="K75" s="1120" t="s">
        <v>356</v>
      </c>
      <c r="L75" s="1120">
        <v>1</v>
      </c>
      <c r="M75" s="1178">
        <f>N75</f>
        <v>2.81</v>
      </c>
      <c r="N75" s="1181">
        <v>2.81</v>
      </c>
      <c r="O75" s="862"/>
      <c r="P75" s="1181">
        <v>2.81</v>
      </c>
      <c r="Q75" s="1181">
        <v>2.82</v>
      </c>
      <c r="R75" s="1249"/>
    </row>
    <row r="76" spans="1:18" ht="29.25" customHeight="1" x14ac:dyDescent="0.3">
      <c r="A76" s="139"/>
      <c r="B76" s="399"/>
      <c r="C76" s="141"/>
      <c r="D76" s="317"/>
      <c r="E76" s="1175"/>
      <c r="F76" s="503" t="s">
        <v>433</v>
      </c>
      <c r="G76" s="498" t="s">
        <v>210</v>
      </c>
      <c r="H76" s="1036" t="s">
        <v>597</v>
      </c>
      <c r="I76" s="1222"/>
      <c r="J76" s="1125"/>
      <c r="K76" s="1125"/>
      <c r="L76" s="1125"/>
      <c r="M76" s="1179"/>
      <c r="N76" s="1182"/>
      <c r="O76" s="862"/>
      <c r="P76" s="1182"/>
      <c r="Q76" s="1182"/>
      <c r="R76" s="1249"/>
    </row>
    <row r="77" spans="1:18" ht="19" customHeight="1" x14ac:dyDescent="0.3">
      <c r="A77" s="139"/>
      <c r="B77" s="399"/>
      <c r="C77" s="141"/>
      <c r="D77" s="317"/>
      <c r="E77" s="1175"/>
      <c r="F77" s="503" t="s">
        <v>435</v>
      </c>
      <c r="G77" s="498" t="s">
        <v>210</v>
      </c>
      <c r="H77" s="1221" t="s">
        <v>596</v>
      </c>
      <c r="I77" s="1222"/>
      <c r="J77" s="1125"/>
      <c r="K77" s="1125"/>
      <c r="L77" s="1125"/>
      <c r="M77" s="1179"/>
      <c r="N77" s="1182"/>
      <c r="O77" s="862"/>
      <c r="P77" s="1182"/>
      <c r="Q77" s="1182"/>
      <c r="R77" s="1249"/>
    </row>
    <row r="78" spans="1:18" ht="19" customHeight="1" x14ac:dyDescent="0.3">
      <c r="A78" s="139"/>
      <c r="B78" s="399"/>
      <c r="C78" s="141"/>
      <c r="D78" s="317"/>
      <c r="E78" s="1175"/>
      <c r="F78" s="503" t="s">
        <v>436</v>
      </c>
      <c r="G78" s="498" t="s">
        <v>210</v>
      </c>
      <c r="H78" s="1221">
        <v>15</v>
      </c>
      <c r="I78" s="1222"/>
      <c r="J78" s="1125"/>
      <c r="K78" s="1125"/>
      <c r="L78" s="1125"/>
      <c r="M78" s="1179"/>
      <c r="N78" s="1182"/>
      <c r="O78" s="862"/>
      <c r="P78" s="1182"/>
      <c r="Q78" s="1182"/>
      <c r="R78" s="1249"/>
    </row>
    <row r="79" spans="1:18" ht="19" customHeight="1" x14ac:dyDescent="0.3">
      <c r="A79" s="139"/>
      <c r="B79" s="399"/>
      <c r="C79" s="141"/>
      <c r="D79" s="317"/>
      <c r="E79" s="1175"/>
      <c r="F79" s="503" t="s">
        <v>437</v>
      </c>
      <c r="G79" s="498" t="s">
        <v>210</v>
      </c>
      <c r="H79" s="1221">
        <v>3</v>
      </c>
      <c r="I79" s="1222"/>
      <c r="J79" s="1125"/>
      <c r="K79" s="1125"/>
      <c r="L79" s="1125"/>
      <c r="M79" s="1179"/>
      <c r="N79" s="1182"/>
      <c r="O79" s="862"/>
      <c r="P79" s="1182"/>
      <c r="Q79" s="1182"/>
      <c r="R79" s="1249"/>
    </row>
    <row r="80" spans="1:18" ht="19" customHeight="1" x14ac:dyDescent="0.3">
      <c r="A80" s="139"/>
      <c r="B80" s="399"/>
      <c r="C80" s="141"/>
      <c r="D80" s="317"/>
      <c r="E80" s="1175"/>
      <c r="F80" s="503" t="s">
        <v>438</v>
      </c>
      <c r="G80" s="498" t="s">
        <v>210</v>
      </c>
      <c r="H80" s="1221">
        <v>2020</v>
      </c>
      <c r="I80" s="1222"/>
      <c r="J80" s="1125"/>
      <c r="K80" s="1125"/>
      <c r="L80" s="1125"/>
      <c r="M80" s="1179"/>
      <c r="N80" s="1182"/>
      <c r="O80" s="862"/>
      <c r="P80" s="1182"/>
      <c r="Q80" s="1182"/>
      <c r="R80" s="1249"/>
    </row>
    <row r="81" spans="1:18" ht="19" customHeight="1" x14ac:dyDescent="0.3">
      <c r="A81" s="139"/>
      <c r="B81" s="399"/>
      <c r="C81" s="141"/>
      <c r="D81" s="317"/>
      <c r="E81" s="1175"/>
      <c r="F81" s="503" t="s">
        <v>439</v>
      </c>
      <c r="G81" s="498" t="s">
        <v>210</v>
      </c>
      <c r="H81" s="1036" t="s">
        <v>598</v>
      </c>
      <c r="I81" s="1032"/>
      <c r="J81" s="1125"/>
      <c r="K81" s="1125"/>
      <c r="L81" s="1125"/>
      <c r="M81" s="1179"/>
      <c r="N81" s="1182"/>
      <c r="O81" s="862"/>
      <c r="P81" s="1182"/>
      <c r="Q81" s="1182"/>
      <c r="R81" s="1249"/>
    </row>
    <row r="82" spans="1:18" ht="19" customHeight="1" x14ac:dyDescent="0.3">
      <c r="A82" s="139"/>
      <c r="B82" s="399"/>
      <c r="C82" s="141"/>
      <c r="D82" s="317"/>
      <c r="E82" s="1175"/>
      <c r="F82" s="503" t="s">
        <v>440</v>
      </c>
      <c r="G82" s="498" t="s">
        <v>210</v>
      </c>
      <c r="H82" s="1036" t="s">
        <v>601</v>
      </c>
      <c r="I82" s="1032"/>
      <c r="J82" s="1125"/>
      <c r="K82" s="1125"/>
      <c r="L82" s="1125"/>
      <c r="M82" s="1179"/>
      <c r="N82" s="1182"/>
      <c r="O82" s="862"/>
      <c r="P82" s="1182"/>
      <c r="Q82" s="1182"/>
      <c r="R82" s="1249"/>
    </row>
    <row r="83" spans="1:18" ht="19" customHeight="1" x14ac:dyDescent="0.3">
      <c r="A83" s="139"/>
      <c r="B83" s="399"/>
      <c r="C83" s="141"/>
      <c r="D83" s="317"/>
      <c r="E83" s="1175"/>
      <c r="F83" s="503" t="s">
        <v>432</v>
      </c>
      <c r="G83" s="498" t="s">
        <v>210</v>
      </c>
      <c r="H83" s="1036" t="s">
        <v>600</v>
      </c>
      <c r="I83" s="1032"/>
      <c r="J83" s="1125"/>
      <c r="K83" s="1125"/>
      <c r="L83" s="1125"/>
      <c r="M83" s="1179"/>
      <c r="N83" s="1182"/>
      <c r="O83" s="862"/>
      <c r="P83" s="1182"/>
      <c r="Q83" s="1182"/>
      <c r="R83" s="1249"/>
    </row>
    <row r="84" spans="1:18" ht="19" customHeight="1" x14ac:dyDescent="0.3">
      <c r="A84" s="139"/>
      <c r="B84" s="399"/>
      <c r="C84" s="141"/>
      <c r="D84" s="317"/>
      <c r="E84" s="1175"/>
      <c r="F84" s="503" t="s">
        <v>441</v>
      </c>
      <c r="G84" s="769" t="s">
        <v>210</v>
      </c>
      <c r="H84" s="1188" t="s">
        <v>599</v>
      </c>
      <c r="I84" s="1224"/>
      <c r="J84" s="1125"/>
      <c r="K84" s="1125"/>
      <c r="L84" s="1125"/>
      <c r="M84" s="1179"/>
      <c r="N84" s="1182"/>
      <c r="O84" s="862"/>
      <c r="P84" s="1182"/>
      <c r="Q84" s="1182"/>
      <c r="R84" s="1249"/>
    </row>
    <row r="85" spans="1:18" ht="19" customHeight="1" x14ac:dyDescent="0.3">
      <c r="A85" s="139"/>
      <c r="B85" s="399"/>
      <c r="C85" s="141"/>
      <c r="D85" s="317"/>
      <c r="E85" s="1175"/>
      <c r="F85" s="744" t="s">
        <v>442</v>
      </c>
      <c r="G85" s="770" t="s">
        <v>210</v>
      </c>
      <c r="H85" s="1188" t="s">
        <v>800</v>
      </c>
      <c r="I85" s="1224"/>
      <c r="J85" s="1125"/>
      <c r="K85" s="1125"/>
      <c r="L85" s="1125"/>
      <c r="M85" s="1179"/>
      <c r="N85" s="1182"/>
      <c r="O85" s="1351">
        <v>2.81</v>
      </c>
      <c r="P85" s="1182"/>
      <c r="Q85" s="1182"/>
      <c r="R85" s="1249"/>
    </row>
    <row r="86" spans="1:18" ht="29.25" customHeight="1" x14ac:dyDescent="0.3">
      <c r="A86" s="139"/>
      <c r="B86" s="399"/>
      <c r="C86" s="141"/>
      <c r="D86" s="317"/>
      <c r="E86" s="1175"/>
      <c r="F86" s="744" t="s">
        <v>369</v>
      </c>
      <c r="G86" s="505" t="s">
        <v>210</v>
      </c>
      <c r="H86" s="1188" t="s">
        <v>801</v>
      </c>
      <c r="I86" s="1032"/>
      <c r="J86" s="1125"/>
      <c r="K86" s="1125"/>
      <c r="L86" s="1125"/>
      <c r="M86" s="1179"/>
      <c r="N86" s="1182"/>
      <c r="O86" s="862"/>
      <c r="P86" s="1182"/>
      <c r="Q86" s="1182"/>
      <c r="R86" s="1249"/>
    </row>
    <row r="87" spans="1:18" ht="19" customHeight="1" x14ac:dyDescent="0.3">
      <c r="A87" s="139"/>
      <c r="B87" s="399"/>
      <c r="C87" s="141"/>
      <c r="D87" s="317"/>
      <c r="E87" s="1175"/>
      <c r="F87" s="503" t="s">
        <v>505</v>
      </c>
      <c r="G87" s="498" t="s">
        <v>210</v>
      </c>
      <c r="H87" s="1064" t="s">
        <v>602</v>
      </c>
      <c r="I87" s="1065"/>
      <c r="J87" s="1125"/>
      <c r="K87" s="1125"/>
      <c r="L87" s="1125"/>
      <c r="M87" s="1179"/>
      <c r="N87" s="1182"/>
      <c r="O87" s="862"/>
      <c r="P87" s="1182"/>
      <c r="Q87" s="1182"/>
      <c r="R87" s="1249"/>
    </row>
    <row r="88" spans="1:18" ht="19" customHeight="1" x14ac:dyDescent="0.3">
      <c r="A88" s="139"/>
      <c r="B88" s="399"/>
      <c r="C88" s="141"/>
      <c r="D88" s="317"/>
      <c r="E88" s="1175"/>
      <c r="F88" s="503" t="s">
        <v>514</v>
      </c>
      <c r="G88" s="498" t="s">
        <v>210</v>
      </c>
      <c r="H88" s="1036"/>
      <c r="I88" s="1032"/>
      <c r="J88" s="1125"/>
      <c r="K88" s="1125"/>
      <c r="L88" s="1125"/>
      <c r="M88" s="1179"/>
      <c r="N88" s="1182"/>
      <c r="O88" s="862"/>
      <c r="P88" s="1182"/>
      <c r="Q88" s="1182"/>
      <c r="R88" s="1249"/>
    </row>
    <row r="89" spans="1:18" ht="32.25" customHeight="1" x14ac:dyDescent="0.3">
      <c r="A89" s="139"/>
      <c r="B89" s="399"/>
      <c r="C89" s="141"/>
      <c r="D89" s="317"/>
      <c r="E89" s="1175"/>
      <c r="F89" s="503" t="s">
        <v>354</v>
      </c>
      <c r="G89" s="498" t="s">
        <v>210</v>
      </c>
      <c r="H89" s="1188" t="s">
        <v>1477</v>
      </c>
      <c r="I89" s="1032"/>
      <c r="J89" s="1125"/>
      <c r="K89" s="1125"/>
      <c r="L89" s="1125"/>
      <c r="M89" s="1179"/>
      <c r="N89" s="1182"/>
      <c r="O89" s="862"/>
      <c r="P89" s="1182"/>
      <c r="Q89" s="1182"/>
      <c r="R89" s="1249"/>
    </row>
    <row r="90" spans="1:18" ht="26" x14ac:dyDescent="0.3">
      <c r="A90" s="139"/>
      <c r="B90" s="399"/>
      <c r="C90" s="141"/>
      <c r="D90" s="317"/>
      <c r="E90" s="1175"/>
      <c r="F90" s="503" t="s">
        <v>506</v>
      </c>
      <c r="G90" s="498" t="s">
        <v>210</v>
      </c>
      <c r="H90" s="1188" t="s">
        <v>785</v>
      </c>
      <c r="I90" s="1032"/>
      <c r="J90" s="1125"/>
      <c r="K90" s="1125"/>
      <c r="L90" s="1125"/>
      <c r="M90" s="1179"/>
      <c r="N90" s="1182"/>
      <c r="O90" s="862"/>
      <c r="P90" s="1182"/>
      <c r="Q90" s="1182"/>
      <c r="R90" s="1249"/>
    </row>
    <row r="91" spans="1:18" ht="27.75" customHeight="1" x14ac:dyDescent="0.3">
      <c r="A91" s="139"/>
      <c r="B91" s="399"/>
      <c r="C91" s="141"/>
      <c r="D91" s="317"/>
      <c r="E91" s="1175"/>
      <c r="F91" s="744" t="s">
        <v>444</v>
      </c>
      <c r="G91" s="498" t="s">
        <v>210</v>
      </c>
      <c r="H91" s="1188" t="s">
        <v>603</v>
      </c>
      <c r="I91" s="1032"/>
      <c r="J91" s="1125"/>
      <c r="K91" s="1125"/>
      <c r="L91" s="1125"/>
      <c r="M91" s="1179"/>
      <c r="N91" s="1182"/>
      <c r="O91" s="862"/>
      <c r="P91" s="1182"/>
      <c r="Q91" s="1182"/>
      <c r="R91" s="1249"/>
    </row>
    <row r="92" spans="1:18" ht="26" x14ac:dyDescent="0.3">
      <c r="A92" s="139"/>
      <c r="B92" s="399"/>
      <c r="C92" s="141"/>
      <c r="D92" s="317"/>
      <c r="E92" s="1175"/>
      <c r="F92" s="503" t="s">
        <v>445</v>
      </c>
      <c r="G92" s="498" t="s">
        <v>210</v>
      </c>
      <c r="H92" s="1036"/>
      <c r="I92" s="1032"/>
      <c r="J92" s="1125"/>
      <c r="K92" s="1125"/>
      <c r="L92" s="1125"/>
      <c r="M92" s="1179"/>
      <c r="N92" s="1182"/>
      <c r="O92" s="862"/>
      <c r="P92" s="1182"/>
      <c r="Q92" s="1182"/>
      <c r="R92" s="1249"/>
    </row>
    <row r="93" spans="1:18" ht="19" customHeight="1" x14ac:dyDescent="0.3">
      <c r="A93" s="139"/>
      <c r="B93" s="399"/>
      <c r="C93" s="141"/>
      <c r="D93" s="317"/>
      <c r="E93" s="1175"/>
      <c r="F93" s="711" t="s">
        <v>446</v>
      </c>
      <c r="G93" s="498" t="s">
        <v>210</v>
      </c>
      <c r="H93" s="1036" t="s">
        <v>449</v>
      </c>
      <c r="I93" s="1032"/>
      <c r="J93" s="1125"/>
      <c r="K93" s="1125"/>
      <c r="L93" s="1125"/>
      <c r="M93" s="1179"/>
      <c r="N93" s="1182"/>
      <c r="O93" s="862"/>
      <c r="P93" s="1182"/>
      <c r="Q93" s="1182"/>
      <c r="R93" s="1249"/>
    </row>
    <row r="94" spans="1:18" ht="19" customHeight="1" x14ac:dyDescent="0.3">
      <c r="A94" s="139"/>
      <c r="B94" s="499"/>
      <c r="C94" s="141"/>
      <c r="D94" s="317"/>
      <c r="E94" s="1176"/>
      <c r="F94" s="503" t="s">
        <v>447</v>
      </c>
      <c r="G94" s="498" t="s">
        <v>210</v>
      </c>
      <c r="H94" s="1221"/>
      <c r="I94" s="1222"/>
      <c r="J94" s="1121"/>
      <c r="K94" s="1121"/>
      <c r="L94" s="1121"/>
      <c r="M94" s="1180"/>
      <c r="N94" s="1183"/>
      <c r="O94" s="862"/>
      <c r="P94" s="1183"/>
      <c r="Q94" s="1183"/>
      <c r="R94" s="1249"/>
    </row>
    <row r="95" spans="1:18" ht="16.899999999999999" customHeight="1" x14ac:dyDescent="0.3">
      <c r="A95" s="139"/>
      <c r="B95" s="396"/>
      <c r="C95" s="141"/>
      <c r="D95" s="317"/>
      <c r="E95" s="636"/>
      <c r="F95" s="634"/>
      <c r="G95" s="634"/>
      <c r="H95" s="634"/>
      <c r="I95" s="634"/>
      <c r="J95" s="634"/>
      <c r="K95" s="634"/>
      <c r="L95" s="634"/>
      <c r="M95" s="634"/>
      <c r="N95" s="635"/>
      <c r="O95" s="863"/>
    </row>
    <row r="96" spans="1:18" ht="30.75" customHeight="1" x14ac:dyDescent="0.3">
      <c r="A96" s="139"/>
      <c r="B96" s="377"/>
      <c r="C96" s="141"/>
      <c r="D96" s="317"/>
      <c r="E96" s="1174" t="s">
        <v>495</v>
      </c>
      <c r="F96" s="503" t="s">
        <v>448</v>
      </c>
      <c r="G96" s="498" t="s">
        <v>210</v>
      </c>
      <c r="H96" s="1194" t="s">
        <v>609</v>
      </c>
      <c r="I96" s="1195"/>
      <c r="J96" s="1120">
        <v>2020</v>
      </c>
      <c r="K96" s="1120" t="s">
        <v>356</v>
      </c>
      <c r="L96" s="1120">
        <v>1</v>
      </c>
      <c r="M96" s="1178">
        <f>N96</f>
        <v>2.88</v>
      </c>
      <c r="N96" s="1181">
        <v>2.88</v>
      </c>
      <c r="O96" s="862"/>
      <c r="P96" s="1181">
        <v>1.9</v>
      </c>
      <c r="Q96" s="1181">
        <v>1.87</v>
      </c>
      <c r="R96" s="1247"/>
    </row>
    <row r="97" spans="1:18" ht="30" customHeight="1" x14ac:dyDescent="0.3">
      <c r="A97" s="139"/>
      <c r="B97" s="377"/>
      <c r="C97" s="141"/>
      <c r="D97" s="317"/>
      <c r="E97" s="1175"/>
      <c r="F97" s="503" t="s">
        <v>433</v>
      </c>
      <c r="G97" s="768" t="s">
        <v>210</v>
      </c>
      <c r="H97" s="1221" t="s">
        <v>1466</v>
      </c>
      <c r="I97" s="1222"/>
      <c r="J97" s="1125"/>
      <c r="K97" s="1125"/>
      <c r="L97" s="1125"/>
      <c r="M97" s="1179"/>
      <c r="N97" s="1182"/>
      <c r="O97" s="862"/>
      <c r="P97" s="1182"/>
      <c r="Q97" s="1182"/>
      <c r="R97" s="1247"/>
    </row>
    <row r="98" spans="1:18" ht="19.5" customHeight="1" x14ac:dyDescent="0.3">
      <c r="A98" s="139"/>
      <c r="B98" s="377"/>
      <c r="C98" s="141"/>
      <c r="D98" s="317"/>
      <c r="E98" s="1175"/>
      <c r="F98" s="503" t="s">
        <v>435</v>
      </c>
      <c r="G98" s="498" t="s">
        <v>210</v>
      </c>
      <c r="H98" s="1221" t="s">
        <v>605</v>
      </c>
      <c r="I98" s="1222"/>
      <c r="J98" s="1125"/>
      <c r="K98" s="1125"/>
      <c r="L98" s="1125"/>
      <c r="M98" s="1179"/>
      <c r="N98" s="1182"/>
      <c r="O98" s="862"/>
      <c r="P98" s="1182"/>
      <c r="Q98" s="1182"/>
      <c r="R98" s="1247"/>
    </row>
    <row r="99" spans="1:18" ht="19.5" customHeight="1" x14ac:dyDescent="0.3">
      <c r="A99" s="139"/>
      <c r="B99" s="377"/>
      <c r="C99" s="141"/>
      <c r="D99" s="317"/>
      <c r="E99" s="1175"/>
      <c r="F99" s="503" t="s">
        <v>436</v>
      </c>
      <c r="G99" s="498" t="s">
        <v>210</v>
      </c>
      <c r="H99" s="1221">
        <v>25</v>
      </c>
      <c r="I99" s="1222"/>
      <c r="J99" s="1125"/>
      <c r="K99" s="1125"/>
      <c r="L99" s="1125"/>
      <c r="M99" s="1179"/>
      <c r="N99" s="1182"/>
      <c r="O99" s="862"/>
      <c r="P99" s="1182"/>
      <c r="Q99" s="1182"/>
      <c r="R99" s="1247"/>
    </row>
    <row r="100" spans="1:18" ht="19.5" customHeight="1" x14ac:dyDescent="0.3">
      <c r="A100" s="139"/>
      <c r="B100" s="377"/>
      <c r="C100" s="141"/>
      <c r="D100" s="317"/>
      <c r="E100" s="1175"/>
      <c r="F100" s="503" t="s">
        <v>437</v>
      </c>
      <c r="G100" s="498" t="s">
        <v>210</v>
      </c>
      <c r="H100" s="1221">
        <v>4</v>
      </c>
      <c r="I100" s="1222"/>
      <c r="J100" s="1125"/>
      <c r="K100" s="1125"/>
      <c r="L100" s="1125"/>
      <c r="M100" s="1179"/>
      <c r="N100" s="1182"/>
      <c r="O100" s="862"/>
      <c r="P100" s="1182"/>
      <c r="Q100" s="1182"/>
      <c r="R100" s="1247"/>
    </row>
    <row r="101" spans="1:18" ht="19.5" customHeight="1" x14ac:dyDescent="0.3">
      <c r="A101" s="139"/>
      <c r="B101" s="377"/>
      <c r="C101" s="141"/>
      <c r="D101" s="317"/>
      <c r="E101" s="1175"/>
      <c r="F101" s="503" t="s">
        <v>438</v>
      </c>
      <c r="G101" s="498" t="s">
        <v>210</v>
      </c>
      <c r="H101" s="1221">
        <v>2020</v>
      </c>
      <c r="I101" s="1222"/>
      <c r="J101" s="1125"/>
      <c r="K101" s="1125"/>
      <c r="L101" s="1125"/>
      <c r="M101" s="1179"/>
      <c r="N101" s="1182"/>
      <c r="O101" s="862"/>
      <c r="P101" s="1182"/>
      <c r="Q101" s="1182"/>
      <c r="R101" s="1247"/>
    </row>
    <row r="102" spans="1:18" ht="19.5" customHeight="1" x14ac:dyDescent="0.3">
      <c r="A102" s="139"/>
      <c r="B102" s="377"/>
      <c r="C102" s="141"/>
      <c r="D102" s="317"/>
      <c r="E102" s="1175"/>
      <c r="F102" s="503" t="s">
        <v>439</v>
      </c>
      <c r="G102" s="498" t="s">
        <v>210</v>
      </c>
      <c r="H102" s="1221" t="s">
        <v>611</v>
      </c>
      <c r="I102" s="1222"/>
      <c r="J102" s="1125"/>
      <c r="K102" s="1125"/>
      <c r="L102" s="1125"/>
      <c r="M102" s="1179"/>
      <c r="N102" s="1182"/>
      <c r="O102" s="862"/>
      <c r="P102" s="1182"/>
      <c r="Q102" s="1182"/>
      <c r="R102" s="1247"/>
    </row>
    <row r="103" spans="1:18" ht="19.5" customHeight="1" x14ac:dyDescent="0.3">
      <c r="A103" s="139"/>
      <c r="B103" s="377"/>
      <c r="C103" s="141"/>
      <c r="D103" s="317"/>
      <c r="E103" s="1175"/>
      <c r="F103" s="503" t="s">
        <v>440</v>
      </c>
      <c r="G103" s="498" t="s">
        <v>210</v>
      </c>
      <c r="H103" s="1036" t="s">
        <v>608</v>
      </c>
      <c r="I103" s="1032"/>
      <c r="J103" s="1125"/>
      <c r="K103" s="1125"/>
      <c r="L103" s="1125"/>
      <c r="M103" s="1179"/>
      <c r="N103" s="1182"/>
      <c r="O103" s="862"/>
      <c r="P103" s="1182"/>
      <c r="Q103" s="1182"/>
      <c r="R103" s="1247"/>
    </row>
    <row r="104" spans="1:18" ht="19.5" customHeight="1" x14ac:dyDescent="0.3">
      <c r="A104" s="139"/>
      <c r="B104" s="377"/>
      <c r="C104" s="141"/>
      <c r="D104" s="317"/>
      <c r="E104" s="1175"/>
      <c r="F104" s="503" t="s">
        <v>432</v>
      </c>
      <c r="G104" s="498" t="s">
        <v>210</v>
      </c>
      <c r="H104" s="1036" t="s">
        <v>607</v>
      </c>
      <c r="I104" s="1032"/>
      <c r="J104" s="1125"/>
      <c r="K104" s="1125"/>
      <c r="L104" s="1125"/>
      <c r="M104" s="1179"/>
      <c r="N104" s="1182"/>
      <c r="O104" s="862"/>
      <c r="P104" s="1182"/>
      <c r="Q104" s="1182"/>
      <c r="R104" s="1247"/>
    </row>
    <row r="105" spans="1:18" ht="19.5" customHeight="1" x14ac:dyDescent="0.3">
      <c r="A105" s="139"/>
      <c r="B105" s="377"/>
      <c r="C105" s="141"/>
      <c r="D105" s="317"/>
      <c r="E105" s="1175"/>
      <c r="F105" s="503" t="s">
        <v>441</v>
      </c>
      <c r="G105" s="498" t="s">
        <v>210</v>
      </c>
      <c r="H105" s="1188" t="s">
        <v>612</v>
      </c>
      <c r="I105" s="1220"/>
      <c r="J105" s="1125"/>
      <c r="K105" s="1125"/>
      <c r="L105" s="1125"/>
      <c r="M105" s="1179"/>
      <c r="N105" s="1182"/>
      <c r="O105" s="862"/>
      <c r="P105" s="1182"/>
      <c r="Q105" s="1182"/>
      <c r="R105" s="1247"/>
    </row>
    <row r="106" spans="1:18" ht="19.5" customHeight="1" x14ac:dyDescent="0.3">
      <c r="A106" s="139"/>
      <c r="B106" s="377"/>
      <c r="C106" s="141"/>
      <c r="D106" s="317"/>
      <c r="E106" s="1175"/>
      <c r="F106" s="504" t="s">
        <v>442</v>
      </c>
      <c r="G106" s="516" t="s">
        <v>210</v>
      </c>
      <c r="H106" s="1188" t="s">
        <v>613</v>
      </c>
      <c r="I106" s="1032"/>
      <c r="J106" s="1125"/>
      <c r="K106" s="1125"/>
      <c r="L106" s="1125"/>
      <c r="M106" s="1179"/>
      <c r="N106" s="1182"/>
      <c r="O106" s="1349" t="s">
        <v>1508</v>
      </c>
      <c r="P106" s="1182"/>
      <c r="Q106" s="1182"/>
      <c r="R106" s="1247"/>
    </row>
    <row r="107" spans="1:18" ht="20.25" customHeight="1" x14ac:dyDescent="0.3">
      <c r="A107" s="139"/>
      <c r="B107" s="377"/>
      <c r="C107" s="141"/>
      <c r="D107" s="317"/>
      <c r="E107" s="1175"/>
      <c r="F107" s="504" t="s">
        <v>369</v>
      </c>
      <c r="G107" s="516" t="s">
        <v>210</v>
      </c>
      <c r="H107" s="1188" t="s">
        <v>614</v>
      </c>
      <c r="I107" s="1032"/>
      <c r="J107" s="1125"/>
      <c r="K107" s="1125"/>
      <c r="L107" s="1125"/>
      <c r="M107" s="1179"/>
      <c r="N107" s="1182"/>
      <c r="O107" s="862"/>
      <c r="P107" s="1182"/>
      <c r="Q107" s="1182"/>
      <c r="R107" s="1247"/>
    </row>
    <row r="108" spans="1:18" ht="20.25" customHeight="1" x14ac:dyDescent="0.3">
      <c r="A108" s="139"/>
      <c r="B108" s="377"/>
      <c r="C108" s="141"/>
      <c r="D108" s="317"/>
      <c r="E108" s="1175"/>
      <c r="F108" s="503" t="s">
        <v>508</v>
      </c>
      <c r="G108" s="498" t="s">
        <v>210</v>
      </c>
      <c r="H108" s="1064" t="s">
        <v>610</v>
      </c>
      <c r="I108" s="1065"/>
      <c r="J108" s="1125"/>
      <c r="K108" s="1125"/>
      <c r="L108" s="1125"/>
      <c r="M108" s="1179"/>
      <c r="N108" s="1182"/>
      <c r="O108" s="862"/>
      <c r="P108" s="1182"/>
      <c r="Q108" s="1182"/>
      <c r="R108" s="1247"/>
    </row>
    <row r="109" spans="1:18" ht="13" x14ac:dyDescent="0.3">
      <c r="A109" s="139"/>
      <c r="B109" s="377"/>
      <c r="C109" s="141"/>
      <c r="D109" s="317"/>
      <c r="E109" s="1175"/>
      <c r="F109" s="503" t="s">
        <v>514</v>
      </c>
      <c r="G109" s="498" t="s">
        <v>210</v>
      </c>
      <c r="H109" s="1036"/>
      <c r="I109" s="1032"/>
      <c r="J109" s="1125"/>
      <c r="K109" s="1125"/>
      <c r="L109" s="1125"/>
      <c r="M109" s="1179"/>
      <c r="N109" s="1182"/>
      <c r="O109" s="862"/>
      <c r="P109" s="1182"/>
      <c r="Q109" s="1182"/>
      <c r="R109" s="1247"/>
    </row>
    <row r="110" spans="1:18" ht="31.5" customHeight="1" x14ac:dyDescent="0.3">
      <c r="A110" s="139"/>
      <c r="B110" s="377"/>
      <c r="C110" s="141"/>
      <c r="D110" s="317"/>
      <c r="E110" s="1175"/>
      <c r="F110" s="503" t="s">
        <v>354</v>
      </c>
      <c r="G110" s="498" t="s">
        <v>210</v>
      </c>
      <c r="H110" s="1188" t="s">
        <v>1478</v>
      </c>
      <c r="I110" s="1032"/>
      <c r="J110" s="1125"/>
      <c r="K110" s="1125"/>
      <c r="L110" s="1125"/>
      <c r="M110" s="1179"/>
      <c r="N110" s="1182"/>
      <c r="O110" s="862"/>
      <c r="P110" s="1182"/>
      <c r="Q110" s="1182"/>
      <c r="R110" s="1247"/>
    </row>
    <row r="111" spans="1:18" ht="26" x14ac:dyDescent="0.3">
      <c r="A111" s="139"/>
      <c r="B111" s="377"/>
      <c r="C111" s="141"/>
      <c r="D111" s="317"/>
      <c r="E111" s="1175"/>
      <c r="F111" s="503" t="s">
        <v>509</v>
      </c>
      <c r="G111" s="498" t="s">
        <v>210</v>
      </c>
      <c r="H111" s="1188" t="s">
        <v>786</v>
      </c>
      <c r="I111" s="1032"/>
      <c r="J111" s="1125"/>
      <c r="K111" s="1125"/>
      <c r="L111" s="1125"/>
      <c r="M111" s="1179"/>
      <c r="N111" s="1182"/>
      <c r="O111" s="862"/>
      <c r="P111" s="1182"/>
      <c r="Q111" s="1182"/>
      <c r="R111" s="1247"/>
    </row>
    <row r="112" spans="1:18" ht="30" customHeight="1" x14ac:dyDescent="0.3">
      <c r="A112" s="139"/>
      <c r="B112" s="377"/>
      <c r="C112" s="141"/>
      <c r="D112" s="317"/>
      <c r="E112" s="1175"/>
      <c r="F112" s="744" t="s">
        <v>444</v>
      </c>
      <c r="G112" s="498" t="s">
        <v>210</v>
      </c>
      <c r="H112" s="1188" t="s">
        <v>606</v>
      </c>
      <c r="I112" s="1032"/>
      <c r="J112" s="1125"/>
      <c r="K112" s="1125"/>
      <c r="L112" s="1125"/>
      <c r="M112" s="1179"/>
      <c r="N112" s="1182"/>
      <c r="O112" s="862"/>
      <c r="P112" s="1182"/>
      <c r="Q112" s="1182"/>
      <c r="R112" s="1247"/>
    </row>
    <row r="113" spans="1:18" ht="26" x14ac:dyDescent="0.3">
      <c r="A113" s="139"/>
      <c r="B113" s="377"/>
      <c r="C113" s="141"/>
      <c r="D113" s="317"/>
      <c r="E113" s="1175"/>
      <c r="F113" s="503" t="s">
        <v>445</v>
      </c>
      <c r="G113" s="498" t="s">
        <v>210</v>
      </c>
      <c r="H113" s="1188"/>
      <c r="I113" s="1032"/>
      <c r="J113" s="1125"/>
      <c r="K113" s="1125"/>
      <c r="L113" s="1125"/>
      <c r="M113" s="1179"/>
      <c r="N113" s="1182"/>
      <c r="O113" s="862"/>
      <c r="P113" s="1182"/>
      <c r="Q113" s="1182"/>
      <c r="R113" s="1247"/>
    </row>
    <row r="114" spans="1:18" ht="20.25" customHeight="1" x14ac:dyDescent="0.3">
      <c r="A114" s="139"/>
      <c r="B114" s="377"/>
      <c r="C114" s="141"/>
      <c r="D114" s="317"/>
      <c r="E114" s="1175"/>
      <c r="F114" s="711" t="s">
        <v>446</v>
      </c>
      <c r="G114" s="498" t="s">
        <v>210</v>
      </c>
      <c r="H114" s="1036" t="s">
        <v>449</v>
      </c>
      <c r="I114" s="1032"/>
      <c r="J114" s="1125"/>
      <c r="K114" s="1125"/>
      <c r="L114" s="1125"/>
      <c r="M114" s="1179"/>
      <c r="N114" s="1182"/>
      <c r="O114" s="862"/>
      <c r="P114" s="1182"/>
      <c r="Q114" s="1182"/>
      <c r="R114" s="1247"/>
    </row>
    <row r="115" spans="1:18" ht="20.25" customHeight="1" x14ac:dyDescent="0.3">
      <c r="A115" s="139"/>
      <c r="B115" s="377"/>
      <c r="C115" s="141"/>
      <c r="D115" s="317"/>
      <c r="E115" s="1176"/>
      <c r="F115" s="503" t="s">
        <v>447</v>
      </c>
      <c r="G115" s="498" t="s">
        <v>210</v>
      </c>
      <c r="H115" s="1221"/>
      <c r="I115" s="1222"/>
      <c r="J115" s="1121"/>
      <c r="K115" s="1121"/>
      <c r="L115" s="1121"/>
      <c r="M115" s="1180"/>
      <c r="N115" s="1183"/>
      <c r="O115" s="862"/>
      <c r="P115" s="1183"/>
      <c r="Q115" s="1183"/>
      <c r="R115" s="3"/>
    </row>
    <row r="116" spans="1:18" ht="16.899999999999999" customHeight="1" x14ac:dyDescent="0.3">
      <c r="A116" s="139"/>
      <c r="B116" s="637"/>
      <c r="C116" s="141"/>
      <c r="D116" s="317"/>
      <c r="E116" s="633"/>
      <c r="F116" s="634"/>
      <c r="G116" s="634"/>
      <c r="H116" s="634"/>
      <c r="I116" s="634"/>
      <c r="J116" s="634"/>
      <c r="K116" s="634"/>
      <c r="L116" s="634"/>
      <c r="M116" s="634"/>
      <c r="N116" s="635"/>
      <c r="O116" s="863"/>
    </row>
    <row r="117" spans="1:18" ht="39.75" customHeight="1" x14ac:dyDescent="0.3">
      <c r="A117" s="139"/>
      <c r="B117" s="637"/>
      <c r="C117" s="141"/>
      <c r="D117" s="317"/>
      <c r="E117" s="1174" t="s">
        <v>496</v>
      </c>
      <c r="F117" s="503" t="s">
        <v>448</v>
      </c>
      <c r="G117" s="498" t="s">
        <v>210</v>
      </c>
      <c r="H117" s="1194" t="s">
        <v>615</v>
      </c>
      <c r="I117" s="1195"/>
      <c r="J117" s="1120">
        <v>2020</v>
      </c>
      <c r="K117" s="1120" t="s">
        <v>356</v>
      </c>
      <c r="L117" s="1120">
        <v>1</v>
      </c>
      <c r="M117" s="1178">
        <f>N117</f>
        <v>4.8</v>
      </c>
      <c r="N117" s="1181">
        <v>4.8</v>
      </c>
      <c r="O117" s="862"/>
      <c r="P117" s="1181">
        <v>4.96</v>
      </c>
      <c r="Q117" s="1181">
        <v>4.93</v>
      </c>
      <c r="R117" s="1249"/>
    </row>
    <row r="118" spans="1:18" ht="20.25" customHeight="1" x14ac:dyDescent="0.3">
      <c r="A118" s="139"/>
      <c r="B118" s="637"/>
      <c r="C118" s="141"/>
      <c r="D118" s="317"/>
      <c r="E118" s="1175"/>
      <c r="F118" s="503" t="s">
        <v>433</v>
      </c>
      <c r="G118" s="498" t="s">
        <v>210</v>
      </c>
      <c r="H118" s="1036" t="s">
        <v>616</v>
      </c>
      <c r="I118" s="1222"/>
      <c r="J118" s="1125"/>
      <c r="K118" s="1125"/>
      <c r="L118" s="1125"/>
      <c r="M118" s="1179"/>
      <c r="N118" s="1182"/>
      <c r="O118" s="862"/>
      <c r="P118" s="1182"/>
      <c r="Q118" s="1182"/>
      <c r="R118" s="1249"/>
    </row>
    <row r="119" spans="1:18" ht="19.5" customHeight="1" x14ac:dyDescent="0.3">
      <c r="A119" s="139"/>
      <c r="B119" s="637"/>
      <c r="C119" s="141"/>
      <c r="D119" s="317"/>
      <c r="E119" s="1175"/>
      <c r="F119" s="503" t="s">
        <v>435</v>
      </c>
      <c r="G119" s="498" t="s">
        <v>210</v>
      </c>
      <c r="H119" s="1221" t="s">
        <v>617</v>
      </c>
      <c r="I119" s="1222"/>
      <c r="J119" s="1125"/>
      <c r="K119" s="1125"/>
      <c r="L119" s="1125"/>
      <c r="M119" s="1179"/>
      <c r="N119" s="1182"/>
      <c r="O119" s="862"/>
      <c r="P119" s="1182"/>
      <c r="Q119" s="1182"/>
      <c r="R119" s="1249"/>
    </row>
    <row r="120" spans="1:18" ht="19.5" customHeight="1" x14ac:dyDescent="0.3">
      <c r="A120" s="139"/>
      <c r="B120" s="637"/>
      <c r="C120" s="141"/>
      <c r="D120" s="317"/>
      <c r="E120" s="1175"/>
      <c r="F120" s="503" t="s">
        <v>436</v>
      </c>
      <c r="G120" s="498" t="s">
        <v>210</v>
      </c>
      <c r="H120" s="1221">
        <v>292</v>
      </c>
      <c r="I120" s="1222"/>
      <c r="J120" s="1125"/>
      <c r="K120" s="1125"/>
      <c r="L120" s="1125"/>
      <c r="M120" s="1179"/>
      <c r="N120" s="1182"/>
      <c r="O120" s="862"/>
      <c r="P120" s="1182"/>
      <c r="Q120" s="1182"/>
      <c r="R120" s="1249"/>
    </row>
    <row r="121" spans="1:18" ht="19.5" customHeight="1" x14ac:dyDescent="0.3">
      <c r="A121" s="139"/>
      <c r="B121" s="637"/>
      <c r="C121" s="141"/>
      <c r="D121" s="317"/>
      <c r="E121" s="1175"/>
      <c r="F121" s="503" t="s">
        <v>437</v>
      </c>
      <c r="G121" s="498" t="s">
        <v>210</v>
      </c>
      <c r="H121" s="1221"/>
      <c r="I121" s="1222"/>
      <c r="J121" s="1125"/>
      <c r="K121" s="1125"/>
      <c r="L121" s="1125"/>
      <c r="M121" s="1179"/>
      <c r="N121" s="1182"/>
      <c r="O121" s="862"/>
      <c r="P121" s="1182"/>
      <c r="Q121" s="1182"/>
      <c r="R121" s="1249"/>
    </row>
    <row r="122" spans="1:18" ht="19.5" customHeight="1" x14ac:dyDescent="0.3">
      <c r="A122" s="139"/>
      <c r="B122" s="637"/>
      <c r="C122" s="141"/>
      <c r="D122" s="317"/>
      <c r="E122" s="1175"/>
      <c r="F122" s="503" t="s">
        <v>438</v>
      </c>
      <c r="G122" s="498" t="s">
        <v>210</v>
      </c>
      <c r="H122" s="1221">
        <v>2020</v>
      </c>
      <c r="I122" s="1222"/>
      <c r="J122" s="1125"/>
      <c r="K122" s="1125"/>
      <c r="L122" s="1125"/>
      <c r="M122" s="1179"/>
      <c r="N122" s="1182"/>
      <c r="O122" s="862"/>
      <c r="P122" s="1182"/>
      <c r="Q122" s="1182"/>
      <c r="R122" s="1249"/>
    </row>
    <row r="123" spans="1:18" ht="19.5" customHeight="1" x14ac:dyDescent="0.3">
      <c r="A123" s="139"/>
      <c r="B123" s="637"/>
      <c r="C123" s="141"/>
      <c r="D123" s="317"/>
      <c r="E123" s="1175"/>
      <c r="F123" s="503" t="s">
        <v>439</v>
      </c>
      <c r="G123" s="498" t="s">
        <v>210</v>
      </c>
      <c r="H123" s="1196" t="s">
        <v>619</v>
      </c>
      <c r="I123" s="1238"/>
      <c r="J123" s="1125"/>
      <c r="K123" s="1125"/>
      <c r="L123" s="1125"/>
      <c r="M123" s="1179"/>
      <c r="N123" s="1182"/>
      <c r="O123" s="862"/>
      <c r="P123" s="1182"/>
      <c r="Q123" s="1182"/>
      <c r="R123" s="1249"/>
    </row>
    <row r="124" spans="1:18" ht="19.5" customHeight="1" x14ac:dyDescent="0.3">
      <c r="A124" s="139"/>
      <c r="B124" s="637"/>
      <c r="C124" s="141"/>
      <c r="D124" s="317"/>
      <c r="E124" s="1175"/>
      <c r="F124" s="503" t="s">
        <v>440</v>
      </c>
      <c r="G124" s="498" t="s">
        <v>210</v>
      </c>
      <c r="H124" s="1036" t="s">
        <v>620</v>
      </c>
      <c r="I124" s="1032"/>
      <c r="J124" s="1125"/>
      <c r="K124" s="1125"/>
      <c r="L124" s="1125"/>
      <c r="M124" s="1179"/>
      <c r="N124" s="1182"/>
      <c r="O124" s="862"/>
      <c r="P124" s="1182"/>
      <c r="Q124" s="1182"/>
      <c r="R124" s="1249"/>
    </row>
    <row r="125" spans="1:18" ht="19.5" customHeight="1" x14ac:dyDescent="0.3">
      <c r="A125" s="139"/>
      <c r="B125" s="637"/>
      <c r="C125" s="141"/>
      <c r="D125" s="317"/>
      <c r="E125" s="1175"/>
      <c r="F125" s="503" t="s">
        <v>432</v>
      </c>
      <c r="G125" s="498" t="s">
        <v>210</v>
      </c>
      <c r="H125" s="1036" t="s">
        <v>623</v>
      </c>
      <c r="I125" s="1032"/>
      <c r="J125" s="1125"/>
      <c r="K125" s="1125"/>
      <c r="L125" s="1125"/>
      <c r="M125" s="1179"/>
      <c r="N125" s="1182"/>
      <c r="O125" s="862"/>
      <c r="P125" s="1182"/>
      <c r="Q125" s="1182"/>
      <c r="R125" s="1249"/>
    </row>
    <row r="126" spans="1:18" ht="19.5" customHeight="1" x14ac:dyDescent="0.3">
      <c r="A126" s="139"/>
      <c r="B126" s="637"/>
      <c r="C126" s="141"/>
      <c r="D126" s="317"/>
      <c r="E126" s="1175"/>
      <c r="F126" s="503" t="s">
        <v>441</v>
      </c>
      <c r="G126" s="498" t="s">
        <v>210</v>
      </c>
      <c r="H126" s="1188" t="s">
        <v>618</v>
      </c>
      <c r="I126" s="1233"/>
      <c r="J126" s="1125"/>
      <c r="K126" s="1125"/>
      <c r="L126" s="1125"/>
      <c r="M126" s="1179"/>
      <c r="N126" s="1182"/>
      <c r="O126" s="862"/>
      <c r="P126" s="1182"/>
      <c r="Q126" s="1182"/>
      <c r="R126" s="1249"/>
    </row>
    <row r="127" spans="1:18" ht="30.75" customHeight="1" x14ac:dyDescent="0.3">
      <c r="A127" s="139"/>
      <c r="B127" s="637"/>
      <c r="C127" s="141"/>
      <c r="D127" s="317"/>
      <c r="E127" s="1175"/>
      <c r="F127" s="503" t="s">
        <v>442</v>
      </c>
      <c r="G127" s="498" t="s">
        <v>210</v>
      </c>
      <c r="H127" s="1188" t="s">
        <v>624</v>
      </c>
      <c r="I127" s="1233"/>
      <c r="J127" s="1125"/>
      <c r="K127" s="1125"/>
      <c r="L127" s="1125"/>
      <c r="M127" s="1179"/>
      <c r="N127" s="1182"/>
      <c r="O127" s="1349">
        <v>4.95</v>
      </c>
      <c r="P127" s="1182"/>
      <c r="Q127" s="1182"/>
      <c r="R127" s="1249"/>
    </row>
    <row r="128" spans="1:18" ht="21" customHeight="1" x14ac:dyDescent="0.3">
      <c r="A128" s="139"/>
      <c r="B128" s="637"/>
      <c r="C128" s="141"/>
      <c r="D128" s="317"/>
      <c r="E128" s="1175"/>
      <c r="F128" s="503" t="s">
        <v>369</v>
      </c>
      <c r="G128" s="498" t="s">
        <v>210</v>
      </c>
      <c r="H128" s="1188" t="s">
        <v>771</v>
      </c>
      <c r="I128" s="1233"/>
      <c r="J128" s="1125"/>
      <c r="K128" s="1125"/>
      <c r="L128" s="1125"/>
      <c r="M128" s="1179"/>
      <c r="N128" s="1182"/>
      <c r="O128" s="862"/>
      <c r="P128" s="1182"/>
      <c r="Q128" s="1182"/>
      <c r="R128" s="1249"/>
    </row>
    <row r="129" spans="1:18" ht="19.5" customHeight="1" x14ac:dyDescent="0.3">
      <c r="A129" s="139"/>
      <c r="B129" s="637"/>
      <c r="C129" s="141"/>
      <c r="D129" s="317"/>
      <c r="E129" s="1175"/>
      <c r="F129" s="503" t="s">
        <v>505</v>
      </c>
      <c r="G129" s="498" t="s">
        <v>210</v>
      </c>
      <c r="H129" s="1064" t="s">
        <v>622</v>
      </c>
      <c r="I129" s="1065"/>
      <c r="J129" s="1125"/>
      <c r="K129" s="1125"/>
      <c r="L129" s="1125"/>
      <c r="M129" s="1179"/>
      <c r="N129" s="1182"/>
      <c r="O129" s="862"/>
      <c r="P129" s="1182"/>
      <c r="Q129" s="1182"/>
      <c r="R129" s="1249"/>
    </row>
    <row r="130" spans="1:18" ht="19.5" customHeight="1" x14ac:dyDescent="0.3">
      <c r="A130" s="139"/>
      <c r="B130" s="637"/>
      <c r="C130" s="141"/>
      <c r="D130" s="317"/>
      <c r="E130" s="1175"/>
      <c r="F130" s="503" t="s">
        <v>514</v>
      </c>
      <c r="G130" s="498" t="s">
        <v>210</v>
      </c>
      <c r="H130" s="1036"/>
      <c r="I130" s="1032"/>
      <c r="J130" s="1125"/>
      <c r="K130" s="1125"/>
      <c r="L130" s="1125"/>
      <c r="M130" s="1179"/>
      <c r="N130" s="1182"/>
      <c r="O130" s="862"/>
      <c r="P130" s="1182"/>
      <c r="Q130" s="1182"/>
      <c r="R130" s="1249"/>
    </row>
    <row r="131" spans="1:18" ht="30.75" customHeight="1" x14ac:dyDescent="0.3">
      <c r="A131" s="139"/>
      <c r="B131" s="637"/>
      <c r="C131" s="141"/>
      <c r="D131" s="317"/>
      <c r="E131" s="1175"/>
      <c r="F131" s="503" t="s">
        <v>354</v>
      </c>
      <c r="G131" s="498" t="s">
        <v>210</v>
      </c>
      <c r="H131" s="1188" t="s">
        <v>1479</v>
      </c>
      <c r="I131" s="1233"/>
      <c r="J131" s="1125"/>
      <c r="K131" s="1125"/>
      <c r="L131" s="1125"/>
      <c r="M131" s="1179"/>
      <c r="N131" s="1182"/>
      <c r="O131" s="862"/>
      <c r="P131" s="1182"/>
      <c r="Q131" s="1182"/>
      <c r="R131" s="1249"/>
    </row>
    <row r="132" spans="1:18" ht="26" x14ac:dyDescent="0.3">
      <c r="A132" s="139"/>
      <c r="B132" s="637"/>
      <c r="C132" s="141"/>
      <c r="D132" s="317"/>
      <c r="E132" s="1175"/>
      <c r="F132" s="503" t="s">
        <v>509</v>
      </c>
      <c r="G132" s="498" t="s">
        <v>210</v>
      </c>
      <c r="H132" s="1188" t="s">
        <v>787</v>
      </c>
      <c r="I132" s="1233"/>
      <c r="J132" s="1125"/>
      <c r="K132" s="1125"/>
      <c r="L132" s="1125"/>
      <c r="M132" s="1179"/>
      <c r="N132" s="1182"/>
      <c r="O132" s="862"/>
      <c r="P132" s="1182"/>
      <c r="Q132" s="1182"/>
      <c r="R132" s="1249"/>
    </row>
    <row r="133" spans="1:18" s="521" customFormat="1" ht="17.25" customHeight="1" x14ac:dyDescent="0.3">
      <c r="A133" s="517"/>
      <c r="B133" s="518"/>
      <c r="C133" s="519"/>
      <c r="D133" s="520"/>
      <c r="E133" s="1175"/>
      <c r="F133" s="744" t="s">
        <v>444</v>
      </c>
      <c r="G133" s="498" t="s">
        <v>210</v>
      </c>
      <c r="H133" s="1188" t="s">
        <v>621</v>
      </c>
      <c r="I133" s="1233"/>
      <c r="J133" s="1125"/>
      <c r="K133" s="1125"/>
      <c r="L133" s="1125"/>
      <c r="M133" s="1179"/>
      <c r="N133" s="1182"/>
      <c r="O133" s="862"/>
      <c r="P133" s="1182"/>
      <c r="Q133" s="1182"/>
      <c r="R133" s="1249"/>
    </row>
    <row r="134" spans="1:18" ht="26" x14ac:dyDescent="0.3">
      <c r="A134" s="139"/>
      <c r="B134" s="637"/>
      <c r="C134" s="141"/>
      <c r="D134" s="317"/>
      <c r="E134" s="1175"/>
      <c r="F134" s="503" t="s">
        <v>445</v>
      </c>
      <c r="G134" s="498" t="s">
        <v>210</v>
      </c>
      <c r="H134" s="1188"/>
      <c r="I134" s="1032"/>
      <c r="J134" s="1125"/>
      <c r="K134" s="1125"/>
      <c r="L134" s="1125"/>
      <c r="M134" s="1179"/>
      <c r="N134" s="1182"/>
      <c r="O134" s="862"/>
      <c r="P134" s="1182"/>
      <c r="Q134" s="1182"/>
      <c r="R134" s="1249"/>
    </row>
    <row r="135" spans="1:18" ht="19.5" customHeight="1" x14ac:dyDescent="0.3">
      <c r="A135" s="139"/>
      <c r="B135" s="637"/>
      <c r="C135" s="141"/>
      <c r="D135" s="317"/>
      <c r="E135" s="1175"/>
      <c r="F135" s="711" t="s">
        <v>446</v>
      </c>
      <c r="G135" s="498" t="s">
        <v>210</v>
      </c>
      <c r="H135" s="1036" t="s">
        <v>449</v>
      </c>
      <c r="I135" s="1032"/>
      <c r="J135" s="1125"/>
      <c r="K135" s="1125"/>
      <c r="L135" s="1125"/>
      <c r="M135" s="1179"/>
      <c r="N135" s="1182"/>
      <c r="O135" s="862"/>
      <c r="P135" s="1182"/>
      <c r="Q135" s="1182"/>
      <c r="R135" s="1249"/>
    </row>
    <row r="136" spans="1:18" ht="19.5" customHeight="1" x14ac:dyDescent="0.3">
      <c r="A136" s="139"/>
      <c r="B136" s="637"/>
      <c r="C136" s="141"/>
      <c r="D136" s="317"/>
      <c r="E136" s="1176"/>
      <c r="F136" s="503" t="s">
        <v>447</v>
      </c>
      <c r="G136" s="498" t="s">
        <v>210</v>
      </c>
      <c r="H136" s="1221"/>
      <c r="I136" s="1222"/>
      <c r="J136" s="1121"/>
      <c r="K136" s="1121"/>
      <c r="L136" s="1121"/>
      <c r="M136" s="1180"/>
      <c r="N136" s="1183"/>
      <c r="O136" s="862"/>
      <c r="P136" s="1183"/>
      <c r="Q136" s="1183"/>
      <c r="R136" s="1249"/>
    </row>
    <row r="137" spans="1:18" ht="16.899999999999999" customHeight="1" x14ac:dyDescent="0.3">
      <c r="A137" s="139"/>
      <c r="B137" s="637"/>
      <c r="C137" s="141"/>
      <c r="D137" s="317"/>
      <c r="E137" s="633"/>
      <c r="F137" s="634"/>
      <c r="G137" s="634"/>
      <c r="H137" s="634"/>
      <c r="I137" s="634"/>
      <c r="J137" s="634"/>
      <c r="K137" s="634"/>
      <c r="L137" s="634"/>
      <c r="M137" s="634"/>
      <c r="N137" s="635"/>
      <c r="O137" s="863"/>
    </row>
    <row r="138" spans="1:18" ht="30" customHeight="1" x14ac:dyDescent="0.3">
      <c r="A138" s="139"/>
      <c r="B138" s="377"/>
      <c r="C138" s="141"/>
      <c r="D138" s="317"/>
      <c r="E138" s="1174" t="s">
        <v>497</v>
      </c>
      <c r="F138" s="716" t="s">
        <v>448</v>
      </c>
      <c r="G138" s="498" t="s">
        <v>210</v>
      </c>
      <c r="H138" s="1194" t="s">
        <v>625</v>
      </c>
      <c r="I138" s="1195"/>
      <c r="J138" s="1120">
        <v>2020</v>
      </c>
      <c r="K138" s="1120" t="s">
        <v>356</v>
      </c>
      <c r="L138" s="1120">
        <v>1</v>
      </c>
      <c r="M138" s="1178">
        <f>N138</f>
        <v>3</v>
      </c>
      <c r="N138" s="1181">
        <v>3</v>
      </c>
      <c r="O138" s="862"/>
      <c r="P138" s="1181">
        <v>3.02</v>
      </c>
      <c r="Q138" s="1181">
        <v>2.99</v>
      </c>
      <c r="R138" s="1249"/>
    </row>
    <row r="139" spans="1:18" ht="30" customHeight="1" x14ac:dyDescent="0.3">
      <c r="A139" s="139"/>
      <c r="B139" s="377"/>
      <c r="C139" s="141"/>
      <c r="D139" s="317"/>
      <c r="E139" s="1175"/>
      <c r="F139" s="716" t="s">
        <v>433</v>
      </c>
      <c r="G139" s="498" t="s">
        <v>210</v>
      </c>
      <c r="H139" s="1221" t="s">
        <v>626</v>
      </c>
      <c r="I139" s="1222"/>
      <c r="J139" s="1125"/>
      <c r="K139" s="1125"/>
      <c r="L139" s="1125"/>
      <c r="M139" s="1179"/>
      <c r="N139" s="1182"/>
      <c r="O139" s="862"/>
      <c r="P139" s="1182"/>
      <c r="Q139" s="1182"/>
      <c r="R139" s="1249"/>
    </row>
    <row r="140" spans="1:18" ht="19.5" customHeight="1" x14ac:dyDescent="0.3">
      <c r="A140" s="139"/>
      <c r="B140" s="377"/>
      <c r="C140" s="141"/>
      <c r="D140" s="317"/>
      <c r="E140" s="1175"/>
      <c r="F140" s="716" t="s">
        <v>435</v>
      </c>
      <c r="G140" s="498" t="s">
        <v>210</v>
      </c>
      <c r="H140" s="1221" t="s">
        <v>635</v>
      </c>
      <c r="I140" s="1222"/>
      <c r="J140" s="1125"/>
      <c r="K140" s="1125"/>
      <c r="L140" s="1125"/>
      <c r="M140" s="1179"/>
      <c r="N140" s="1182"/>
      <c r="O140" s="862"/>
      <c r="P140" s="1182"/>
      <c r="Q140" s="1182"/>
      <c r="R140" s="1249"/>
    </row>
    <row r="141" spans="1:18" ht="19.5" customHeight="1" x14ac:dyDescent="0.3">
      <c r="A141" s="139"/>
      <c r="B141" s="377"/>
      <c r="C141" s="141"/>
      <c r="D141" s="317"/>
      <c r="E141" s="1175"/>
      <c r="F141" s="716" t="s">
        <v>436</v>
      </c>
      <c r="G141" s="498" t="s">
        <v>210</v>
      </c>
      <c r="H141" s="1221">
        <v>23</v>
      </c>
      <c r="I141" s="1222"/>
      <c r="J141" s="1125"/>
      <c r="K141" s="1125"/>
      <c r="L141" s="1125"/>
      <c r="M141" s="1179"/>
      <c r="N141" s="1182"/>
      <c r="O141" s="862"/>
      <c r="P141" s="1182"/>
      <c r="Q141" s="1182"/>
      <c r="R141" s="1249"/>
    </row>
    <row r="142" spans="1:18" ht="19.5" customHeight="1" x14ac:dyDescent="0.3">
      <c r="A142" s="139"/>
      <c r="B142" s="377"/>
      <c r="C142" s="141"/>
      <c r="D142" s="317"/>
      <c r="E142" s="1175"/>
      <c r="F142" s="716" t="s">
        <v>437</v>
      </c>
      <c r="G142" s="498" t="s">
        <v>210</v>
      </c>
      <c r="H142" s="1221">
        <v>2</v>
      </c>
      <c r="I142" s="1222"/>
      <c r="J142" s="1125"/>
      <c r="K142" s="1125"/>
      <c r="L142" s="1125"/>
      <c r="M142" s="1179"/>
      <c r="N142" s="1182"/>
      <c r="O142" s="862"/>
      <c r="P142" s="1182"/>
      <c r="Q142" s="1182"/>
      <c r="R142" s="1249"/>
    </row>
    <row r="143" spans="1:18" ht="19.5" customHeight="1" x14ac:dyDescent="0.3">
      <c r="A143" s="139"/>
      <c r="B143" s="377"/>
      <c r="C143" s="141"/>
      <c r="D143" s="317"/>
      <c r="E143" s="1175"/>
      <c r="F143" s="716" t="s">
        <v>438</v>
      </c>
      <c r="G143" s="498" t="s">
        <v>210</v>
      </c>
      <c r="H143" s="1221">
        <v>2020</v>
      </c>
      <c r="I143" s="1222"/>
      <c r="J143" s="1125"/>
      <c r="K143" s="1125"/>
      <c r="L143" s="1125"/>
      <c r="M143" s="1179"/>
      <c r="N143" s="1182"/>
      <c r="O143" s="862"/>
      <c r="P143" s="1182"/>
      <c r="Q143" s="1182"/>
      <c r="R143" s="1249"/>
    </row>
    <row r="144" spans="1:18" ht="19.5" customHeight="1" x14ac:dyDescent="0.3">
      <c r="A144" s="139"/>
      <c r="B144" s="377"/>
      <c r="C144" s="141"/>
      <c r="D144" s="317"/>
      <c r="E144" s="1175"/>
      <c r="F144" s="716" t="s">
        <v>439</v>
      </c>
      <c r="G144" s="498" t="s">
        <v>210</v>
      </c>
      <c r="H144" s="1200" t="s">
        <v>628</v>
      </c>
      <c r="I144" s="1032"/>
      <c r="J144" s="1125"/>
      <c r="K144" s="1125"/>
      <c r="L144" s="1125"/>
      <c r="M144" s="1179"/>
      <c r="N144" s="1182"/>
      <c r="O144" s="862"/>
      <c r="P144" s="1182"/>
      <c r="Q144" s="1182"/>
      <c r="R144" s="1249"/>
    </row>
    <row r="145" spans="1:18" ht="19.5" customHeight="1" x14ac:dyDescent="0.3">
      <c r="A145" s="139"/>
      <c r="B145" s="377"/>
      <c r="C145" s="141"/>
      <c r="D145" s="317"/>
      <c r="E145" s="1175"/>
      <c r="F145" s="716" t="s">
        <v>440</v>
      </c>
      <c r="G145" s="498" t="s">
        <v>210</v>
      </c>
      <c r="H145" s="1036" t="s">
        <v>631</v>
      </c>
      <c r="I145" s="1032"/>
      <c r="J145" s="1125"/>
      <c r="K145" s="1125"/>
      <c r="L145" s="1125"/>
      <c r="M145" s="1179"/>
      <c r="N145" s="1182"/>
      <c r="O145" s="862"/>
      <c r="P145" s="1182"/>
      <c r="Q145" s="1182"/>
      <c r="R145" s="1249"/>
    </row>
    <row r="146" spans="1:18" ht="19.5" customHeight="1" x14ac:dyDescent="0.3">
      <c r="A146" s="139"/>
      <c r="B146" s="377"/>
      <c r="C146" s="141"/>
      <c r="D146" s="317"/>
      <c r="E146" s="1175"/>
      <c r="F146" s="716" t="s">
        <v>432</v>
      </c>
      <c r="G146" s="498" t="s">
        <v>210</v>
      </c>
      <c r="H146" s="1036" t="s">
        <v>630</v>
      </c>
      <c r="I146" s="1032"/>
      <c r="J146" s="1125"/>
      <c r="K146" s="1125"/>
      <c r="L146" s="1125"/>
      <c r="M146" s="1179"/>
      <c r="N146" s="1182"/>
      <c r="O146" s="862"/>
      <c r="P146" s="1182"/>
      <c r="Q146" s="1182"/>
      <c r="R146" s="1249"/>
    </row>
    <row r="147" spans="1:18" ht="19.5" customHeight="1" x14ac:dyDescent="0.3">
      <c r="A147" s="139"/>
      <c r="B147" s="377"/>
      <c r="C147" s="141"/>
      <c r="D147" s="317"/>
      <c r="E147" s="1175"/>
      <c r="F147" s="716" t="s">
        <v>441</v>
      </c>
      <c r="G147" s="498" t="s">
        <v>210</v>
      </c>
      <c r="H147" s="1188" t="s">
        <v>627</v>
      </c>
      <c r="I147" s="1220"/>
      <c r="J147" s="1125"/>
      <c r="K147" s="1125"/>
      <c r="L147" s="1125"/>
      <c r="M147" s="1179"/>
      <c r="N147" s="1182"/>
      <c r="O147" s="1349">
        <v>3</v>
      </c>
      <c r="P147" s="1182"/>
      <c r="Q147" s="1182"/>
      <c r="R147" s="1249"/>
    </row>
    <row r="148" spans="1:18" ht="19.5" customHeight="1" x14ac:dyDescent="0.3">
      <c r="A148" s="139"/>
      <c r="B148" s="377"/>
      <c r="C148" s="141"/>
      <c r="D148" s="317"/>
      <c r="E148" s="1175"/>
      <c r="F148" s="716" t="s">
        <v>442</v>
      </c>
      <c r="G148" s="498" t="s">
        <v>210</v>
      </c>
      <c r="H148" s="1188" t="s">
        <v>633</v>
      </c>
      <c r="I148" s="1032"/>
      <c r="J148" s="1125"/>
      <c r="K148" s="1125"/>
      <c r="L148" s="1125"/>
      <c r="M148" s="1179"/>
      <c r="N148" s="1182"/>
      <c r="O148" s="862"/>
      <c r="P148" s="1182"/>
      <c r="Q148" s="1182"/>
      <c r="R148" s="1249"/>
    </row>
    <row r="149" spans="1:18" ht="25.15" customHeight="1" x14ac:dyDescent="0.3">
      <c r="A149" s="139"/>
      <c r="B149" s="377"/>
      <c r="C149" s="141"/>
      <c r="D149" s="317"/>
      <c r="E149" s="1175"/>
      <c r="F149" s="716" t="s">
        <v>369</v>
      </c>
      <c r="G149" s="498" t="s">
        <v>210</v>
      </c>
      <c r="H149" s="1188" t="s">
        <v>634</v>
      </c>
      <c r="I149" s="1032"/>
      <c r="J149" s="1125"/>
      <c r="K149" s="1125"/>
      <c r="L149" s="1125"/>
      <c r="M149" s="1179"/>
      <c r="N149" s="1182"/>
      <c r="O149" s="862"/>
      <c r="P149" s="1182"/>
      <c r="Q149" s="1182"/>
      <c r="R149" s="1249"/>
    </row>
    <row r="150" spans="1:18" ht="18" customHeight="1" x14ac:dyDescent="0.3">
      <c r="A150" s="139"/>
      <c r="B150" s="377"/>
      <c r="C150" s="141"/>
      <c r="D150" s="317"/>
      <c r="E150" s="1175"/>
      <c r="F150" s="716" t="s">
        <v>505</v>
      </c>
      <c r="G150" s="498" t="s">
        <v>210</v>
      </c>
      <c r="H150" s="1064" t="s">
        <v>632</v>
      </c>
      <c r="I150" s="1065"/>
      <c r="J150" s="1125"/>
      <c r="K150" s="1125"/>
      <c r="L150" s="1125"/>
      <c r="M150" s="1179"/>
      <c r="N150" s="1182"/>
      <c r="O150" s="862"/>
      <c r="P150" s="1182"/>
      <c r="Q150" s="1182"/>
      <c r="R150" s="1249"/>
    </row>
    <row r="151" spans="1:18" ht="18" customHeight="1" x14ac:dyDescent="0.3">
      <c r="A151" s="139"/>
      <c r="B151" s="377"/>
      <c r="C151" s="141"/>
      <c r="D151" s="317"/>
      <c r="E151" s="1175"/>
      <c r="F151" s="716" t="s">
        <v>514</v>
      </c>
      <c r="G151" s="498" t="s">
        <v>210</v>
      </c>
      <c r="H151" s="1036"/>
      <c r="I151" s="1032"/>
      <c r="J151" s="1125"/>
      <c r="K151" s="1125"/>
      <c r="L151" s="1125"/>
      <c r="M151" s="1179"/>
      <c r="N151" s="1182"/>
      <c r="O151" s="862"/>
      <c r="P151" s="1182"/>
      <c r="Q151" s="1182"/>
      <c r="R151" s="1249"/>
    </row>
    <row r="152" spans="1:18" ht="29.25" customHeight="1" x14ac:dyDescent="0.3">
      <c r="A152" s="139"/>
      <c r="B152" s="377"/>
      <c r="C152" s="141"/>
      <c r="D152" s="317"/>
      <c r="E152" s="1175"/>
      <c r="F152" s="716" t="s">
        <v>354</v>
      </c>
      <c r="G152" s="498" t="s">
        <v>210</v>
      </c>
      <c r="H152" s="1188" t="s">
        <v>1480</v>
      </c>
      <c r="I152" s="1032"/>
      <c r="J152" s="1125"/>
      <c r="K152" s="1125"/>
      <c r="L152" s="1125"/>
      <c r="M152" s="1179"/>
      <c r="N152" s="1182"/>
      <c r="O152" s="862"/>
      <c r="P152" s="1182"/>
      <c r="Q152" s="1182"/>
      <c r="R152" s="1249"/>
    </row>
    <row r="153" spans="1:18" ht="31.5" customHeight="1" x14ac:dyDescent="0.3">
      <c r="A153" s="139"/>
      <c r="B153" s="377"/>
      <c r="C153" s="141"/>
      <c r="D153" s="317"/>
      <c r="E153" s="1175"/>
      <c r="F153" s="716" t="s">
        <v>506</v>
      </c>
      <c r="G153" s="498" t="s">
        <v>210</v>
      </c>
      <c r="H153" s="1188" t="s">
        <v>788</v>
      </c>
      <c r="I153" s="1032"/>
      <c r="J153" s="1125"/>
      <c r="K153" s="1125"/>
      <c r="L153" s="1125"/>
      <c r="M153" s="1179"/>
      <c r="N153" s="1182"/>
      <c r="O153" s="862"/>
      <c r="P153" s="1182"/>
      <c r="Q153" s="1182"/>
      <c r="R153" s="1249"/>
    </row>
    <row r="154" spans="1:18" ht="25.15" customHeight="1" x14ac:dyDescent="0.3">
      <c r="A154" s="139"/>
      <c r="B154" s="377"/>
      <c r="C154" s="141"/>
      <c r="D154" s="317"/>
      <c r="E154" s="1175"/>
      <c r="F154" s="747" t="s">
        <v>444</v>
      </c>
      <c r="G154" s="498" t="s">
        <v>210</v>
      </c>
      <c r="H154" s="1188" t="s">
        <v>629</v>
      </c>
      <c r="I154" s="1032"/>
      <c r="J154" s="1125"/>
      <c r="K154" s="1125"/>
      <c r="L154" s="1125"/>
      <c r="M154" s="1179"/>
      <c r="N154" s="1182"/>
      <c r="O154" s="862"/>
      <c r="P154" s="1182"/>
      <c r="Q154" s="1182"/>
      <c r="R154" s="1249"/>
    </row>
    <row r="155" spans="1:18" ht="26" x14ac:dyDescent="0.3">
      <c r="A155" s="139"/>
      <c r="B155" s="377"/>
      <c r="C155" s="141"/>
      <c r="D155" s="317"/>
      <c r="E155" s="1175"/>
      <c r="F155" s="716" t="s">
        <v>445</v>
      </c>
      <c r="G155" s="498" t="s">
        <v>210</v>
      </c>
      <c r="H155" s="1036"/>
      <c r="I155" s="1032"/>
      <c r="J155" s="1125"/>
      <c r="K155" s="1125"/>
      <c r="L155" s="1125"/>
      <c r="M155" s="1179"/>
      <c r="N155" s="1182"/>
      <c r="O155" s="862"/>
      <c r="P155" s="1182"/>
      <c r="Q155" s="1182"/>
      <c r="R155" s="1249"/>
    </row>
    <row r="156" spans="1:18" ht="13" x14ac:dyDescent="0.3">
      <c r="A156" s="139"/>
      <c r="B156" s="377"/>
      <c r="C156" s="141"/>
      <c r="D156" s="317"/>
      <c r="E156" s="1175"/>
      <c r="F156" s="718" t="s">
        <v>446</v>
      </c>
      <c r="G156" s="498" t="s">
        <v>210</v>
      </c>
      <c r="H156" s="1221" t="s">
        <v>449</v>
      </c>
      <c r="I156" s="1222"/>
      <c r="J156" s="1125"/>
      <c r="K156" s="1125"/>
      <c r="L156" s="1125"/>
      <c r="M156" s="1179"/>
      <c r="N156" s="1182"/>
      <c r="O156" s="862"/>
      <c r="P156" s="1182"/>
      <c r="Q156" s="1182"/>
      <c r="R156" s="1249"/>
    </row>
    <row r="157" spans="1:18" ht="13" x14ac:dyDescent="0.3">
      <c r="A157" s="139"/>
      <c r="B157" s="377"/>
      <c r="C157" s="141"/>
      <c r="D157" s="317"/>
      <c r="E157" s="1176"/>
      <c r="F157" s="716" t="s">
        <v>447</v>
      </c>
      <c r="G157" s="498" t="s">
        <v>210</v>
      </c>
      <c r="H157" s="1221"/>
      <c r="I157" s="1222"/>
      <c r="J157" s="1121"/>
      <c r="K157" s="1121"/>
      <c r="L157" s="1121"/>
      <c r="M157" s="1180"/>
      <c r="N157" s="1183"/>
      <c r="O157" s="862"/>
      <c r="P157" s="1183"/>
      <c r="Q157" s="1183"/>
      <c r="R157" s="1249"/>
    </row>
    <row r="158" spans="1:18" ht="16.899999999999999" customHeight="1" x14ac:dyDescent="0.3">
      <c r="A158" s="139"/>
      <c r="B158" s="706"/>
      <c r="C158" s="141"/>
      <c r="D158" s="317"/>
      <c r="E158" s="633"/>
      <c r="F158" s="634"/>
      <c r="G158" s="634"/>
      <c r="H158" s="634"/>
      <c r="I158" s="634"/>
      <c r="J158" s="634"/>
      <c r="K158" s="634"/>
      <c r="L158" s="634"/>
      <c r="M158" s="634"/>
      <c r="N158" s="635"/>
      <c r="O158" s="863"/>
    </row>
    <row r="159" spans="1:18" ht="30" customHeight="1" x14ac:dyDescent="0.3">
      <c r="A159" s="139"/>
      <c r="B159" s="377"/>
      <c r="C159" s="141"/>
      <c r="D159" s="317"/>
      <c r="E159" s="1174" t="s">
        <v>498</v>
      </c>
      <c r="F159" s="375" t="s">
        <v>448</v>
      </c>
      <c r="G159" s="376" t="s">
        <v>210</v>
      </c>
      <c r="H159" s="1194" t="s">
        <v>636</v>
      </c>
      <c r="I159" s="1195"/>
      <c r="J159" s="1120">
        <v>2020</v>
      </c>
      <c r="K159" s="1120" t="s">
        <v>356</v>
      </c>
      <c r="L159" s="1120">
        <v>1</v>
      </c>
      <c r="M159" s="1178">
        <f>N159</f>
        <v>2.82</v>
      </c>
      <c r="N159" s="1191">
        <v>2.82</v>
      </c>
      <c r="O159" s="864"/>
      <c r="P159" s="1191">
        <v>2.82</v>
      </c>
      <c r="Q159" s="1191">
        <v>2.83</v>
      </c>
      <c r="R159" s="1249"/>
    </row>
    <row r="160" spans="1:18" ht="29.25" customHeight="1" x14ac:dyDescent="0.3">
      <c r="A160" s="139"/>
      <c r="B160" s="377"/>
      <c r="C160" s="141"/>
      <c r="D160" s="317"/>
      <c r="E160" s="1175"/>
      <c r="F160" s="375" t="s">
        <v>433</v>
      </c>
      <c r="G160" s="376" t="s">
        <v>210</v>
      </c>
      <c r="H160" s="1036" t="s">
        <v>796</v>
      </c>
      <c r="I160" s="1032"/>
      <c r="J160" s="1125"/>
      <c r="K160" s="1125"/>
      <c r="L160" s="1125"/>
      <c r="M160" s="1179"/>
      <c r="N160" s="1192"/>
      <c r="O160" s="864"/>
      <c r="P160" s="1192"/>
      <c r="Q160" s="1192"/>
      <c r="R160" s="1249"/>
    </row>
    <row r="161" spans="1:18" ht="21" customHeight="1" x14ac:dyDescent="0.3">
      <c r="A161" s="139"/>
      <c r="B161" s="377"/>
      <c r="C161" s="141"/>
      <c r="D161" s="317"/>
      <c r="E161" s="1175"/>
      <c r="F161" s="375" t="s">
        <v>435</v>
      </c>
      <c r="G161" s="376" t="s">
        <v>210</v>
      </c>
      <c r="H161" s="1036" t="s">
        <v>640</v>
      </c>
      <c r="I161" s="1032"/>
      <c r="J161" s="1125"/>
      <c r="K161" s="1125"/>
      <c r="L161" s="1125"/>
      <c r="M161" s="1179"/>
      <c r="N161" s="1192"/>
      <c r="O161" s="864"/>
      <c r="P161" s="1192"/>
      <c r="Q161" s="1192"/>
      <c r="R161" s="1249"/>
    </row>
    <row r="162" spans="1:18" ht="21" customHeight="1" x14ac:dyDescent="0.3">
      <c r="A162" s="139"/>
      <c r="B162" s="377"/>
      <c r="C162" s="141"/>
      <c r="D162" s="317"/>
      <c r="E162" s="1175"/>
      <c r="F162" s="375" t="s">
        <v>436</v>
      </c>
      <c r="G162" s="376" t="s">
        <v>210</v>
      </c>
      <c r="H162" s="1036">
        <v>10</v>
      </c>
      <c r="I162" s="1032"/>
      <c r="J162" s="1125"/>
      <c r="K162" s="1125"/>
      <c r="L162" s="1125"/>
      <c r="M162" s="1179"/>
      <c r="N162" s="1192"/>
      <c r="O162" s="864"/>
      <c r="P162" s="1192"/>
      <c r="Q162" s="1192"/>
      <c r="R162" s="1249"/>
    </row>
    <row r="163" spans="1:18" ht="21" customHeight="1" x14ac:dyDescent="0.3">
      <c r="A163" s="139"/>
      <c r="B163" s="377"/>
      <c r="C163" s="141"/>
      <c r="D163" s="317"/>
      <c r="E163" s="1175"/>
      <c r="F163" s="375" t="s">
        <v>437</v>
      </c>
      <c r="G163" s="376" t="s">
        <v>210</v>
      </c>
      <c r="H163" s="1036">
        <v>2</v>
      </c>
      <c r="I163" s="1032"/>
      <c r="J163" s="1125"/>
      <c r="K163" s="1125"/>
      <c r="L163" s="1125"/>
      <c r="M163" s="1179"/>
      <c r="N163" s="1192"/>
      <c r="O163" s="864"/>
      <c r="P163" s="1192"/>
      <c r="Q163" s="1192"/>
      <c r="R163" s="1249"/>
    </row>
    <row r="164" spans="1:18" ht="21" customHeight="1" x14ac:dyDescent="0.3">
      <c r="A164" s="139"/>
      <c r="B164" s="377"/>
      <c r="C164" s="141"/>
      <c r="D164" s="317"/>
      <c r="E164" s="1175"/>
      <c r="F164" s="375" t="s">
        <v>438</v>
      </c>
      <c r="G164" s="376" t="s">
        <v>210</v>
      </c>
      <c r="H164" s="1036">
        <v>2020</v>
      </c>
      <c r="I164" s="1032"/>
      <c r="J164" s="1125"/>
      <c r="K164" s="1125"/>
      <c r="L164" s="1125"/>
      <c r="M164" s="1179"/>
      <c r="N164" s="1192"/>
      <c r="O164" s="864"/>
      <c r="P164" s="1192"/>
      <c r="Q164" s="1192"/>
      <c r="R164" s="1249"/>
    </row>
    <row r="165" spans="1:18" ht="21" customHeight="1" x14ac:dyDescent="0.3">
      <c r="A165" s="139"/>
      <c r="B165" s="377"/>
      <c r="C165" s="141"/>
      <c r="D165" s="317"/>
      <c r="E165" s="1175"/>
      <c r="F165" s="375" t="s">
        <v>439</v>
      </c>
      <c r="G165" s="376" t="s">
        <v>210</v>
      </c>
      <c r="H165" s="1196" t="s">
        <v>637</v>
      </c>
      <c r="I165" s="1032"/>
      <c r="J165" s="1125"/>
      <c r="K165" s="1125"/>
      <c r="L165" s="1125"/>
      <c r="M165" s="1179"/>
      <c r="N165" s="1192"/>
      <c r="O165" s="864"/>
      <c r="P165" s="1192"/>
      <c r="Q165" s="1192"/>
      <c r="R165" s="1249"/>
    </row>
    <row r="166" spans="1:18" ht="21" customHeight="1" x14ac:dyDescent="0.3">
      <c r="A166" s="139"/>
      <c r="B166" s="377"/>
      <c r="C166" s="141"/>
      <c r="D166" s="317"/>
      <c r="E166" s="1175"/>
      <c r="F166" s="375" t="s">
        <v>440</v>
      </c>
      <c r="G166" s="376" t="s">
        <v>210</v>
      </c>
      <c r="H166" s="1036" t="s">
        <v>638</v>
      </c>
      <c r="I166" s="1032"/>
      <c r="J166" s="1125"/>
      <c r="K166" s="1125"/>
      <c r="L166" s="1125"/>
      <c r="M166" s="1179"/>
      <c r="N166" s="1192"/>
      <c r="O166" s="864"/>
      <c r="P166" s="1192"/>
      <c r="Q166" s="1192"/>
      <c r="R166" s="1249"/>
    </row>
    <row r="167" spans="1:18" ht="27.65" customHeight="1" x14ac:dyDescent="0.3">
      <c r="A167" s="139"/>
      <c r="B167" s="377"/>
      <c r="C167" s="141"/>
      <c r="D167" s="317"/>
      <c r="E167" s="1175"/>
      <c r="F167" s="375" t="s">
        <v>432</v>
      </c>
      <c r="G167" s="376" t="s">
        <v>210</v>
      </c>
      <c r="H167" s="1036" t="s">
        <v>639</v>
      </c>
      <c r="I167" s="1032"/>
      <c r="J167" s="1125"/>
      <c r="K167" s="1125"/>
      <c r="L167" s="1125"/>
      <c r="M167" s="1179"/>
      <c r="N167" s="1192"/>
      <c r="O167" s="864"/>
      <c r="P167" s="1192"/>
      <c r="Q167" s="1192"/>
      <c r="R167" s="1249"/>
    </row>
    <row r="168" spans="1:18" ht="18" customHeight="1" x14ac:dyDescent="0.3">
      <c r="A168" s="139"/>
      <c r="B168" s="377"/>
      <c r="C168" s="141"/>
      <c r="D168" s="317"/>
      <c r="E168" s="1175"/>
      <c r="F168" s="375" t="s">
        <v>441</v>
      </c>
      <c r="G168" s="376" t="s">
        <v>210</v>
      </c>
      <c r="H168" s="1188" t="s">
        <v>643</v>
      </c>
      <c r="I168" s="1032"/>
      <c r="J168" s="1125"/>
      <c r="K168" s="1125"/>
      <c r="L168" s="1125"/>
      <c r="M168" s="1179"/>
      <c r="N168" s="1192"/>
      <c r="O168" s="864"/>
      <c r="P168" s="1192"/>
      <c r="Q168" s="1192"/>
      <c r="R168" s="1249"/>
    </row>
    <row r="169" spans="1:18" ht="30.75" customHeight="1" x14ac:dyDescent="0.3">
      <c r="A169" s="139"/>
      <c r="B169" s="377"/>
      <c r="C169" s="141"/>
      <c r="D169" s="317"/>
      <c r="E169" s="1175"/>
      <c r="F169" s="375" t="s">
        <v>442</v>
      </c>
      <c r="G169" s="376" t="s">
        <v>210</v>
      </c>
      <c r="H169" s="1188" t="s">
        <v>802</v>
      </c>
      <c r="I169" s="1032"/>
      <c r="J169" s="1125"/>
      <c r="K169" s="1125"/>
      <c r="L169" s="1125"/>
      <c r="M169" s="1179"/>
      <c r="N169" s="1192"/>
      <c r="O169" s="968">
        <v>2.82</v>
      </c>
      <c r="P169" s="1192"/>
      <c r="Q169" s="1192"/>
      <c r="R169" s="1249"/>
    </row>
    <row r="170" spans="1:18" ht="18" customHeight="1" x14ac:dyDescent="0.3">
      <c r="A170" s="139"/>
      <c r="B170" s="377"/>
      <c r="C170" s="141"/>
      <c r="D170" s="317"/>
      <c r="E170" s="1175"/>
      <c r="F170" s="375" t="s">
        <v>369</v>
      </c>
      <c r="G170" s="376" t="s">
        <v>210</v>
      </c>
      <c r="H170" s="1188" t="s">
        <v>644</v>
      </c>
      <c r="I170" s="1032"/>
      <c r="J170" s="1125"/>
      <c r="K170" s="1125"/>
      <c r="L170" s="1125"/>
      <c r="M170" s="1179"/>
      <c r="N170" s="1192"/>
      <c r="O170" s="864"/>
      <c r="P170" s="1192"/>
      <c r="Q170" s="1192"/>
      <c r="R170" s="1249"/>
    </row>
    <row r="171" spans="1:18" ht="30" customHeight="1" x14ac:dyDescent="0.3">
      <c r="A171" s="139"/>
      <c r="B171" s="377"/>
      <c r="C171" s="141"/>
      <c r="D171" s="317"/>
      <c r="E171" s="1175"/>
      <c r="F171" s="741" t="s">
        <v>354</v>
      </c>
      <c r="G171" s="376" t="s">
        <v>210</v>
      </c>
      <c r="H171" s="1188" t="s">
        <v>1481</v>
      </c>
      <c r="I171" s="1032"/>
      <c r="J171" s="1125"/>
      <c r="K171" s="1125"/>
      <c r="L171" s="1125"/>
      <c r="M171" s="1179"/>
      <c r="N171" s="1192"/>
      <c r="O171" s="864"/>
      <c r="P171" s="1192"/>
      <c r="Q171" s="1192"/>
      <c r="R171" s="1249"/>
    </row>
    <row r="172" spans="1:18" ht="19.5" customHeight="1" x14ac:dyDescent="0.3">
      <c r="A172" s="139"/>
      <c r="B172" s="631"/>
      <c r="C172" s="141"/>
      <c r="D172" s="317"/>
      <c r="E172" s="1175"/>
      <c r="F172" s="503" t="s">
        <v>505</v>
      </c>
      <c r="G172" s="632" t="s">
        <v>210</v>
      </c>
      <c r="H172" s="1064" t="s">
        <v>642</v>
      </c>
      <c r="I172" s="1065"/>
      <c r="J172" s="1125"/>
      <c r="K172" s="1125"/>
      <c r="L172" s="1125"/>
      <c r="M172" s="1179"/>
      <c r="N172" s="1192"/>
      <c r="O172" s="864"/>
      <c r="P172" s="1192"/>
      <c r="Q172" s="1192"/>
      <c r="R172" s="1249"/>
    </row>
    <row r="173" spans="1:18" ht="19.5" customHeight="1" x14ac:dyDescent="0.3">
      <c r="A173" s="139"/>
      <c r="B173" s="631"/>
      <c r="C173" s="141"/>
      <c r="D173" s="317"/>
      <c r="E173" s="1175"/>
      <c r="F173" s="503" t="s">
        <v>514</v>
      </c>
      <c r="G173" s="632" t="s">
        <v>210</v>
      </c>
      <c r="H173" s="1223"/>
      <c r="I173" s="1065"/>
      <c r="J173" s="1125"/>
      <c r="K173" s="1125"/>
      <c r="L173" s="1125"/>
      <c r="M173" s="1179"/>
      <c r="N173" s="1192"/>
      <c r="O173" s="864"/>
      <c r="P173" s="1192"/>
      <c r="Q173" s="1192"/>
      <c r="R173" s="1249"/>
    </row>
    <row r="174" spans="1:18" ht="32.25" customHeight="1" x14ac:dyDescent="0.3">
      <c r="A174" s="139"/>
      <c r="B174" s="377"/>
      <c r="C174" s="141"/>
      <c r="D174" s="317"/>
      <c r="E174" s="1175"/>
      <c r="F174" s="375" t="s">
        <v>506</v>
      </c>
      <c r="G174" s="376" t="s">
        <v>210</v>
      </c>
      <c r="H174" s="1188" t="s">
        <v>789</v>
      </c>
      <c r="I174" s="1032"/>
      <c r="J174" s="1125"/>
      <c r="K174" s="1125"/>
      <c r="L174" s="1125"/>
      <c r="M174" s="1179"/>
      <c r="N174" s="1192"/>
      <c r="O174" s="864"/>
      <c r="P174" s="1192"/>
      <c r="Q174" s="1192"/>
      <c r="R174" s="1249"/>
    </row>
    <row r="175" spans="1:18" ht="30" customHeight="1" x14ac:dyDescent="0.3">
      <c r="A175" s="139"/>
      <c r="B175" s="377"/>
      <c r="C175" s="141"/>
      <c r="D175" s="317"/>
      <c r="E175" s="1175"/>
      <c r="F175" s="743" t="s">
        <v>444</v>
      </c>
      <c r="G175" s="393" t="s">
        <v>210</v>
      </c>
      <c r="H175" s="1188" t="s">
        <v>641</v>
      </c>
      <c r="I175" s="1032"/>
      <c r="J175" s="1125"/>
      <c r="K175" s="1125"/>
      <c r="L175" s="1125"/>
      <c r="M175" s="1179"/>
      <c r="N175" s="1192"/>
      <c r="O175" s="864"/>
      <c r="P175" s="1192"/>
      <c r="Q175" s="1192"/>
      <c r="R175" s="1249"/>
    </row>
    <row r="176" spans="1:18" ht="26" x14ac:dyDescent="0.3">
      <c r="A176" s="139"/>
      <c r="B176" s="377"/>
      <c r="C176" s="141"/>
      <c r="D176" s="317"/>
      <c r="E176" s="1175"/>
      <c r="F176" s="375" t="s">
        <v>445</v>
      </c>
      <c r="G176" s="376" t="s">
        <v>210</v>
      </c>
      <c r="H176" s="1188"/>
      <c r="I176" s="1032"/>
      <c r="J176" s="1125"/>
      <c r="K176" s="1125"/>
      <c r="L176" s="1125"/>
      <c r="M176" s="1179"/>
      <c r="N176" s="1192"/>
      <c r="O176" s="864"/>
      <c r="P176" s="1192"/>
      <c r="Q176" s="1192"/>
      <c r="R176" s="1249"/>
    </row>
    <row r="177" spans="1:18" ht="19.5" customHeight="1" x14ac:dyDescent="0.3">
      <c r="A177" s="139"/>
      <c r="B177" s="377"/>
      <c r="C177" s="141"/>
      <c r="D177" s="317"/>
      <c r="E177" s="1175"/>
      <c r="F177" s="705" t="s">
        <v>446</v>
      </c>
      <c r="G177" s="376" t="s">
        <v>210</v>
      </c>
      <c r="H177" s="1036" t="s">
        <v>449</v>
      </c>
      <c r="I177" s="1032"/>
      <c r="J177" s="1125"/>
      <c r="K177" s="1125"/>
      <c r="L177" s="1125"/>
      <c r="M177" s="1179"/>
      <c r="N177" s="1192"/>
      <c r="O177" s="864"/>
      <c r="P177" s="1192"/>
      <c r="Q177" s="1192"/>
      <c r="R177" s="1249"/>
    </row>
    <row r="178" spans="1:18" ht="13" x14ac:dyDescent="0.3">
      <c r="A178" s="139"/>
      <c r="B178" s="377"/>
      <c r="C178" s="141"/>
      <c r="D178" s="317"/>
      <c r="E178" s="1176"/>
      <c r="F178" s="375" t="s">
        <v>447</v>
      </c>
      <c r="G178" s="376" t="s">
        <v>210</v>
      </c>
      <c r="H178" s="1036"/>
      <c r="I178" s="1032"/>
      <c r="J178" s="1121"/>
      <c r="K178" s="1121"/>
      <c r="L178" s="1121"/>
      <c r="M178" s="1180"/>
      <c r="N178" s="1193"/>
      <c r="O178" s="864"/>
      <c r="P178" s="1193"/>
      <c r="Q178" s="1193"/>
      <c r="R178" s="1249"/>
    </row>
    <row r="179" spans="1:18" ht="16.899999999999999" customHeight="1" x14ac:dyDescent="0.3">
      <c r="A179" s="139"/>
      <c r="B179" s="782"/>
      <c r="C179" s="141"/>
      <c r="D179" s="317"/>
      <c r="E179" s="633"/>
      <c r="F179" s="634"/>
      <c r="G179" s="634"/>
      <c r="H179" s="634"/>
      <c r="I179" s="634"/>
      <c r="J179" s="634"/>
      <c r="K179" s="634"/>
      <c r="L179" s="634"/>
      <c r="M179" s="634"/>
      <c r="N179" s="635"/>
      <c r="O179" s="863"/>
    </row>
    <row r="180" spans="1:18" ht="30" customHeight="1" x14ac:dyDescent="0.3">
      <c r="A180" s="139"/>
      <c r="B180" s="782"/>
      <c r="C180" s="141"/>
      <c r="D180" s="317"/>
      <c r="E180" s="1174" t="s">
        <v>820</v>
      </c>
      <c r="F180" s="779" t="s">
        <v>448</v>
      </c>
      <c r="G180" s="780" t="s">
        <v>210</v>
      </c>
      <c r="H180" s="1194" t="s">
        <v>821</v>
      </c>
      <c r="I180" s="1195"/>
      <c r="J180" s="1120">
        <v>2022</v>
      </c>
      <c r="K180" s="1120" t="s">
        <v>356</v>
      </c>
      <c r="L180" s="1120">
        <v>1</v>
      </c>
      <c r="M180" s="1178">
        <f>N180</f>
        <v>3.12</v>
      </c>
      <c r="N180" s="1191">
        <v>3.12</v>
      </c>
      <c r="O180" s="864"/>
      <c r="P180" s="1191">
        <v>3.11</v>
      </c>
      <c r="Q180" s="1191">
        <v>3.14</v>
      </c>
      <c r="R180" s="1249"/>
    </row>
    <row r="181" spans="1:18" ht="24" customHeight="1" x14ac:dyDescent="0.3">
      <c r="A181" s="139"/>
      <c r="B181" s="782"/>
      <c r="C181" s="141"/>
      <c r="D181" s="317"/>
      <c r="E181" s="1175"/>
      <c r="F181" s="779" t="s">
        <v>433</v>
      </c>
      <c r="G181" s="780" t="s">
        <v>210</v>
      </c>
      <c r="H181" s="1036" t="s">
        <v>796</v>
      </c>
      <c r="I181" s="1032"/>
      <c r="J181" s="1125"/>
      <c r="K181" s="1125"/>
      <c r="L181" s="1125"/>
      <c r="M181" s="1179"/>
      <c r="N181" s="1192"/>
      <c r="O181" s="864"/>
      <c r="P181" s="1192"/>
      <c r="Q181" s="1192"/>
      <c r="R181" s="1249"/>
    </row>
    <row r="182" spans="1:18" ht="19.899999999999999" customHeight="1" x14ac:dyDescent="0.3">
      <c r="A182" s="139"/>
      <c r="B182" s="782"/>
      <c r="C182" s="141"/>
      <c r="D182" s="317"/>
      <c r="E182" s="1175"/>
      <c r="F182" s="779" t="s">
        <v>435</v>
      </c>
      <c r="G182" s="780" t="s">
        <v>210</v>
      </c>
      <c r="H182" s="1036" t="s">
        <v>824</v>
      </c>
      <c r="I182" s="1032"/>
      <c r="J182" s="1125"/>
      <c r="K182" s="1125"/>
      <c r="L182" s="1125"/>
      <c r="M182" s="1179"/>
      <c r="N182" s="1192"/>
      <c r="O182" s="864"/>
      <c r="P182" s="1192"/>
      <c r="Q182" s="1192"/>
      <c r="R182" s="1249"/>
    </row>
    <row r="183" spans="1:18" ht="19.899999999999999" customHeight="1" x14ac:dyDescent="0.3">
      <c r="A183" s="139"/>
      <c r="B183" s="782"/>
      <c r="C183" s="141"/>
      <c r="D183" s="317"/>
      <c r="E183" s="1175"/>
      <c r="F183" s="779" t="s">
        <v>436</v>
      </c>
      <c r="G183" s="780" t="s">
        <v>210</v>
      </c>
      <c r="H183" s="1036">
        <v>48</v>
      </c>
      <c r="I183" s="1032"/>
      <c r="J183" s="1125"/>
      <c r="K183" s="1125"/>
      <c r="L183" s="1125"/>
      <c r="M183" s="1179"/>
      <c r="N183" s="1192"/>
      <c r="O183" s="864"/>
      <c r="P183" s="1192"/>
      <c r="Q183" s="1192"/>
      <c r="R183" s="1249"/>
    </row>
    <row r="184" spans="1:18" ht="19.899999999999999" customHeight="1" x14ac:dyDescent="0.3">
      <c r="A184" s="139"/>
      <c r="B184" s="782"/>
      <c r="C184" s="141"/>
      <c r="D184" s="317"/>
      <c r="E184" s="1175"/>
      <c r="F184" s="779" t="s">
        <v>437</v>
      </c>
      <c r="G184" s="780" t="s">
        <v>210</v>
      </c>
      <c r="H184" s="1036">
        <v>7</v>
      </c>
      <c r="I184" s="1032"/>
      <c r="J184" s="1125"/>
      <c r="K184" s="1125"/>
      <c r="L184" s="1125"/>
      <c r="M184" s="1179"/>
      <c r="N184" s="1192"/>
      <c r="O184" s="864"/>
      <c r="P184" s="1192"/>
      <c r="Q184" s="1192"/>
      <c r="R184" s="1249"/>
    </row>
    <row r="185" spans="1:18" ht="19.899999999999999" customHeight="1" x14ac:dyDescent="0.3">
      <c r="A185" s="139"/>
      <c r="B185" s="782"/>
      <c r="C185" s="141"/>
      <c r="D185" s="317"/>
      <c r="E185" s="1175"/>
      <c r="F185" s="779" t="s">
        <v>438</v>
      </c>
      <c r="G185" s="780" t="s">
        <v>210</v>
      </c>
      <c r="H185" s="1036">
        <v>2022</v>
      </c>
      <c r="I185" s="1032"/>
      <c r="J185" s="1125"/>
      <c r="K185" s="1125"/>
      <c r="L185" s="1125"/>
      <c r="M185" s="1179"/>
      <c r="N185" s="1192"/>
      <c r="O185" s="864"/>
      <c r="P185" s="1192"/>
      <c r="Q185" s="1192"/>
      <c r="R185" s="1249"/>
    </row>
    <row r="186" spans="1:18" ht="19.899999999999999" customHeight="1" x14ac:dyDescent="0.3">
      <c r="A186" s="139"/>
      <c r="B186" s="782"/>
      <c r="C186" s="141"/>
      <c r="D186" s="317"/>
      <c r="E186" s="1175"/>
      <c r="F186" s="779" t="s">
        <v>439</v>
      </c>
      <c r="G186" s="780" t="s">
        <v>210</v>
      </c>
      <c r="H186" s="1196" t="s">
        <v>825</v>
      </c>
      <c r="I186" s="1032"/>
      <c r="J186" s="1125"/>
      <c r="K186" s="1125"/>
      <c r="L186" s="1125"/>
      <c r="M186" s="1179"/>
      <c r="N186" s="1192"/>
      <c r="O186" s="864"/>
      <c r="P186" s="1192"/>
      <c r="Q186" s="1192"/>
      <c r="R186" s="1249"/>
    </row>
    <row r="187" spans="1:18" ht="19.899999999999999" customHeight="1" x14ac:dyDescent="0.3">
      <c r="A187" s="139"/>
      <c r="B187" s="782"/>
      <c r="C187" s="141"/>
      <c r="D187" s="317"/>
      <c r="E187" s="1175"/>
      <c r="F187" s="779" t="s">
        <v>440</v>
      </c>
      <c r="G187" s="780" t="s">
        <v>210</v>
      </c>
      <c r="H187" s="1036" t="s">
        <v>828</v>
      </c>
      <c r="I187" s="1032"/>
      <c r="J187" s="1125"/>
      <c r="K187" s="1125"/>
      <c r="L187" s="1125"/>
      <c r="M187" s="1179"/>
      <c r="N187" s="1192"/>
      <c r="O187" s="864"/>
      <c r="P187" s="1192"/>
      <c r="Q187" s="1192"/>
      <c r="R187" s="1249"/>
    </row>
    <row r="188" spans="1:18" ht="19.899999999999999" customHeight="1" x14ac:dyDescent="0.3">
      <c r="A188" s="139"/>
      <c r="B188" s="782"/>
      <c r="C188" s="141"/>
      <c r="D188" s="317"/>
      <c r="E188" s="1175"/>
      <c r="F188" s="779" t="s">
        <v>432</v>
      </c>
      <c r="G188" s="780" t="s">
        <v>210</v>
      </c>
      <c r="H188" s="1036" t="s">
        <v>826</v>
      </c>
      <c r="I188" s="1032"/>
      <c r="J188" s="1125"/>
      <c r="K188" s="1125"/>
      <c r="L188" s="1125"/>
      <c r="M188" s="1179"/>
      <c r="N188" s="1192"/>
      <c r="O188" s="864"/>
      <c r="P188" s="1192"/>
      <c r="Q188" s="1192"/>
      <c r="R188" s="1249"/>
    </row>
    <row r="189" spans="1:18" ht="19.899999999999999" customHeight="1" x14ac:dyDescent="0.3">
      <c r="A189" s="139"/>
      <c r="B189" s="782"/>
      <c r="C189" s="141"/>
      <c r="D189" s="317"/>
      <c r="E189" s="1175"/>
      <c r="F189" s="779" t="s">
        <v>441</v>
      </c>
      <c r="G189" s="780" t="s">
        <v>210</v>
      </c>
      <c r="H189" s="1188" t="s">
        <v>822</v>
      </c>
      <c r="I189" s="1032"/>
      <c r="J189" s="1125"/>
      <c r="K189" s="1125"/>
      <c r="L189" s="1125"/>
      <c r="M189" s="1179"/>
      <c r="N189" s="1192"/>
      <c r="O189" s="864"/>
      <c r="P189" s="1192"/>
      <c r="Q189" s="1192"/>
      <c r="R189" s="1249"/>
    </row>
    <row r="190" spans="1:18" ht="23.5" customHeight="1" x14ac:dyDescent="0.3">
      <c r="A190" s="139"/>
      <c r="B190" s="782"/>
      <c r="C190" s="141"/>
      <c r="D190" s="317"/>
      <c r="E190" s="1175"/>
      <c r="F190" s="779" t="s">
        <v>442</v>
      </c>
      <c r="G190" s="780" t="s">
        <v>210</v>
      </c>
      <c r="H190" s="1188" t="s">
        <v>823</v>
      </c>
      <c r="I190" s="1032"/>
      <c r="J190" s="1125"/>
      <c r="K190" s="1125"/>
      <c r="L190" s="1125"/>
      <c r="M190" s="1179"/>
      <c r="N190" s="1192"/>
      <c r="O190" s="968">
        <v>3.12</v>
      </c>
      <c r="P190" s="1192"/>
      <c r="Q190" s="1192"/>
      <c r="R190" s="1249"/>
    </row>
    <row r="191" spans="1:18" ht="18" customHeight="1" x14ac:dyDescent="0.3">
      <c r="A191" s="139"/>
      <c r="B191" s="782"/>
      <c r="C191" s="141"/>
      <c r="D191" s="317"/>
      <c r="E191" s="1175"/>
      <c r="F191" s="779" t="s">
        <v>369</v>
      </c>
      <c r="G191" s="780" t="s">
        <v>210</v>
      </c>
      <c r="H191" s="1188" t="s">
        <v>923</v>
      </c>
      <c r="I191" s="1032"/>
      <c r="J191" s="1125"/>
      <c r="K191" s="1125"/>
      <c r="L191" s="1125"/>
      <c r="M191" s="1179"/>
      <c r="N191" s="1192"/>
      <c r="O191" s="864"/>
      <c r="P191" s="1192"/>
      <c r="Q191" s="1192"/>
      <c r="R191" s="1249"/>
    </row>
    <row r="192" spans="1:18" ht="30" customHeight="1" x14ac:dyDescent="0.3">
      <c r="A192" s="139"/>
      <c r="B192" s="782"/>
      <c r="C192" s="141"/>
      <c r="D192" s="317"/>
      <c r="E192" s="1175"/>
      <c r="F192" s="781" t="s">
        <v>354</v>
      </c>
      <c r="G192" s="780" t="s">
        <v>210</v>
      </c>
      <c r="H192" s="1188" t="s">
        <v>1482</v>
      </c>
      <c r="I192" s="1032"/>
      <c r="J192" s="1125"/>
      <c r="K192" s="1125"/>
      <c r="L192" s="1125"/>
      <c r="M192" s="1179"/>
      <c r="N192" s="1192"/>
      <c r="O192" s="864"/>
      <c r="P192" s="1192"/>
      <c r="Q192" s="1192"/>
      <c r="R192" s="1249"/>
    </row>
    <row r="193" spans="1:18" ht="19.5" customHeight="1" x14ac:dyDescent="0.3">
      <c r="A193" s="139"/>
      <c r="B193" s="782"/>
      <c r="C193" s="141"/>
      <c r="D193" s="317"/>
      <c r="E193" s="1175"/>
      <c r="F193" s="503" t="s">
        <v>505</v>
      </c>
      <c r="G193" s="784" t="s">
        <v>210</v>
      </c>
      <c r="H193" s="1064" t="s">
        <v>827</v>
      </c>
      <c r="I193" s="1065"/>
      <c r="J193" s="1125"/>
      <c r="K193" s="1125"/>
      <c r="L193" s="1125"/>
      <c r="M193" s="1179"/>
      <c r="N193" s="1192"/>
      <c r="O193" s="864"/>
      <c r="P193" s="1192"/>
      <c r="Q193" s="1192"/>
      <c r="R193" s="1249"/>
    </row>
    <row r="194" spans="1:18" ht="19.5" customHeight="1" x14ac:dyDescent="0.3">
      <c r="A194" s="139"/>
      <c r="B194" s="782"/>
      <c r="C194" s="141"/>
      <c r="D194" s="317"/>
      <c r="E194" s="1175"/>
      <c r="F194" s="503" t="s">
        <v>514</v>
      </c>
      <c r="G194" s="784" t="s">
        <v>210</v>
      </c>
      <c r="H194" s="1223"/>
      <c r="I194" s="1065"/>
      <c r="J194" s="1125"/>
      <c r="K194" s="1125"/>
      <c r="L194" s="1125"/>
      <c r="M194" s="1179"/>
      <c r="N194" s="1192"/>
      <c r="O194" s="864"/>
      <c r="P194" s="1192"/>
      <c r="Q194" s="1192"/>
      <c r="R194" s="1249"/>
    </row>
    <row r="195" spans="1:18" ht="32.25" customHeight="1" x14ac:dyDescent="0.3">
      <c r="A195" s="139"/>
      <c r="B195" s="782"/>
      <c r="C195" s="141"/>
      <c r="D195" s="317"/>
      <c r="E195" s="1175"/>
      <c r="F195" s="779" t="s">
        <v>506</v>
      </c>
      <c r="G195" s="780" t="s">
        <v>210</v>
      </c>
      <c r="H195" s="1188"/>
      <c r="I195" s="1032"/>
      <c r="J195" s="1125"/>
      <c r="K195" s="1125"/>
      <c r="L195" s="1125"/>
      <c r="M195" s="1179"/>
      <c r="N195" s="1192"/>
      <c r="O195" s="864"/>
      <c r="P195" s="1192"/>
      <c r="Q195" s="1192"/>
      <c r="R195" s="1249"/>
    </row>
    <row r="196" spans="1:18" ht="30" customHeight="1" x14ac:dyDescent="0.3">
      <c r="A196" s="139"/>
      <c r="B196" s="782"/>
      <c r="C196" s="141"/>
      <c r="D196" s="317"/>
      <c r="E196" s="1175"/>
      <c r="F196" s="783" t="s">
        <v>444</v>
      </c>
      <c r="G196" s="753" t="s">
        <v>210</v>
      </c>
      <c r="H196" s="1188" t="s">
        <v>829</v>
      </c>
      <c r="I196" s="1032"/>
      <c r="J196" s="1125"/>
      <c r="K196" s="1125"/>
      <c r="L196" s="1125"/>
      <c r="M196" s="1179"/>
      <c r="N196" s="1192"/>
      <c r="O196" s="864"/>
      <c r="P196" s="1192"/>
      <c r="Q196" s="1192"/>
      <c r="R196" s="1249"/>
    </row>
    <row r="197" spans="1:18" ht="26" x14ac:dyDescent="0.3">
      <c r="A197" s="139"/>
      <c r="B197" s="782"/>
      <c r="C197" s="141"/>
      <c r="D197" s="317"/>
      <c r="E197" s="1175"/>
      <c r="F197" s="779" t="s">
        <v>445</v>
      </c>
      <c r="G197" s="780" t="s">
        <v>210</v>
      </c>
      <c r="H197" s="1188"/>
      <c r="I197" s="1032"/>
      <c r="J197" s="1125"/>
      <c r="K197" s="1125"/>
      <c r="L197" s="1125"/>
      <c r="M197" s="1179"/>
      <c r="N197" s="1192"/>
      <c r="O197" s="864"/>
      <c r="P197" s="1192"/>
      <c r="Q197" s="1192"/>
      <c r="R197" s="1249"/>
    </row>
    <row r="198" spans="1:18" ht="19.5" customHeight="1" x14ac:dyDescent="0.3">
      <c r="A198" s="139"/>
      <c r="B198" s="782"/>
      <c r="C198" s="141"/>
      <c r="D198" s="317"/>
      <c r="E198" s="1175"/>
      <c r="F198" s="705" t="s">
        <v>446</v>
      </c>
      <c r="G198" s="780" t="s">
        <v>210</v>
      </c>
      <c r="H198" s="1036" t="s">
        <v>449</v>
      </c>
      <c r="I198" s="1032"/>
      <c r="J198" s="1125"/>
      <c r="K198" s="1125"/>
      <c r="L198" s="1125"/>
      <c r="M198" s="1179"/>
      <c r="N198" s="1192"/>
      <c r="O198" s="864"/>
      <c r="P198" s="1192"/>
      <c r="Q198" s="1192"/>
      <c r="R198" s="1249"/>
    </row>
    <row r="199" spans="1:18" ht="13" x14ac:dyDescent="0.3">
      <c r="A199" s="139"/>
      <c r="B199" s="782"/>
      <c r="C199" s="141"/>
      <c r="D199" s="317"/>
      <c r="E199" s="1176"/>
      <c r="F199" s="779" t="s">
        <v>447</v>
      </c>
      <c r="G199" s="780" t="s">
        <v>210</v>
      </c>
      <c r="H199" s="1036"/>
      <c r="I199" s="1032"/>
      <c r="J199" s="1121"/>
      <c r="K199" s="1121"/>
      <c r="L199" s="1121"/>
      <c r="M199" s="1180"/>
      <c r="N199" s="1193"/>
      <c r="O199" s="864"/>
      <c r="P199" s="1193"/>
      <c r="Q199" s="1193"/>
      <c r="R199" s="1249"/>
    </row>
    <row r="200" spans="1:18" s="65" customFormat="1" ht="20.25" customHeight="1" x14ac:dyDescent="0.35">
      <c r="A200" s="313"/>
      <c r="B200" s="293"/>
      <c r="C200" s="319"/>
      <c r="D200" s="320"/>
      <c r="E200" s="292" t="s">
        <v>135</v>
      </c>
      <c r="F200" s="1144" t="s">
        <v>358</v>
      </c>
      <c r="G200" s="1145"/>
      <c r="H200" s="1145"/>
      <c r="I200" s="1146"/>
      <c r="J200" s="315"/>
      <c r="K200" s="318"/>
      <c r="L200" s="290"/>
      <c r="M200" s="535"/>
      <c r="N200" s="392">
        <f>SUM(N201:N332)</f>
        <v>18.290000000000003</v>
      </c>
      <c r="O200" s="861"/>
    </row>
    <row r="201" spans="1:18" ht="30" customHeight="1" x14ac:dyDescent="0.3">
      <c r="A201" s="139"/>
      <c r="B201" s="499"/>
      <c r="C201" s="141"/>
      <c r="D201" s="317"/>
      <c r="E201" s="1174" t="s">
        <v>283</v>
      </c>
      <c r="F201" s="375" t="s">
        <v>448</v>
      </c>
      <c r="G201" s="376" t="s">
        <v>210</v>
      </c>
      <c r="H201" s="1194" t="s">
        <v>797</v>
      </c>
      <c r="I201" s="1195"/>
      <c r="J201" s="1120">
        <v>2016</v>
      </c>
      <c r="K201" s="1120" t="s">
        <v>356</v>
      </c>
      <c r="L201" s="1120">
        <v>1</v>
      </c>
      <c r="M201" s="1178">
        <f>N201</f>
        <v>7.78</v>
      </c>
      <c r="N201" s="1181">
        <v>7.78</v>
      </c>
      <c r="O201" s="862"/>
      <c r="P201" s="1181">
        <v>7.76</v>
      </c>
      <c r="Q201" s="1181">
        <v>7.8</v>
      </c>
      <c r="R201" s="1249"/>
    </row>
    <row r="202" spans="1:18" ht="20.25" customHeight="1" x14ac:dyDescent="0.3">
      <c r="A202" s="139"/>
      <c r="B202" s="377"/>
      <c r="C202" s="141"/>
      <c r="D202" s="317"/>
      <c r="E202" s="1175"/>
      <c r="F202" s="375" t="s">
        <v>433</v>
      </c>
      <c r="G202" s="376" t="s">
        <v>210</v>
      </c>
      <c r="H202" s="1221" t="s">
        <v>1467</v>
      </c>
      <c r="I202" s="1032"/>
      <c r="J202" s="1125"/>
      <c r="K202" s="1125"/>
      <c r="L202" s="1125"/>
      <c r="M202" s="1179"/>
      <c r="N202" s="1182"/>
      <c r="O202" s="862"/>
      <c r="P202" s="1182"/>
      <c r="Q202" s="1182"/>
      <c r="R202" s="1249"/>
    </row>
    <row r="203" spans="1:18" ht="20.25" customHeight="1" x14ac:dyDescent="0.3">
      <c r="A203" s="139"/>
      <c r="B203" s="377"/>
      <c r="C203" s="141"/>
      <c r="D203" s="317"/>
      <c r="E203" s="1175"/>
      <c r="F203" s="375" t="s">
        <v>566</v>
      </c>
      <c r="G203" s="376" t="s">
        <v>210</v>
      </c>
      <c r="H203" s="1036" t="s">
        <v>645</v>
      </c>
      <c r="I203" s="1032"/>
      <c r="J203" s="1125"/>
      <c r="K203" s="1125"/>
      <c r="L203" s="1125"/>
      <c r="M203" s="1179"/>
      <c r="N203" s="1182"/>
      <c r="O203" s="862"/>
      <c r="P203" s="1182"/>
      <c r="Q203" s="1182"/>
      <c r="R203" s="1249"/>
    </row>
    <row r="204" spans="1:18" ht="20.25" customHeight="1" x14ac:dyDescent="0.3">
      <c r="A204" s="139"/>
      <c r="B204" s="377"/>
      <c r="C204" s="141"/>
      <c r="D204" s="317"/>
      <c r="E204" s="1175"/>
      <c r="F204" s="375" t="s">
        <v>436</v>
      </c>
      <c r="G204" s="376" t="s">
        <v>210</v>
      </c>
      <c r="H204" s="1036">
        <v>8</v>
      </c>
      <c r="I204" s="1032"/>
      <c r="J204" s="1125"/>
      <c r="K204" s="1125"/>
      <c r="L204" s="1125"/>
      <c r="M204" s="1179"/>
      <c r="N204" s="1182"/>
      <c r="O204" s="862"/>
      <c r="P204" s="1182"/>
      <c r="Q204" s="1182"/>
      <c r="R204" s="1249"/>
    </row>
    <row r="205" spans="1:18" ht="20.25" customHeight="1" x14ac:dyDescent="0.3">
      <c r="A205" s="139"/>
      <c r="B205" s="377"/>
      <c r="C205" s="141"/>
      <c r="D205" s="317"/>
      <c r="E205" s="1175"/>
      <c r="F205" s="375" t="s">
        <v>437</v>
      </c>
      <c r="G205" s="376" t="s">
        <v>210</v>
      </c>
      <c r="H205" s="1036">
        <v>19</v>
      </c>
      <c r="I205" s="1032"/>
      <c r="J205" s="1125"/>
      <c r="K205" s="1125"/>
      <c r="L205" s="1125"/>
      <c r="M205" s="1179"/>
      <c r="N205" s="1182"/>
      <c r="O205" s="862"/>
      <c r="P205" s="1182"/>
      <c r="Q205" s="1182"/>
      <c r="R205" s="1249"/>
    </row>
    <row r="206" spans="1:18" ht="20.25" customHeight="1" x14ac:dyDescent="0.3">
      <c r="A206" s="139"/>
      <c r="B206" s="377"/>
      <c r="C206" s="141"/>
      <c r="D206" s="317"/>
      <c r="E206" s="1175"/>
      <c r="F206" s="375" t="s">
        <v>438</v>
      </c>
      <c r="G206" s="376" t="s">
        <v>210</v>
      </c>
      <c r="H206" s="1036">
        <v>2016</v>
      </c>
      <c r="I206" s="1032"/>
      <c r="J206" s="1125"/>
      <c r="K206" s="1125"/>
      <c r="L206" s="1125"/>
      <c r="M206" s="1179"/>
      <c r="N206" s="1182"/>
      <c r="O206" s="862"/>
      <c r="P206" s="1182"/>
      <c r="Q206" s="1182"/>
      <c r="R206" s="1249"/>
    </row>
    <row r="207" spans="1:18" ht="20.25" customHeight="1" x14ac:dyDescent="0.3">
      <c r="A207" s="139"/>
      <c r="B207" s="377"/>
      <c r="C207" s="141"/>
      <c r="D207" s="317"/>
      <c r="E207" s="1175"/>
      <c r="F207" s="375" t="s">
        <v>439</v>
      </c>
      <c r="G207" s="376" t="s">
        <v>210</v>
      </c>
      <c r="H207" s="1196" t="s">
        <v>646</v>
      </c>
      <c r="I207" s="1032"/>
      <c r="J207" s="1125"/>
      <c r="K207" s="1125"/>
      <c r="L207" s="1125"/>
      <c r="M207" s="1179"/>
      <c r="N207" s="1182"/>
      <c r="O207" s="862"/>
      <c r="P207" s="1182"/>
      <c r="Q207" s="1182"/>
      <c r="R207" s="1249"/>
    </row>
    <row r="208" spans="1:18" ht="20.25" customHeight="1" x14ac:dyDescent="0.3">
      <c r="A208" s="139"/>
      <c r="B208" s="377"/>
      <c r="C208" s="141"/>
      <c r="D208" s="317"/>
      <c r="E208" s="1175"/>
      <c r="F208" s="375" t="s">
        <v>440</v>
      </c>
      <c r="G208" s="376" t="s">
        <v>210</v>
      </c>
      <c r="H208" s="1036" t="s">
        <v>647</v>
      </c>
      <c r="I208" s="1032"/>
      <c r="J208" s="1125"/>
      <c r="K208" s="1125"/>
      <c r="L208" s="1125"/>
      <c r="M208" s="1179"/>
      <c r="N208" s="1182"/>
      <c r="O208" s="862"/>
      <c r="P208" s="1182"/>
      <c r="Q208" s="1182"/>
      <c r="R208" s="1249"/>
    </row>
    <row r="209" spans="1:18" ht="20.25" customHeight="1" x14ac:dyDescent="0.3">
      <c r="A209" s="139"/>
      <c r="B209" s="377"/>
      <c r="C209" s="141"/>
      <c r="D209" s="317"/>
      <c r="E209" s="1175"/>
      <c r="F209" s="375" t="s">
        <v>432</v>
      </c>
      <c r="G209" s="376" t="s">
        <v>210</v>
      </c>
      <c r="H209" s="1036" t="s">
        <v>649</v>
      </c>
      <c r="I209" s="1032"/>
      <c r="J209" s="1125"/>
      <c r="K209" s="1125"/>
      <c r="L209" s="1125"/>
      <c r="M209" s="1179"/>
      <c r="N209" s="1182"/>
      <c r="O209" s="862"/>
      <c r="P209" s="1182"/>
      <c r="Q209" s="1182"/>
      <c r="R209" s="1249"/>
    </row>
    <row r="210" spans="1:18" ht="20.25" customHeight="1" x14ac:dyDescent="0.3">
      <c r="A210" s="139"/>
      <c r="B210" s="377"/>
      <c r="C210" s="141"/>
      <c r="D210" s="317"/>
      <c r="E210" s="1175"/>
      <c r="F210" s="375" t="s">
        <v>441</v>
      </c>
      <c r="G210" s="376" t="s">
        <v>210</v>
      </c>
      <c r="H210" s="1188"/>
      <c r="I210" s="1032"/>
      <c r="J210" s="1125"/>
      <c r="K210" s="1125"/>
      <c r="L210" s="1125"/>
      <c r="M210" s="1179"/>
      <c r="N210" s="1182"/>
      <c r="O210" s="862"/>
      <c r="P210" s="1182"/>
      <c r="Q210" s="1182"/>
      <c r="R210" s="1249"/>
    </row>
    <row r="211" spans="1:18" ht="45.75" customHeight="1" x14ac:dyDescent="0.3">
      <c r="A211" s="139"/>
      <c r="B211" s="377"/>
      <c r="C211" s="141"/>
      <c r="D211" s="317"/>
      <c r="E211" s="1175"/>
      <c r="F211" s="375" t="s">
        <v>442</v>
      </c>
      <c r="G211" s="376" t="s">
        <v>210</v>
      </c>
      <c r="H211" s="1188" t="s">
        <v>651</v>
      </c>
      <c r="I211" s="1032"/>
      <c r="J211" s="1125"/>
      <c r="K211" s="1125"/>
      <c r="L211" s="1125"/>
      <c r="M211" s="1179"/>
      <c r="N211" s="1182"/>
      <c r="O211" s="1349">
        <v>7.78</v>
      </c>
      <c r="P211" s="1182"/>
      <c r="Q211" s="1182"/>
      <c r="R211" s="1249"/>
    </row>
    <row r="212" spans="1:18" ht="30" customHeight="1" x14ac:dyDescent="0.3">
      <c r="A212" s="139"/>
      <c r="B212" s="377"/>
      <c r="C212" s="141"/>
      <c r="D212" s="317"/>
      <c r="E212" s="1175"/>
      <c r="F212" s="375" t="s">
        <v>369</v>
      </c>
      <c r="G212" s="376" t="s">
        <v>210</v>
      </c>
      <c r="H212" s="1188" t="s">
        <v>650</v>
      </c>
      <c r="I212" s="1032"/>
      <c r="J212" s="1125"/>
      <c r="K212" s="1125"/>
      <c r="L212" s="1125"/>
      <c r="M212" s="1179"/>
      <c r="N212" s="1182"/>
      <c r="O212" s="862"/>
      <c r="P212" s="1182"/>
      <c r="Q212" s="1182"/>
      <c r="R212" s="1249"/>
    </row>
    <row r="213" spans="1:18" ht="30" customHeight="1" x14ac:dyDescent="0.3">
      <c r="A213" s="139"/>
      <c r="B213" s="377"/>
      <c r="C213" s="141"/>
      <c r="D213" s="317"/>
      <c r="E213" s="1175"/>
      <c r="F213" s="375" t="s">
        <v>354</v>
      </c>
      <c r="G213" s="376" t="s">
        <v>210</v>
      </c>
      <c r="H213" s="1188" t="s">
        <v>1483</v>
      </c>
      <c r="I213" s="1032"/>
      <c r="J213" s="1125"/>
      <c r="K213" s="1125"/>
      <c r="L213" s="1125"/>
      <c r="M213" s="1179"/>
      <c r="N213" s="1182"/>
      <c r="O213" s="862"/>
      <c r="P213" s="1182"/>
      <c r="Q213" s="1182"/>
      <c r="R213" s="1249"/>
    </row>
    <row r="214" spans="1:18" ht="30" customHeight="1" x14ac:dyDescent="0.3">
      <c r="A214" s="139"/>
      <c r="B214" s="377"/>
      <c r="C214" s="141"/>
      <c r="D214" s="317"/>
      <c r="E214" s="1175"/>
      <c r="F214" s="375" t="s">
        <v>509</v>
      </c>
      <c r="G214" s="376" t="s">
        <v>210</v>
      </c>
      <c r="H214" s="1188" t="s">
        <v>791</v>
      </c>
      <c r="I214" s="1032"/>
      <c r="J214" s="1125"/>
      <c r="K214" s="1125"/>
      <c r="L214" s="1125"/>
      <c r="M214" s="1179"/>
      <c r="N214" s="1182"/>
      <c r="O214" s="862"/>
      <c r="P214" s="1182"/>
      <c r="Q214" s="1182"/>
      <c r="R214" s="1249"/>
    </row>
    <row r="215" spans="1:18" ht="28.5" customHeight="1" x14ac:dyDescent="0.3">
      <c r="A215" s="139"/>
      <c r="B215" s="377"/>
      <c r="C215" s="141"/>
      <c r="D215" s="317"/>
      <c r="E215" s="1175"/>
      <c r="F215" s="745" t="s">
        <v>444</v>
      </c>
      <c r="G215" s="393" t="s">
        <v>210</v>
      </c>
      <c r="H215" s="1188" t="s">
        <v>648</v>
      </c>
      <c r="I215" s="1233"/>
      <c r="J215" s="1125"/>
      <c r="K215" s="1125"/>
      <c r="L215" s="1125"/>
      <c r="M215" s="1179"/>
      <c r="N215" s="1182"/>
      <c r="O215" s="862"/>
      <c r="P215" s="1182"/>
      <c r="Q215" s="1182"/>
      <c r="R215" s="1249"/>
    </row>
    <row r="216" spans="1:18" ht="33" customHeight="1" x14ac:dyDescent="0.3">
      <c r="A216" s="139"/>
      <c r="B216" s="377"/>
      <c r="C216" s="141"/>
      <c r="D216" s="317"/>
      <c r="E216" s="1175"/>
      <c r="F216" s="375" t="s">
        <v>445</v>
      </c>
      <c r="G216" s="376" t="s">
        <v>210</v>
      </c>
      <c r="H216" s="1188"/>
      <c r="I216" s="1032"/>
      <c r="J216" s="1125"/>
      <c r="K216" s="1125"/>
      <c r="L216" s="1125"/>
      <c r="M216" s="1179"/>
      <c r="N216" s="1182"/>
      <c r="O216" s="862"/>
      <c r="P216" s="1182"/>
      <c r="Q216" s="1182"/>
      <c r="R216" s="1249"/>
    </row>
    <row r="217" spans="1:18" ht="21" customHeight="1" x14ac:dyDescent="0.3">
      <c r="A217" s="139"/>
      <c r="B217" s="377"/>
      <c r="C217" s="141"/>
      <c r="D217" s="317"/>
      <c r="E217" s="1175"/>
      <c r="F217" s="705" t="s">
        <v>446</v>
      </c>
      <c r="G217" s="376" t="s">
        <v>210</v>
      </c>
      <c r="H217" s="1036" t="s">
        <v>449</v>
      </c>
      <c r="I217" s="1032"/>
      <c r="J217" s="1125"/>
      <c r="K217" s="1125"/>
      <c r="L217" s="1125"/>
      <c r="M217" s="1179"/>
      <c r="N217" s="1182"/>
      <c r="O217" s="862"/>
      <c r="P217" s="1182"/>
      <c r="Q217" s="1182"/>
      <c r="R217" s="1249"/>
    </row>
    <row r="218" spans="1:18" ht="27.75" customHeight="1" x14ac:dyDescent="0.3">
      <c r="A218" s="139"/>
      <c r="B218" s="377"/>
      <c r="C218" s="141"/>
      <c r="D218" s="317"/>
      <c r="E218" s="1176"/>
      <c r="F218" s="375" t="s">
        <v>447</v>
      </c>
      <c r="G218" s="376" t="s">
        <v>210</v>
      </c>
      <c r="H218" s="1036" t="s">
        <v>662</v>
      </c>
      <c r="I218" s="1032"/>
      <c r="J218" s="1121"/>
      <c r="K218" s="1121"/>
      <c r="L218" s="1121"/>
      <c r="M218" s="1180"/>
      <c r="N218" s="1183"/>
      <c r="O218" s="862"/>
      <c r="P218" s="1183"/>
      <c r="Q218" s="1183"/>
      <c r="R218" s="1249"/>
    </row>
    <row r="219" spans="1:18" ht="18" customHeight="1" x14ac:dyDescent="0.3">
      <c r="A219" s="139"/>
      <c r="B219" s="637"/>
      <c r="C219" s="141"/>
      <c r="D219" s="317"/>
      <c r="E219" s="633"/>
      <c r="F219" s="634"/>
      <c r="G219" s="634"/>
      <c r="H219" s="634"/>
      <c r="I219" s="634"/>
      <c r="J219" s="634"/>
      <c r="K219" s="634"/>
      <c r="L219" s="634"/>
      <c r="M219" s="634"/>
      <c r="N219" s="635"/>
      <c r="O219" s="863"/>
    </row>
    <row r="220" spans="1:18" ht="19" customHeight="1" x14ac:dyDescent="0.3">
      <c r="A220" s="139"/>
      <c r="B220" s="377"/>
      <c r="C220" s="141"/>
      <c r="D220" s="317"/>
      <c r="E220" s="1174" t="s">
        <v>284</v>
      </c>
      <c r="F220" s="375" t="s">
        <v>448</v>
      </c>
      <c r="G220" s="376" t="s">
        <v>210</v>
      </c>
      <c r="H220" s="1194" t="s">
        <v>653</v>
      </c>
      <c r="I220" s="1195"/>
      <c r="J220" s="1120">
        <v>2016</v>
      </c>
      <c r="K220" s="1120" t="s">
        <v>356</v>
      </c>
      <c r="L220" s="1120">
        <v>1</v>
      </c>
      <c r="M220" s="1178">
        <f>N220</f>
        <v>3.85</v>
      </c>
      <c r="N220" s="1181">
        <v>3.85</v>
      </c>
      <c r="O220" s="862"/>
      <c r="P220" s="1181">
        <v>3.84</v>
      </c>
      <c r="Q220" s="1181">
        <v>3.86</v>
      </c>
      <c r="R220" s="1249"/>
    </row>
    <row r="221" spans="1:18" ht="19" customHeight="1" x14ac:dyDescent="0.3">
      <c r="A221" s="139"/>
      <c r="B221" s="377"/>
      <c r="C221" s="141"/>
      <c r="D221" s="317"/>
      <c r="E221" s="1175"/>
      <c r="F221" s="375" t="s">
        <v>433</v>
      </c>
      <c r="G221" s="376" t="s">
        <v>210</v>
      </c>
      <c r="H221" s="1036" t="s">
        <v>652</v>
      </c>
      <c r="I221" s="1032"/>
      <c r="J221" s="1125"/>
      <c r="K221" s="1125"/>
      <c r="L221" s="1125"/>
      <c r="M221" s="1179"/>
      <c r="N221" s="1182"/>
      <c r="O221" s="862"/>
      <c r="P221" s="1182"/>
      <c r="Q221" s="1182"/>
      <c r="R221" s="1249"/>
    </row>
    <row r="222" spans="1:18" ht="19" customHeight="1" x14ac:dyDescent="0.3">
      <c r="A222" s="139"/>
      <c r="B222" s="377"/>
      <c r="C222" s="141"/>
      <c r="D222" s="317"/>
      <c r="E222" s="1175"/>
      <c r="F222" s="375" t="s">
        <v>435</v>
      </c>
      <c r="G222" s="376" t="s">
        <v>210</v>
      </c>
      <c r="H222" s="1036" t="s">
        <v>499</v>
      </c>
      <c r="I222" s="1032"/>
      <c r="J222" s="1125"/>
      <c r="K222" s="1125"/>
      <c r="L222" s="1125"/>
      <c r="M222" s="1179"/>
      <c r="N222" s="1182"/>
      <c r="O222" s="862"/>
      <c r="P222" s="1182"/>
      <c r="Q222" s="1182"/>
      <c r="R222" s="1249"/>
    </row>
    <row r="223" spans="1:18" ht="19" customHeight="1" x14ac:dyDescent="0.3">
      <c r="A223" s="139"/>
      <c r="B223" s="377"/>
      <c r="C223" s="141"/>
      <c r="D223" s="317"/>
      <c r="E223" s="1175"/>
      <c r="F223" s="375" t="s">
        <v>436</v>
      </c>
      <c r="G223" s="376" t="s">
        <v>210</v>
      </c>
      <c r="H223" s="1036">
        <v>7</v>
      </c>
      <c r="I223" s="1032"/>
      <c r="J223" s="1125"/>
      <c r="K223" s="1125"/>
      <c r="L223" s="1125"/>
      <c r="M223" s="1179"/>
      <c r="N223" s="1182"/>
      <c r="O223" s="862"/>
      <c r="P223" s="1182"/>
      <c r="Q223" s="1182"/>
      <c r="R223" s="1249"/>
    </row>
    <row r="224" spans="1:18" ht="19" customHeight="1" x14ac:dyDescent="0.3">
      <c r="A224" s="139"/>
      <c r="B224" s="377"/>
      <c r="C224" s="141"/>
      <c r="D224" s="317"/>
      <c r="E224" s="1175"/>
      <c r="F224" s="375" t="s">
        <v>437</v>
      </c>
      <c r="G224" s="376" t="s">
        <v>210</v>
      </c>
      <c r="H224" s="1036">
        <v>5</v>
      </c>
      <c r="I224" s="1032"/>
      <c r="J224" s="1125"/>
      <c r="K224" s="1125"/>
      <c r="L224" s="1125"/>
      <c r="M224" s="1179"/>
      <c r="N224" s="1182"/>
      <c r="O224" s="862"/>
      <c r="P224" s="1182"/>
      <c r="Q224" s="1182"/>
      <c r="R224" s="1249"/>
    </row>
    <row r="225" spans="1:18" ht="19" customHeight="1" x14ac:dyDescent="0.3">
      <c r="A225" s="139"/>
      <c r="B225" s="377"/>
      <c r="C225" s="141"/>
      <c r="D225" s="317"/>
      <c r="E225" s="1175"/>
      <c r="F225" s="375" t="s">
        <v>438</v>
      </c>
      <c r="G225" s="376" t="s">
        <v>210</v>
      </c>
      <c r="H225" s="1036">
        <v>2016</v>
      </c>
      <c r="I225" s="1032"/>
      <c r="J225" s="1125"/>
      <c r="K225" s="1125"/>
      <c r="L225" s="1125"/>
      <c r="M225" s="1179"/>
      <c r="N225" s="1182"/>
      <c r="O225" s="862"/>
      <c r="P225" s="1182"/>
      <c r="Q225" s="1182"/>
      <c r="R225" s="1249"/>
    </row>
    <row r="226" spans="1:18" ht="19" customHeight="1" x14ac:dyDescent="0.3">
      <c r="A226" s="139"/>
      <c r="B226" s="377"/>
      <c r="C226" s="141"/>
      <c r="D226" s="317"/>
      <c r="E226" s="1175"/>
      <c r="F226" s="375" t="s">
        <v>439</v>
      </c>
      <c r="G226" s="376" t="s">
        <v>210</v>
      </c>
      <c r="H226" s="1196" t="s">
        <v>654</v>
      </c>
      <c r="I226" s="1032"/>
      <c r="J226" s="1125"/>
      <c r="K226" s="1125"/>
      <c r="L226" s="1125"/>
      <c r="M226" s="1179"/>
      <c r="N226" s="1182"/>
      <c r="O226" s="862"/>
      <c r="P226" s="1182"/>
      <c r="Q226" s="1182"/>
      <c r="R226" s="1249"/>
    </row>
    <row r="227" spans="1:18" ht="19" customHeight="1" x14ac:dyDescent="0.3">
      <c r="A227" s="139"/>
      <c r="B227" s="377"/>
      <c r="C227" s="141"/>
      <c r="D227" s="317"/>
      <c r="E227" s="1175"/>
      <c r="F227" s="375" t="s">
        <v>440</v>
      </c>
      <c r="G227" s="376" t="s">
        <v>210</v>
      </c>
      <c r="H227" s="1036" t="s">
        <v>500</v>
      </c>
      <c r="I227" s="1032"/>
      <c r="J227" s="1125"/>
      <c r="K227" s="1125"/>
      <c r="L227" s="1125"/>
      <c r="M227" s="1179"/>
      <c r="N227" s="1182"/>
      <c r="O227" s="862"/>
      <c r="P227" s="1182"/>
      <c r="Q227" s="1182"/>
      <c r="R227" s="1249"/>
    </row>
    <row r="228" spans="1:18" ht="19" customHeight="1" x14ac:dyDescent="0.3">
      <c r="A228" s="139"/>
      <c r="B228" s="377"/>
      <c r="C228" s="141"/>
      <c r="D228" s="317"/>
      <c r="E228" s="1175"/>
      <c r="F228" s="375" t="s">
        <v>432</v>
      </c>
      <c r="G228" s="376" t="s">
        <v>210</v>
      </c>
      <c r="H228" s="1036" t="s">
        <v>501</v>
      </c>
      <c r="I228" s="1032"/>
      <c r="J228" s="1125"/>
      <c r="K228" s="1125"/>
      <c r="L228" s="1125"/>
      <c r="M228" s="1179"/>
      <c r="N228" s="1182"/>
      <c r="O228" s="862"/>
      <c r="P228" s="1182"/>
      <c r="Q228" s="1182"/>
      <c r="R228" s="1249"/>
    </row>
    <row r="229" spans="1:18" ht="19" customHeight="1" x14ac:dyDescent="0.3">
      <c r="A229" s="139"/>
      <c r="B229" s="377"/>
      <c r="C229" s="141"/>
      <c r="D229" s="317"/>
      <c r="E229" s="1175"/>
      <c r="F229" s="375" t="s">
        <v>441</v>
      </c>
      <c r="G229" s="376" t="s">
        <v>210</v>
      </c>
      <c r="H229" s="1188"/>
      <c r="I229" s="1032"/>
      <c r="J229" s="1125"/>
      <c r="K229" s="1125"/>
      <c r="L229" s="1125"/>
      <c r="M229" s="1179"/>
      <c r="N229" s="1182"/>
      <c r="O229" s="862"/>
      <c r="P229" s="1182"/>
      <c r="Q229" s="1182"/>
      <c r="R229" s="1249"/>
    </row>
    <row r="230" spans="1:18" ht="18.75" customHeight="1" x14ac:dyDescent="0.3">
      <c r="A230" s="139"/>
      <c r="B230" s="377"/>
      <c r="C230" s="141"/>
      <c r="D230" s="317"/>
      <c r="E230" s="1175"/>
      <c r="F230" s="375" t="s">
        <v>442</v>
      </c>
      <c r="G230" s="376" t="s">
        <v>210</v>
      </c>
      <c r="H230" s="1188" t="s">
        <v>656</v>
      </c>
      <c r="I230" s="1032"/>
      <c r="J230" s="1125"/>
      <c r="K230" s="1125"/>
      <c r="L230" s="1125"/>
      <c r="M230" s="1179"/>
      <c r="N230" s="1182"/>
      <c r="O230" s="1349">
        <v>3.85</v>
      </c>
      <c r="P230" s="1182"/>
      <c r="Q230" s="1182"/>
      <c r="R230" s="1249"/>
    </row>
    <row r="231" spans="1:18" ht="19" customHeight="1" x14ac:dyDescent="0.3">
      <c r="A231" s="139"/>
      <c r="B231" s="377"/>
      <c r="C231" s="141"/>
      <c r="D231" s="317"/>
      <c r="E231" s="1175"/>
      <c r="F231" s="375" t="s">
        <v>369</v>
      </c>
      <c r="G231" s="376" t="s">
        <v>210</v>
      </c>
      <c r="H231" s="1188" t="s">
        <v>655</v>
      </c>
      <c r="I231" s="1032"/>
      <c r="J231" s="1125"/>
      <c r="K231" s="1125"/>
      <c r="L231" s="1125"/>
      <c r="M231" s="1179"/>
      <c r="N231" s="1182"/>
      <c r="O231" s="862"/>
      <c r="P231" s="1182"/>
      <c r="Q231" s="1182"/>
      <c r="R231" s="1249"/>
    </row>
    <row r="232" spans="1:18" ht="30" customHeight="1" x14ac:dyDescent="0.3">
      <c r="A232" s="139"/>
      <c r="B232" s="377"/>
      <c r="C232" s="141"/>
      <c r="D232" s="317"/>
      <c r="E232" s="1175"/>
      <c r="F232" s="375" t="s">
        <v>354</v>
      </c>
      <c r="G232" s="376" t="s">
        <v>210</v>
      </c>
      <c r="H232" s="1184" t="s">
        <v>1484</v>
      </c>
      <c r="I232" s="1032"/>
      <c r="J232" s="1125"/>
      <c r="K232" s="1125"/>
      <c r="L232" s="1125"/>
      <c r="M232" s="1179"/>
      <c r="N232" s="1182"/>
      <c r="O232" s="862"/>
      <c r="P232" s="1182"/>
      <c r="Q232" s="1182"/>
      <c r="R232" s="1249"/>
    </row>
    <row r="233" spans="1:18" ht="26" x14ac:dyDescent="0.3">
      <c r="A233" s="139"/>
      <c r="B233" s="377"/>
      <c r="C233" s="141"/>
      <c r="D233" s="317"/>
      <c r="E233" s="1175"/>
      <c r="F233" s="375" t="s">
        <v>443</v>
      </c>
      <c r="G233" s="376" t="s">
        <v>210</v>
      </c>
      <c r="H233" s="1188" t="s">
        <v>792</v>
      </c>
      <c r="I233" s="1032"/>
      <c r="J233" s="1125"/>
      <c r="K233" s="1125"/>
      <c r="L233" s="1125"/>
      <c r="M233" s="1179"/>
      <c r="N233" s="1182"/>
      <c r="O233" s="862"/>
      <c r="P233" s="1182"/>
      <c r="Q233" s="1182"/>
      <c r="R233" s="1249"/>
    </row>
    <row r="234" spans="1:18" ht="29.25" customHeight="1" x14ac:dyDescent="0.3">
      <c r="A234" s="139"/>
      <c r="B234" s="377"/>
      <c r="C234" s="141"/>
      <c r="D234" s="317"/>
      <c r="E234" s="1175"/>
      <c r="F234" s="496" t="s">
        <v>444</v>
      </c>
      <c r="G234" s="497" t="s">
        <v>210</v>
      </c>
      <c r="H234" s="1188" t="s">
        <v>575</v>
      </c>
      <c r="I234" s="1032"/>
      <c r="J234" s="1125"/>
      <c r="K234" s="1125"/>
      <c r="L234" s="1125"/>
      <c r="M234" s="1179"/>
      <c r="N234" s="1182"/>
      <c r="O234" s="862"/>
      <c r="P234" s="1182"/>
      <c r="Q234" s="1182"/>
      <c r="R234" s="1249"/>
    </row>
    <row r="235" spans="1:18" ht="26" x14ac:dyDescent="0.3">
      <c r="A235" s="139"/>
      <c r="B235" s="377"/>
      <c r="C235" s="141"/>
      <c r="D235" s="317"/>
      <c r="E235" s="1175"/>
      <c r="F235" s="742" t="s">
        <v>445</v>
      </c>
      <c r="G235" s="376" t="s">
        <v>210</v>
      </c>
      <c r="H235" s="1036"/>
      <c r="I235" s="1032"/>
      <c r="J235" s="1125"/>
      <c r="K235" s="1125"/>
      <c r="L235" s="1125"/>
      <c r="M235" s="1179"/>
      <c r="N235" s="1182"/>
      <c r="O235" s="862"/>
      <c r="P235" s="1182"/>
      <c r="Q235" s="1182"/>
      <c r="R235" s="1249"/>
    </row>
    <row r="236" spans="1:18" ht="18.75" customHeight="1" x14ac:dyDescent="0.3">
      <c r="A236" s="139"/>
      <c r="B236" s="377"/>
      <c r="C236" s="141"/>
      <c r="D236" s="317"/>
      <c r="E236" s="1175"/>
      <c r="F236" s="705" t="s">
        <v>446</v>
      </c>
      <c r="G236" s="376" t="s">
        <v>210</v>
      </c>
      <c r="H236" s="1036" t="s">
        <v>449</v>
      </c>
      <c r="I236" s="1032"/>
      <c r="J236" s="1125"/>
      <c r="K236" s="1125"/>
      <c r="L236" s="1125"/>
      <c r="M236" s="1179"/>
      <c r="N236" s="1182"/>
      <c r="O236" s="862"/>
      <c r="P236" s="1182"/>
      <c r="Q236" s="1182"/>
      <c r="R236" s="1249"/>
    </row>
    <row r="237" spans="1:18" ht="30.75" customHeight="1" x14ac:dyDescent="0.3">
      <c r="A237" s="139"/>
      <c r="B237" s="377"/>
      <c r="C237" s="141"/>
      <c r="D237" s="317"/>
      <c r="E237" s="1176"/>
      <c r="F237" s="375" t="s">
        <v>447</v>
      </c>
      <c r="G237" s="376" t="s">
        <v>210</v>
      </c>
      <c r="H237" s="1036" t="s">
        <v>662</v>
      </c>
      <c r="I237" s="1032"/>
      <c r="J237" s="1121"/>
      <c r="K237" s="1121"/>
      <c r="L237" s="1121"/>
      <c r="M237" s="1180"/>
      <c r="N237" s="1183"/>
      <c r="O237" s="862"/>
      <c r="P237" s="1183"/>
      <c r="Q237" s="1183"/>
      <c r="R237" s="1249"/>
    </row>
    <row r="238" spans="1:18" ht="18" customHeight="1" x14ac:dyDescent="0.3">
      <c r="A238" s="139"/>
      <c r="B238" s="713"/>
      <c r="C238" s="141"/>
      <c r="D238" s="317"/>
      <c r="E238" s="633"/>
      <c r="F238" s="634"/>
      <c r="G238" s="634"/>
      <c r="H238" s="634"/>
      <c r="I238" s="634"/>
      <c r="J238" s="634"/>
      <c r="K238" s="634"/>
      <c r="L238" s="634"/>
      <c r="M238" s="634"/>
      <c r="N238" s="635"/>
      <c r="O238" s="863"/>
    </row>
    <row r="239" spans="1:18" s="202" customFormat="1" ht="29.25" customHeight="1" x14ac:dyDescent="0.3">
      <c r="A239" s="714"/>
      <c r="B239" s="712"/>
      <c r="C239" s="626"/>
      <c r="D239" s="715"/>
      <c r="E239" s="1228" t="s">
        <v>285</v>
      </c>
      <c r="F239" s="716" t="s">
        <v>448</v>
      </c>
      <c r="G239" s="717" t="s">
        <v>210</v>
      </c>
      <c r="H239" s="1231" t="s">
        <v>657</v>
      </c>
      <c r="I239" s="1232"/>
      <c r="J239" s="1060">
        <v>2017</v>
      </c>
      <c r="K239" s="1060" t="s">
        <v>356</v>
      </c>
      <c r="L239" s="1060">
        <v>1</v>
      </c>
      <c r="M239" s="1178">
        <f>N239</f>
        <v>2.57</v>
      </c>
      <c r="N239" s="1191">
        <v>2.57</v>
      </c>
      <c r="O239" s="864"/>
      <c r="P239" s="1191">
        <v>2.57</v>
      </c>
      <c r="Q239" s="1191">
        <v>2.58</v>
      </c>
      <c r="R239" s="1246"/>
    </row>
    <row r="240" spans="1:18" s="202" customFormat="1" ht="20.149999999999999" customHeight="1" x14ac:dyDescent="0.3">
      <c r="A240" s="714"/>
      <c r="B240" s="712"/>
      <c r="C240" s="626"/>
      <c r="D240" s="715"/>
      <c r="E240" s="1229"/>
      <c r="F240" s="716" t="s">
        <v>433</v>
      </c>
      <c r="G240" s="717" t="s">
        <v>210</v>
      </c>
      <c r="H240" s="1087" t="s">
        <v>658</v>
      </c>
      <c r="I240" s="1227"/>
      <c r="J240" s="1061"/>
      <c r="K240" s="1061"/>
      <c r="L240" s="1061"/>
      <c r="M240" s="1179"/>
      <c r="N240" s="1192"/>
      <c r="O240" s="864"/>
      <c r="P240" s="1192"/>
      <c r="Q240" s="1192"/>
      <c r="R240" s="1246"/>
    </row>
    <row r="241" spans="1:18" s="202" customFormat="1" ht="20.149999999999999" customHeight="1" x14ac:dyDescent="0.3">
      <c r="A241" s="714"/>
      <c r="B241" s="712"/>
      <c r="C241" s="626"/>
      <c r="D241" s="715"/>
      <c r="E241" s="1229"/>
      <c r="F241" s="716" t="s">
        <v>435</v>
      </c>
      <c r="G241" s="717" t="s">
        <v>210</v>
      </c>
      <c r="H241" s="1226" t="s">
        <v>659</v>
      </c>
      <c r="I241" s="1227"/>
      <c r="J241" s="1061"/>
      <c r="K241" s="1061"/>
      <c r="L241" s="1061"/>
      <c r="M241" s="1179"/>
      <c r="N241" s="1192"/>
      <c r="O241" s="864"/>
      <c r="P241" s="1192"/>
      <c r="Q241" s="1192"/>
      <c r="R241" s="1246"/>
    </row>
    <row r="242" spans="1:18" s="202" customFormat="1" ht="20.149999999999999" customHeight="1" x14ac:dyDescent="0.3">
      <c r="A242" s="714"/>
      <c r="B242" s="712"/>
      <c r="C242" s="626"/>
      <c r="D242" s="715"/>
      <c r="E242" s="1229"/>
      <c r="F242" s="716" t="s">
        <v>436</v>
      </c>
      <c r="G242" s="717" t="s">
        <v>210</v>
      </c>
      <c r="H242" s="1087">
        <v>9</v>
      </c>
      <c r="I242" s="1089"/>
      <c r="J242" s="1061"/>
      <c r="K242" s="1061"/>
      <c r="L242" s="1061"/>
      <c r="M242" s="1179"/>
      <c r="N242" s="1192"/>
      <c r="O242" s="864"/>
      <c r="P242" s="1192"/>
      <c r="Q242" s="1192"/>
      <c r="R242" s="1246"/>
    </row>
    <row r="243" spans="1:18" s="202" customFormat="1" ht="20.149999999999999" customHeight="1" x14ac:dyDescent="0.3">
      <c r="A243" s="714"/>
      <c r="B243" s="712"/>
      <c r="C243" s="626"/>
      <c r="D243" s="715"/>
      <c r="E243" s="1229"/>
      <c r="F243" s="716" t="s">
        <v>437</v>
      </c>
      <c r="G243" s="717" t="s">
        <v>210</v>
      </c>
      <c r="H243" s="1087">
        <v>10</v>
      </c>
      <c r="I243" s="1089"/>
      <c r="J243" s="1061"/>
      <c r="K243" s="1061"/>
      <c r="L243" s="1061"/>
      <c r="M243" s="1179"/>
      <c r="N243" s="1192"/>
      <c r="O243" s="864"/>
      <c r="P243" s="1192"/>
      <c r="Q243" s="1192"/>
      <c r="R243" s="1246"/>
    </row>
    <row r="244" spans="1:18" s="202" customFormat="1" ht="20.149999999999999" customHeight="1" x14ac:dyDescent="0.3">
      <c r="A244" s="714"/>
      <c r="B244" s="712"/>
      <c r="C244" s="626"/>
      <c r="D244" s="715"/>
      <c r="E244" s="1229"/>
      <c r="F244" s="716" t="s">
        <v>438</v>
      </c>
      <c r="G244" s="717" t="s">
        <v>210</v>
      </c>
      <c r="H244" s="1087">
        <v>2017</v>
      </c>
      <c r="I244" s="1089"/>
      <c r="J244" s="1061"/>
      <c r="K244" s="1061"/>
      <c r="L244" s="1061"/>
      <c r="M244" s="1179"/>
      <c r="N244" s="1192"/>
      <c r="O244" s="864"/>
      <c r="P244" s="1192"/>
      <c r="Q244" s="1192"/>
      <c r="R244" s="1246"/>
    </row>
    <row r="245" spans="1:18" s="202" customFormat="1" ht="20.149999999999999" customHeight="1" x14ac:dyDescent="0.3">
      <c r="A245" s="714"/>
      <c r="B245" s="712"/>
      <c r="C245" s="626"/>
      <c r="D245" s="715"/>
      <c r="E245" s="1229"/>
      <c r="F245" s="716" t="s">
        <v>439</v>
      </c>
      <c r="G245" s="717" t="s">
        <v>210</v>
      </c>
      <c r="H245" s="1225" t="s">
        <v>628</v>
      </c>
      <c r="I245" s="1089"/>
      <c r="J245" s="1061"/>
      <c r="K245" s="1061"/>
      <c r="L245" s="1061"/>
      <c r="M245" s="1179"/>
      <c r="N245" s="1192"/>
      <c r="O245" s="864"/>
      <c r="P245" s="1192"/>
      <c r="Q245" s="1192"/>
      <c r="R245" s="1246"/>
    </row>
    <row r="246" spans="1:18" s="202" customFormat="1" ht="20.149999999999999" customHeight="1" x14ac:dyDescent="0.3">
      <c r="A246" s="714"/>
      <c r="B246" s="712"/>
      <c r="C246" s="626"/>
      <c r="D246" s="715"/>
      <c r="E246" s="1229"/>
      <c r="F246" s="716" t="s">
        <v>440</v>
      </c>
      <c r="G246" s="717" t="s">
        <v>210</v>
      </c>
      <c r="H246" s="1087" t="s">
        <v>660</v>
      </c>
      <c r="I246" s="1089"/>
      <c r="J246" s="1061"/>
      <c r="K246" s="1061"/>
      <c r="L246" s="1061"/>
      <c r="M246" s="1179"/>
      <c r="N246" s="1192"/>
      <c r="O246" s="864"/>
      <c r="P246" s="1192"/>
      <c r="Q246" s="1192"/>
      <c r="R246" s="1246"/>
    </row>
    <row r="247" spans="1:18" s="202" customFormat="1" ht="20.149999999999999" customHeight="1" x14ac:dyDescent="0.3">
      <c r="A247" s="714"/>
      <c r="B247" s="712"/>
      <c r="C247" s="626"/>
      <c r="D247" s="715"/>
      <c r="E247" s="1229"/>
      <c r="F247" s="716" t="s">
        <v>432</v>
      </c>
      <c r="G247" s="717" t="s">
        <v>210</v>
      </c>
      <c r="H247" s="1087" t="s">
        <v>649</v>
      </c>
      <c r="I247" s="1089"/>
      <c r="J247" s="1061"/>
      <c r="K247" s="1061"/>
      <c r="L247" s="1061"/>
      <c r="M247" s="1179"/>
      <c r="N247" s="1192"/>
      <c r="O247" s="864"/>
      <c r="P247" s="1192"/>
      <c r="Q247" s="1192"/>
      <c r="R247" s="1246"/>
    </row>
    <row r="248" spans="1:18" s="202" customFormat="1" ht="19" customHeight="1" x14ac:dyDescent="0.3">
      <c r="A248" s="714"/>
      <c r="B248" s="712"/>
      <c r="C248" s="626"/>
      <c r="D248" s="715"/>
      <c r="E248" s="1229"/>
      <c r="F248" s="716" t="s">
        <v>441</v>
      </c>
      <c r="G248" s="717" t="s">
        <v>210</v>
      </c>
      <c r="H248" s="1185"/>
      <c r="I248" s="1089"/>
      <c r="J248" s="1061"/>
      <c r="K248" s="1061"/>
      <c r="L248" s="1061"/>
      <c r="M248" s="1179"/>
      <c r="N248" s="1192"/>
      <c r="O248" s="864"/>
      <c r="P248" s="1192"/>
      <c r="Q248" s="1192"/>
      <c r="R248" s="1246"/>
    </row>
    <row r="249" spans="1:18" s="202" customFormat="1" ht="30" customHeight="1" x14ac:dyDescent="0.3">
      <c r="A249" s="714"/>
      <c r="B249" s="712"/>
      <c r="C249" s="626"/>
      <c r="D249" s="715"/>
      <c r="E249" s="1229"/>
      <c r="F249" s="716" t="s">
        <v>442</v>
      </c>
      <c r="G249" s="717" t="s">
        <v>210</v>
      </c>
      <c r="H249" s="1185" t="s">
        <v>663</v>
      </c>
      <c r="I249" s="1089"/>
      <c r="J249" s="1061"/>
      <c r="K249" s="1061"/>
      <c r="L249" s="1061"/>
      <c r="M249" s="1179"/>
      <c r="N249" s="1192"/>
      <c r="O249" s="968">
        <v>2.57</v>
      </c>
      <c r="P249" s="1192"/>
      <c r="Q249" s="1192"/>
      <c r="R249" s="1246"/>
    </row>
    <row r="250" spans="1:18" s="202" customFormat="1" ht="30" customHeight="1" x14ac:dyDescent="0.3">
      <c r="A250" s="714"/>
      <c r="B250" s="712"/>
      <c r="C250" s="626"/>
      <c r="D250" s="715"/>
      <c r="E250" s="1229"/>
      <c r="F250" s="716" t="s">
        <v>369</v>
      </c>
      <c r="G250" s="717" t="s">
        <v>210</v>
      </c>
      <c r="H250" s="1185" t="s">
        <v>664</v>
      </c>
      <c r="I250" s="1089"/>
      <c r="J250" s="1061"/>
      <c r="K250" s="1061"/>
      <c r="L250" s="1061"/>
      <c r="M250" s="1179"/>
      <c r="N250" s="1192"/>
      <c r="O250" s="864"/>
      <c r="P250" s="1192"/>
      <c r="Q250" s="1192"/>
      <c r="R250" s="1246"/>
    </row>
    <row r="251" spans="1:18" s="202" customFormat="1" ht="33" customHeight="1" x14ac:dyDescent="0.3">
      <c r="A251" s="714"/>
      <c r="B251" s="712"/>
      <c r="C251" s="626"/>
      <c r="D251" s="715"/>
      <c r="E251" s="1229"/>
      <c r="F251" s="716" t="s">
        <v>354</v>
      </c>
      <c r="G251" s="717" t="s">
        <v>210</v>
      </c>
      <c r="H251" s="1201" t="s">
        <v>1485</v>
      </c>
      <c r="I251" s="1089"/>
      <c r="J251" s="1061"/>
      <c r="K251" s="1061"/>
      <c r="L251" s="1061"/>
      <c r="M251" s="1179"/>
      <c r="N251" s="1192"/>
      <c r="O251" s="864"/>
      <c r="P251" s="1192"/>
      <c r="Q251" s="1192"/>
      <c r="R251" s="1246"/>
    </row>
    <row r="252" spans="1:18" s="202" customFormat="1" ht="26" x14ac:dyDescent="0.3">
      <c r="A252" s="714"/>
      <c r="B252" s="712"/>
      <c r="C252" s="626"/>
      <c r="D252" s="715"/>
      <c r="E252" s="1229"/>
      <c r="F252" s="716" t="s">
        <v>506</v>
      </c>
      <c r="G252" s="717" t="s">
        <v>210</v>
      </c>
      <c r="H252" s="1185" t="s">
        <v>790</v>
      </c>
      <c r="I252" s="1089"/>
      <c r="J252" s="1061"/>
      <c r="K252" s="1061"/>
      <c r="L252" s="1061"/>
      <c r="M252" s="1179"/>
      <c r="N252" s="1192"/>
      <c r="O252" s="864"/>
      <c r="P252" s="1192"/>
      <c r="Q252" s="1192"/>
      <c r="R252" s="1246"/>
    </row>
    <row r="253" spans="1:18" s="202" customFormat="1" ht="33" customHeight="1" x14ac:dyDescent="0.3">
      <c r="A253" s="714"/>
      <c r="B253" s="712"/>
      <c r="C253" s="626"/>
      <c r="D253" s="715"/>
      <c r="E253" s="1229"/>
      <c r="F253" s="747" t="s">
        <v>444</v>
      </c>
      <c r="G253" s="717"/>
      <c r="H253" s="1185" t="s">
        <v>661</v>
      </c>
      <c r="I253" s="1186"/>
      <c r="J253" s="1061"/>
      <c r="K253" s="1061"/>
      <c r="L253" s="1061"/>
      <c r="M253" s="1179"/>
      <c r="N253" s="1192"/>
      <c r="O253" s="864"/>
      <c r="P253" s="1192"/>
      <c r="Q253" s="1192"/>
      <c r="R253" s="1246"/>
    </row>
    <row r="254" spans="1:18" s="202" customFormat="1" ht="26" x14ac:dyDescent="0.3">
      <c r="A254" s="714"/>
      <c r="B254" s="712"/>
      <c r="C254" s="626"/>
      <c r="D254" s="715"/>
      <c r="E254" s="1229"/>
      <c r="F254" s="716" t="s">
        <v>445</v>
      </c>
      <c r="G254" s="717" t="s">
        <v>210</v>
      </c>
      <c r="H254" s="1185"/>
      <c r="I254" s="1089"/>
      <c r="J254" s="1061"/>
      <c r="K254" s="1061"/>
      <c r="L254" s="1061"/>
      <c r="M254" s="1179"/>
      <c r="N254" s="1192"/>
      <c r="O254" s="864"/>
      <c r="P254" s="1192"/>
      <c r="Q254" s="1192"/>
      <c r="R254" s="1246"/>
    </row>
    <row r="255" spans="1:18" s="202" customFormat="1" ht="18.75" customHeight="1" x14ac:dyDescent="0.3">
      <c r="A255" s="714"/>
      <c r="B255" s="712"/>
      <c r="C255" s="626"/>
      <c r="D255" s="715"/>
      <c r="E255" s="1229"/>
      <c r="F255" s="718" t="s">
        <v>446</v>
      </c>
      <c r="G255" s="717" t="s">
        <v>210</v>
      </c>
      <c r="H255" s="1226" t="s">
        <v>449</v>
      </c>
      <c r="I255" s="1227"/>
      <c r="J255" s="1061"/>
      <c r="K255" s="1061"/>
      <c r="L255" s="1061"/>
      <c r="M255" s="1179"/>
      <c r="N255" s="1192"/>
      <c r="O255" s="864"/>
      <c r="P255" s="1192"/>
      <c r="Q255" s="1192"/>
      <c r="R255" s="1246"/>
    </row>
    <row r="256" spans="1:18" s="202" customFormat="1" ht="19" customHeight="1" x14ac:dyDescent="0.3">
      <c r="A256" s="714"/>
      <c r="B256" s="712"/>
      <c r="C256" s="626"/>
      <c r="D256" s="715"/>
      <c r="E256" s="1230"/>
      <c r="F256" s="716" t="s">
        <v>447</v>
      </c>
      <c r="G256" s="717" t="s">
        <v>210</v>
      </c>
      <c r="H256" s="1226" t="s">
        <v>576</v>
      </c>
      <c r="I256" s="1227"/>
      <c r="J256" s="1062"/>
      <c r="K256" s="1062"/>
      <c r="L256" s="1062"/>
      <c r="M256" s="1180"/>
      <c r="N256" s="1193"/>
      <c r="O256" s="864"/>
      <c r="P256" s="1193"/>
      <c r="Q256" s="1193"/>
      <c r="R256" s="1246"/>
    </row>
    <row r="257" spans="1:18" ht="17.25" customHeight="1" x14ac:dyDescent="0.3">
      <c r="A257" s="139"/>
      <c r="B257" s="396"/>
      <c r="C257" s="141"/>
      <c r="D257" s="317"/>
      <c r="E257" s="633"/>
      <c r="F257" s="634"/>
      <c r="G257" s="634"/>
      <c r="H257" s="634"/>
      <c r="I257" s="634"/>
      <c r="J257" s="634"/>
      <c r="K257" s="634"/>
      <c r="L257" s="634"/>
      <c r="M257" s="634"/>
      <c r="N257" s="635"/>
      <c r="O257" s="863"/>
    </row>
    <row r="258" spans="1:18" ht="32.25" customHeight="1" x14ac:dyDescent="0.3">
      <c r="A258" s="139"/>
      <c r="B258" s="377"/>
      <c r="C258" s="141"/>
      <c r="D258" s="317"/>
      <c r="E258" s="1174" t="s">
        <v>495</v>
      </c>
      <c r="F258" s="375" t="s">
        <v>448</v>
      </c>
      <c r="G258" s="376" t="s">
        <v>210</v>
      </c>
      <c r="H258" s="1194" t="s">
        <v>665</v>
      </c>
      <c r="I258" s="1195"/>
      <c r="J258" s="1120">
        <v>2017</v>
      </c>
      <c r="K258" s="1120" t="s">
        <v>356</v>
      </c>
      <c r="L258" s="1120">
        <v>1</v>
      </c>
      <c r="M258" s="1178">
        <f>N258</f>
        <v>1.29</v>
      </c>
      <c r="N258" s="1181">
        <v>1.29</v>
      </c>
      <c r="O258" s="862"/>
      <c r="P258" s="1181">
        <v>1.3</v>
      </c>
      <c r="Q258" s="1181">
        <v>1.29</v>
      </c>
      <c r="R258" s="1249"/>
    </row>
    <row r="259" spans="1:18" ht="19" customHeight="1" x14ac:dyDescent="0.3">
      <c r="A259" s="139"/>
      <c r="B259" s="377"/>
      <c r="C259" s="141"/>
      <c r="D259" s="317"/>
      <c r="E259" s="1175"/>
      <c r="F259" s="375" t="s">
        <v>433</v>
      </c>
      <c r="G259" s="376" t="s">
        <v>210</v>
      </c>
      <c r="H259" s="1036" t="s">
        <v>666</v>
      </c>
      <c r="I259" s="1032"/>
      <c r="J259" s="1125"/>
      <c r="K259" s="1125"/>
      <c r="L259" s="1125"/>
      <c r="M259" s="1179"/>
      <c r="N259" s="1182"/>
      <c r="O259" s="862"/>
      <c r="P259" s="1182"/>
      <c r="Q259" s="1182"/>
      <c r="R259" s="1249"/>
    </row>
    <row r="260" spans="1:18" ht="19" customHeight="1" x14ac:dyDescent="0.3">
      <c r="A260" s="139"/>
      <c r="B260" s="377"/>
      <c r="C260" s="141"/>
      <c r="D260" s="317"/>
      <c r="E260" s="1175"/>
      <c r="F260" s="375" t="s">
        <v>435</v>
      </c>
      <c r="G260" s="376" t="s">
        <v>210</v>
      </c>
      <c r="H260" s="1036" t="s">
        <v>645</v>
      </c>
      <c r="I260" s="1032"/>
      <c r="J260" s="1125"/>
      <c r="K260" s="1125"/>
      <c r="L260" s="1125"/>
      <c r="M260" s="1179"/>
      <c r="N260" s="1182"/>
      <c r="O260" s="862"/>
      <c r="P260" s="1182"/>
      <c r="Q260" s="1182"/>
      <c r="R260" s="1249"/>
    </row>
    <row r="261" spans="1:18" ht="19" customHeight="1" x14ac:dyDescent="0.3">
      <c r="A261" s="139"/>
      <c r="B261" s="377"/>
      <c r="C261" s="141"/>
      <c r="D261" s="317"/>
      <c r="E261" s="1175"/>
      <c r="F261" s="375" t="s">
        <v>436</v>
      </c>
      <c r="G261" s="376" t="s">
        <v>210</v>
      </c>
      <c r="H261" s="1036">
        <v>9</v>
      </c>
      <c r="I261" s="1032"/>
      <c r="J261" s="1125"/>
      <c r="K261" s="1125"/>
      <c r="L261" s="1125"/>
      <c r="M261" s="1179"/>
      <c r="N261" s="1182"/>
      <c r="O261" s="862"/>
      <c r="P261" s="1182"/>
      <c r="Q261" s="1182"/>
      <c r="R261" s="1249"/>
    </row>
    <row r="262" spans="1:18" ht="19" customHeight="1" x14ac:dyDescent="0.3">
      <c r="A262" s="139"/>
      <c r="B262" s="377"/>
      <c r="C262" s="141"/>
      <c r="D262" s="317"/>
      <c r="E262" s="1175"/>
      <c r="F262" s="375" t="s">
        <v>437</v>
      </c>
      <c r="G262" s="376" t="s">
        <v>210</v>
      </c>
      <c r="H262" s="1036">
        <v>5</v>
      </c>
      <c r="I262" s="1032"/>
      <c r="J262" s="1125"/>
      <c r="K262" s="1125"/>
      <c r="L262" s="1125"/>
      <c r="M262" s="1179"/>
      <c r="N262" s="1182"/>
      <c r="O262" s="862"/>
      <c r="P262" s="1182"/>
      <c r="Q262" s="1182"/>
      <c r="R262" s="1249"/>
    </row>
    <row r="263" spans="1:18" ht="19" customHeight="1" x14ac:dyDescent="0.3">
      <c r="A263" s="139"/>
      <c r="B263" s="377"/>
      <c r="C263" s="141"/>
      <c r="D263" s="317"/>
      <c r="E263" s="1175"/>
      <c r="F263" s="375" t="s">
        <v>438</v>
      </c>
      <c r="G263" s="376" t="s">
        <v>210</v>
      </c>
      <c r="H263" s="1036">
        <v>2017</v>
      </c>
      <c r="I263" s="1032"/>
      <c r="J263" s="1125"/>
      <c r="K263" s="1125"/>
      <c r="L263" s="1125"/>
      <c r="M263" s="1179"/>
      <c r="N263" s="1182"/>
      <c r="O263" s="862"/>
      <c r="P263" s="1182"/>
      <c r="Q263" s="1182"/>
      <c r="R263" s="1249"/>
    </row>
    <row r="264" spans="1:18" ht="19" customHeight="1" x14ac:dyDescent="0.3">
      <c r="A264" s="139"/>
      <c r="B264" s="377"/>
      <c r="C264" s="141"/>
      <c r="D264" s="317"/>
      <c r="E264" s="1175"/>
      <c r="F264" s="375" t="s">
        <v>439</v>
      </c>
      <c r="G264" s="376" t="s">
        <v>210</v>
      </c>
      <c r="H264" s="1196" t="s">
        <v>667</v>
      </c>
      <c r="I264" s="1032"/>
      <c r="J264" s="1125"/>
      <c r="K264" s="1125"/>
      <c r="L264" s="1125"/>
      <c r="M264" s="1179"/>
      <c r="N264" s="1182"/>
      <c r="O264" s="862"/>
      <c r="P264" s="1182"/>
      <c r="Q264" s="1182"/>
      <c r="R264" s="1249"/>
    </row>
    <row r="265" spans="1:18" ht="19" customHeight="1" x14ac:dyDescent="0.3">
      <c r="A265" s="139"/>
      <c r="B265" s="377"/>
      <c r="C265" s="141"/>
      <c r="D265" s="317"/>
      <c r="E265" s="1175"/>
      <c r="F265" s="375" t="s">
        <v>440</v>
      </c>
      <c r="G265" s="376" t="s">
        <v>210</v>
      </c>
      <c r="H265" s="1036" t="s">
        <v>647</v>
      </c>
      <c r="I265" s="1032"/>
      <c r="J265" s="1125"/>
      <c r="K265" s="1125"/>
      <c r="L265" s="1125"/>
      <c r="M265" s="1179"/>
      <c r="N265" s="1182"/>
      <c r="O265" s="862"/>
      <c r="P265" s="1182"/>
      <c r="Q265" s="1182"/>
      <c r="R265" s="1249"/>
    </row>
    <row r="266" spans="1:18" ht="19" customHeight="1" x14ac:dyDescent="0.3">
      <c r="A266" s="139"/>
      <c r="B266" s="377"/>
      <c r="C266" s="141"/>
      <c r="D266" s="317"/>
      <c r="E266" s="1175"/>
      <c r="F266" s="375" t="s">
        <v>432</v>
      </c>
      <c r="G266" s="376" t="s">
        <v>210</v>
      </c>
      <c r="H266" s="1036" t="s">
        <v>649</v>
      </c>
      <c r="I266" s="1032"/>
      <c r="J266" s="1125"/>
      <c r="K266" s="1125"/>
      <c r="L266" s="1125"/>
      <c r="M266" s="1179"/>
      <c r="N266" s="1182"/>
      <c r="O266" s="862"/>
      <c r="P266" s="1182"/>
      <c r="Q266" s="1182"/>
      <c r="R266" s="1249"/>
    </row>
    <row r="267" spans="1:18" ht="19" customHeight="1" x14ac:dyDescent="0.3">
      <c r="A267" s="139"/>
      <c r="B267" s="377"/>
      <c r="C267" s="141"/>
      <c r="D267" s="317"/>
      <c r="E267" s="1175"/>
      <c r="F267" s="375" t="s">
        <v>441</v>
      </c>
      <c r="G267" s="376" t="s">
        <v>210</v>
      </c>
      <c r="H267" s="1188"/>
      <c r="I267" s="1032"/>
      <c r="J267" s="1125"/>
      <c r="K267" s="1125"/>
      <c r="L267" s="1125"/>
      <c r="M267" s="1179"/>
      <c r="N267" s="1182"/>
      <c r="O267" s="862"/>
      <c r="P267" s="1182"/>
      <c r="Q267" s="1182"/>
      <c r="R267" s="1249"/>
    </row>
    <row r="268" spans="1:18" ht="45" customHeight="1" x14ac:dyDescent="0.3">
      <c r="A268" s="139"/>
      <c r="B268" s="377"/>
      <c r="C268" s="141"/>
      <c r="D268" s="317"/>
      <c r="E268" s="1175"/>
      <c r="F268" s="375" t="s">
        <v>442</v>
      </c>
      <c r="G268" s="376" t="s">
        <v>210</v>
      </c>
      <c r="H268" s="1188" t="s">
        <v>669</v>
      </c>
      <c r="I268" s="1032"/>
      <c r="J268" s="1125"/>
      <c r="K268" s="1125"/>
      <c r="L268" s="1125"/>
      <c r="M268" s="1179"/>
      <c r="N268" s="1182"/>
      <c r="O268" s="1349">
        <v>1.29</v>
      </c>
      <c r="P268" s="1182"/>
      <c r="Q268" s="1182"/>
      <c r="R268" s="1249"/>
    </row>
    <row r="269" spans="1:18" ht="45" customHeight="1" x14ac:dyDescent="0.3">
      <c r="A269" s="139"/>
      <c r="B269" s="377"/>
      <c r="C269" s="141"/>
      <c r="D269" s="317"/>
      <c r="E269" s="1175"/>
      <c r="F269" s="375" t="s">
        <v>369</v>
      </c>
      <c r="G269" s="376" t="s">
        <v>210</v>
      </c>
      <c r="H269" s="1188" t="s">
        <v>670</v>
      </c>
      <c r="I269" s="1032"/>
      <c r="J269" s="1125"/>
      <c r="K269" s="1125"/>
      <c r="L269" s="1125"/>
      <c r="M269" s="1179"/>
      <c r="N269" s="1182"/>
      <c r="O269" s="862"/>
      <c r="P269" s="1182"/>
      <c r="Q269" s="1182"/>
      <c r="R269" s="1249"/>
    </row>
    <row r="270" spans="1:18" ht="30" customHeight="1" x14ac:dyDescent="0.3">
      <c r="A270" s="139"/>
      <c r="B270" s="377"/>
      <c r="C270" s="141"/>
      <c r="D270" s="317"/>
      <c r="E270" s="1175"/>
      <c r="F270" s="375" t="s">
        <v>354</v>
      </c>
      <c r="G270" s="376" t="s">
        <v>210</v>
      </c>
      <c r="H270" s="1184" t="s">
        <v>1486</v>
      </c>
      <c r="I270" s="1032"/>
      <c r="J270" s="1125"/>
      <c r="K270" s="1125"/>
      <c r="L270" s="1125"/>
      <c r="M270" s="1179"/>
      <c r="N270" s="1182"/>
      <c r="O270" s="862"/>
      <c r="P270" s="1182"/>
      <c r="Q270" s="1182"/>
      <c r="R270" s="1249"/>
    </row>
    <row r="271" spans="1:18" ht="26" x14ac:dyDescent="0.3">
      <c r="A271" s="139"/>
      <c r="B271" s="377"/>
      <c r="C271" s="141"/>
      <c r="D271" s="317"/>
      <c r="E271" s="1175"/>
      <c r="F271" s="375" t="s">
        <v>509</v>
      </c>
      <c r="G271" s="376" t="s">
        <v>210</v>
      </c>
      <c r="H271" s="1188" t="s">
        <v>793</v>
      </c>
      <c r="I271" s="1032"/>
      <c r="J271" s="1125"/>
      <c r="K271" s="1125"/>
      <c r="L271" s="1125"/>
      <c r="M271" s="1179"/>
      <c r="N271" s="1182"/>
      <c r="O271" s="862"/>
      <c r="P271" s="1182"/>
      <c r="Q271" s="1182"/>
      <c r="R271" s="1249"/>
    </row>
    <row r="272" spans="1:18" ht="30" customHeight="1" x14ac:dyDescent="0.3">
      <c r="A272" s="139"/>
      <c r="B272" s="377"/>
      <c r="C272" s="141"/>
      <c r="D272" s="317"/>
      <c r="E272" s="1175"/>
      <c r="F272" s="496" t="s">
        <v>444</v>
      </c>
      <c r="G272" s="497" t="s">
        <v>210</v>
      </c>
      <c r="H272" s="1188" t="s">
        <v>648</v>
      </c>
      <c r="I272" s="1032"/>
      <c r="J272" s="1125"/>
      <c r="K272" s="1125"/>
      <c r="L272" s="1125"/>
      <c r="M272" s="1179"/>
      <c r="N272" s="1182"/>
      <c r="O272" s="862"/>
      <c r="P272" s="1182"/>
      <c r="Q272" s="1182"/>
      <c r="R272" s="1249"/>
    </row>
    <row r="273" spans="1:18" ht="26" x14ac:dyDescent="0.3">
      <c r="A273" s="139"/>
      <c r="B273" s="377"/>
      <c r="C273" s="141"/>
      <c r="D273" s="317"/>
      <c r="E273" s="1175"/>
      <c r="F273" s="375" t="s">
        <v>445</v>
      </c>
      <c r="G273" s="376" t="s">
        <v>210</v>
      </c>
      <c r="H273" s="1036"/>
      <c r="I273" s="1032"/>
      <c r="J273" s="1125"/>
      <c r="K273" s="1125"/>
      <c r="L273" s="1125"/>
      <c r="M273" s="1179"/>
      <c r="N273" s="1182"/>
      <c r="O273" s="862"/>
      <c r="P273" s="1182"/>
      <c r="Q273" s="1182"/>
      <c r="R273" s="1249"/>
    </row>
    <row r="274" spans="1:18" ht="19" customHeight="1" x14ac:dyDescent="0.3">
      <c r="A274" s="139"/>
      <c r="B274" s="377"/>
      <c r="C274" s="141"/>
      <c r="D274" s="317"/>
      <c r="E274" s="1175"/>
      <c r="F274" s="705" t="s">
        <v>446</v>
      </c>
      <c r="G274" s="376" t="s">
        <v>210</v>
      </c>
      <c r="H274" s="1036" t="s">
        <v>449</v>
      </c>
      <c r="I274" s="1032"/>
      <c r="J274" s="1125"/>
      <c r="K274" s="1125"/>
      <c r="L274" s="1125"/>
      <c r="M274" s="1179"/>
      <c r="N274" s="1182"/>
      <c r="O274" s="862"/>
      <c r="P274" s="1182"/>
      <c r="Q274" s="1182"/>
      <c r="R274" s="1249"/>
    </row>
    <row r="275" spans="1:18" ht="19" customHeight="1" x14ac:dyDescent="0.3">
      <c r="A275" s="139"/>
      <c r="B275" s="377"/>
      <c r="C275" s="141"/>
      <c r="D275" s="317"/>
      <c r="E275" s="1176"/>
      <c r="F275" s="375" t="s">
        <v>447</v>
      </c>
      <c r="G275" s="376" t="s">
        <v>210</v>
      </c>
      <c r="H275" s="1036"/>
      <c r="I275" s="1032"/>
      <c r="J275" s="1121"/>
      <c r="K275" s="1121"/>
      <c r="L275" s="1121"/>
      <c r="M275" s="1180"/>
      <c r="N275" s="1183"/>
      <c r="O275" s="862"/>
      <c r="P275" s="1183"/>
      <c r="Q275" s="1183"/>
      <c r="R275" s="1249"/>
    </row>
    <row r="276" spans="1:18" ht="15.75" customHeight="1" x14ac:dyDescent="0.3">
      <c r="A276" s="139"/>
      <c r="B276" s="396"/>
      <c r="C276" s="141"/>
      <c r="D276" s="317"/>
      <c r="E276" s="633"/>
      <c r="F276" s="634"/>
      <c r="G276" s="634"/>
      <c r="H276" s="634"/>
      <c r="I276" s="634"/>
      <c r="J276" s="634"/>
      <c r="K276" s="634"/>
      <c r="L276" s="634"/>
      <c r="M276" s="634"/>
      <c r="N276" s="635"/>
      <c r="O276" s="863"/>
    </row>
    <row r="277" spans="1:18" ht="30" customHeight="1" x14ac:dyDescent="0.3">
      <c r="A277" s="139"/>
      <c r="B277" s="377"/>
      <c r="C277" s="141"/>
      <c r="D277" s="317"/>
      <c r="E277" s="1174" t="s">
        <v>496</v>
      </c>
      <c r="F277" s="375" t="s">
        <v>448</v>
      </c>
      <c r="G277" s="376" t="s">
        <v>210</v>
      </c>
      <c r="H277" s="1194" t="s">
        <v>671</v>
      </c>
      <c r="I277" s="1195"/>
      <c r="J277" s="1120">
        <v>2017</v>
      </c>
      <c r="K277" s="1120" t="s">
        <v>356</v>
      </c>
      <c r="L277" s="1120">
        <v>1</v>
      </c>
      <c r="M277" s="1178">
        <f>N277</f>
        <v>1.04</v>
      </c>
      <c r="N277" s="1181">
        <v>1.04</v>
      </c>
      <c r="O277" s="862"/>
      <c r="P277" s="1181">
        <v>1.3</v>
      </c>
      <c r="Q277" s="1181">
        <v>0.77</v>
      </c>
      <c r="R277" s="1249"/>
    </row>
    <row r="278" spans="1:18" ht="30" customHeight="1" x14ac:dyDescent="0.3">
      <c r="A278" s="139"/>
      <c r="B278" s="377"/>
      <c r="C278" s="141"/>
      <c r="D278" s="317"/>
      <c r="E278" s="1175"/>
      <c r="F278" s="375" t="s">
        <v>433</v>
      </c>
      <c r="G278" s="376" t="s">
        <v>210</v>
      </c>
      <c r="H278" s="1036" t="s">
        <v>672</v>
      </c>
      <c r="I278" s="1032"/>
      <c r="J278" s="1125"/>
      <c r="K278" s="1125"/>
      <c r="L278" s="1125"/>
      <c r="M278" s="1179"/>
      <c r="N278" s="1182"/>
      <c r="O278" s="862"/>
      <c r="P278" s="1182"/>
      <c r="Q278" s="1182"/>
      <c r="R278" s="1249"/>
    </row>
    <row r="279" spans="1:18" ht="21" customHeight="1" x14ac:dyDescent="0.3">
      <c r="A279" s="139"/>
      <c r="B279" s="377"/>
      <c r="C279" s="141"/>
      <c r="D279" s="317"/>
      <c r="E279" s="1175"/>
      <c r="F279" s="375" t="s">
        <v>435</v>
      </c>
      <c r="G279" s="376" t="s">
        <v>210</v>
      </c>
      <c r="H279" s="1036" t="s">
        <v>675</v>
      </c>
      <c r="I279" s="1032"/>
      <c r="J279" s="1125"/>
      <c r="K279" s="1125"/>
      <c r="L279" s="1125"/>
      <c r="M279" s="1179"/>
      <c r="N279" s="1182"/>
      <c r="O279" s="862"/>
      <c r="P279" s="1182"/>
      <c r="Q279" s="1182"/>
      <c r="R279" s="1249"/>
    </row>
    <row r="280" spans="1:18" ht="21" customHeight="1" x14ac:dyDescent="0.3">
      <c r="A280" s="139"/>
      <c r="B280" s="377"/>
      <c r="C280" s="141"/>
      <c r="D280" s="317"/>
      <c r="E280" s="1175"/>
      <c r="F280" s="375" t="s">
        <v>436</v>
      </c>
      <c r="G280" s="376" t="s">
        <v>210</v>
      </c>
      <c r="H280" s="1036">
        <v>6</v>
      </c>
      <c r="I280" s="1032"/>
      <c r="J280" s="1125"/>
      <c r="K280" s="1125"/>
      <c r="L280" s="1125"/>
      <c r="M280" s="1179"/>
      <c r="N280" s="1182"/>
      <c r="O280" s="862"/>
      <c r="P280" s="1182"/>
      <c r="Q280" s="1182"/>
      <c r="R280" s="1249"/>
    </row>
    <row r="281" spans="1:18" ht="21" customHeight="1" x14ac:dyDescent="0.3">
      <c r="A281" s="139"/>
      <c r="B281" s="377"/>
      <c r="C281" s="141"/>
      <c r="D281" s="317"/>
      <c r="E281" s="1175"/>
      <c r="F281" s="375" t="s">
        <v>437</v>
      </c>
      <c r="G281" s="376" t="s">
        <v>210</v>
      </c>
      <c r="H281" s="1036">
        <v>6</v>
      </c>
      <c r="I281" s="1032"/>
      <c r="J281" s="1125"/>
      <c r="K281" s="1125"/>
      <c r="L281" s="1125"/>
      <c r="M281" s="1179"/>
      <c r="N281" s="1182"/>
      <c r="O281" s="862"/>
      <c r="P281" s="1182"/>
      <c r="Q281" s="1182"/>
      <c r="R281" s="1249"/>
    </row>
    <row r="282" spans="1:18" ht="21" customHeight="1" x14ac:dyDescent="0.3">
      <c r="A282" s="139"/>
      <c r="B282" s="377"/>
      <c r="C282" s="141"/>
      <c r="D282" s="317"/>
      <c r="E282" s="1175"/>
      <c r="F282" s="375" t="s">
        <v>438</v>
      </c>
      <c r="G282" s="376" t="s">
        <v>210</v>
      </c>
      <c r="H282" s="1036">
        <v>2017</v>
      </c>
      <c r="I282" s="1032"/>
      <c r="J282" s="1125"/>
      <c r="K282" s="1125"/>
      <c r="L282" s="1125"/>
      <c r="M282" s="1179"/>
      <c r="N282" s="1182"/>
      <c r="O282" s="862"/>
      <c r="P282" s="1182"/>
      <c r="Q282" s="1182"/>
      <c r="R282" s="1249"/>
    </row>
    <row r="283" spans="1:18" ht="21" customHeight="1" x14ac:dyDescent="0.3">
      <c r="A283" s="139"/>
      <c r="B283" s="377"/>
      <c r="C283" s="141"/>
      <c r="D283" s="317"/>
      <c r="E283" s="1175"/>
      <c r="F283" s="375" t="s">
        <v>439</v>
      </c>
      <c r="G283" s="376" t="s">
        <v>210</v>
      </c>
      <c r="H283" s="1196" t="s">
        <v>673</v>
      </c>
      <c r="I283" s="1032"/>
      <c r="J283" s="1125"/>
      <c r="K283" s="1125"/>
      <c r="L283" s="1125"/>
      <c r="M283" s="1179"/>
      <c r="N283" s="1182"/>
      <c r="O283" s="862"/>
      <c r="P283" s="1182"/>
      <c r="Q283" s="1182"/>
      <c r="R283" s="1249"/>
    </row>
    <row r="284" spans="1:18" ht="21" customHeight="1" x14ac:dyDescent="0.3">
      <c r="A284" s="139"/>
      <c r="B284" s="377"/>
      <c r="C284" s="141"/>
      <c r="D284" s="317"/>
      <c r="E284" s="1175"/>
      <c r="F284" s="375" t="s">
        <v>440</v>
      </c>
      <c r="G284" s="376" t="s">
        <v>210</v>
      </c>
      <c r="H284" s="1036" t="s">
        <v>674</v>
      </c>
      <c r="I284" s="1032"/>
      <c r="J284" s="1125"/>
      <c r="K284" s="1125"/>
      <c r="L284" s="1125"/>
      <c r="M284" s="1179"/>
      <c r="N284" s="1182"/>
      <c r="O284" s="862"/>
      <c r="P284" s="1182"/>
      <c r="Q284" s="1182"/>
      <c r="R284" s="1249"/>
    </row>
    <row r="285" spans="1:18" ht="21" customHeight="1" x14ac:dyDescent="0.3">
      <c r="A285" s="139"/>
      <c r="B285" s="377"/>
      <c r="C285" s="141"/>
      <c r="D285" s="317"/>
      <c r="E285" s="1175"/>
      <c r="F285" s="375" t="s">
        <v>432</v>
      </c>
      <c r="G285" s="376" t="s">
        <v>210</v>
      </c>
      <c r="H285" s="1036" t="s">
        <v>678</v>
      </c>
      <c r="I285" s="1032"/>
      <c r="J285" s="1125"/>
      <c r="K285" s="1125"/>
      <c r="L285" s="1125"/>
      <c r="M285" s="1179"/>
      <c r="N285" s="1182"/>
      <c r="O285" s="862"/>
      <c r="P285" s="1182"/>
      <c r="Q285" s="1182"/>
      <c r="R285" s="1249"/>
    </row>
    <row r="286" spans="1:18" ht="21" customHeight="1" x14ac:dyDescent="0.3">
      <c r="A286" s="139"/>
      <c r="B286" s="377"/>
      <c r="C286" s="141"/>
      <c r="D286" s="317"/>
      <c r="E286" s="1175"/>
      <c r="F286" s="375" t="s">
        <v>441</v>
      </c>
      <c r="G286" s="376" t="s">
        <v>210</v>
      </c>
      <c r="H286" s="1188"/>
      <c r="I286" s="1032"/>
      <c r="J286" s="1125"/>
      <c r="K286" s="1125"/>
      <c r="L286" s="1125"/>
      <c r="M286" s="1179"/>
      <c r="N286" s="1182"/>
      <c r="O286" s="1354" t="s">
        <v>1509</v>
      </c>
      <c r="P286" s="1182"/>
      <c r="Q286" s="1182"/>
      <c r="R286" s="1249"/>
    </row>
    <row r="287" spans="1:18" ht="30.75" customHeight="1" x14ac:dyDescent="0.3">
      <c r="A287" s="139"/>
      <c r="B287" s="377"/>
      <c r="C287" s="141"/>
      <c r="D287" s="317"/>
      <c r="E287" s="1175"/>
      <c r="F287" s="375" t="s">
        <v>442</v>
      </c>
      <c r="G287" s="376" t="s">
        <v>210</v>
      </c>
      <c r="H287" s="1188" t="s">
        <v>680</v>
      </c>
      <c r="I287" s="1032"/>
      <c r="J287" s="1125"/>
      <c r="K287" s="1125"/>
      <c r="L287" s="1125"/>
      <c r="M287" s="1179"/>
      <c r="N287" s="1182"/>
      <c r="O287" s="862"/>
      <c r="P287" s="1182"/>
      <c r="Q287" s="1182"/>
      <c r="R287" s="1249"/>
    </row>
    <row r="288" spans="1:18" ht="21" customHeight="1" x14ac:dyDescent="0.3">
      <c r="A288" s="139"/>
      <c r="B288" s="377"/>
      <c r="C288" s="141"/>
      <c r="D288" s="317"/>
      <c r="E288" s="1175"/>
      <c r="F288" s="375" t="s">
        <v>369</v>
      </c>
      <c r="G288" s="376" t="s">
        <v>210</v>
      </c>
      <c r="H288" s="1188" t="s">
        <v>679</v>
      </c>
      <c r="I288" s="1032"/>
      <c r="J288" s="1125"/>
      <c r="K288" s="1125"/>
      <c r="L288" s="1125"/>
      <c r="M288" s="1179"/>
      <c r="N288" s="1182"/>
      <c r="O288" s="862"/>
      <c r="P288" s="1182"/>
      <c r="Q288" s="1182"/>
      <c r="R288" s="1249"/>
    </row>
    <row r="289" spans="1:18" ht="28.5" customHeight="1" x14ac:dyDescent="0.3">
      <c r="A289" s="139"/>
      <c r="B289" s="377"/>
      <c r="C289" s="141"/>
      <c r="D289" s="317"/>
      <c r="E289" s="1175"/>
      <c r="F289" s="375" t="s">
        <v>354</v>
      </c>
      <c r="G289" s="376" t="s">
        <v>210</v>
      </c>
      <c r="H289" s="1184" t="s">
        <v>1487</v>
      </c>
      <c r="I289" s="1032"/>
      <c r="J289" s="1125"/>
      <c r="K289" s="1125"/>
      <c r="L289" s="1125"/>
      <c r="M289" s="1179"/>
      <c r="N289" s="1182"/>
      <c r="O289" s="862"/>
      <c r="P289" s="1182"/>
      <c r="Q289" s="1182"/>
      <c r="R289" s="1249"/>
    </row>
    <row r="290" spans="1:18" ht="26" x14ac:dyDescent="0.3">
      <c r="A290" s="139"/>
      <c r="B290" s="377"/>
      <c r="C290" s="141"/>
      <c r="D290" s="317"/>
      <c r="E290" s="1175"/>
      <c r="F290" s="756" t="s">
        <v>509</v>
      </c>
      <c r="G290" s="376" t="s">
        <v>210</v>
      </c>
      <c r="H290" s="1188" t="s">
        <v>794</v>
      </c>
      <c r="I290" s="1032"/>
      <c r="J290" s="1125"/>
      <c r="K290" s="1125"/>
      <c r="L290" s="1125"/>
      <c r="M290" s="1179"/>
      <c r="N290" s="1182"/>
      <c r="O290" s="862"/>
      <c r="P290" s="1182"/>
      <c r="Q290" s="1182"/>
      <c r="R290" s="1249"/>
    </row>
    <row r="291" spans="1:18" ht="30.75" customHeight="1" x14ac:dyDescent="0.3">
      <c r="A291" s="139"/>
      <c r="B291" s="377"/>
      <c r="C291" s="141"/>
      <c r="D291" s="317"/>
      <c r="E291" s="1175"/>
      <c r="F291" s="752" t="s">
        <v>444</v>
      </c>
      <c r="G291" s="393" t="s">
        <v>210</v>
      </c>
      <c r="H291" s="1188" t="s">
        <v>676</v>
      </c>
      <c r="I291" s="1032"/>
      <c r="J291" s="1125"/>
      <c r="K291" s="1125"/>
      <c r="L291" s="1125"/>
      <c r="M291" s="1179"/>
      <c r="N291" s="1182"/>
      <c r="O291" s="862"/>
      <c r="P291" s="1182"/>
      <c r="Q291" s="1182"/>
      <c r="R291" s="1249"/>
    </row>
    <row r="292" spans="1:18" ht="26" x14ac:dyDescent="0.3">
      <c r="A292" s="139"/>
      <c r="B292" s="377"/>
      <c r="C292" s="141"/>
      <c r="D292" s="317"/>
      <c r="E292" s="1175"/>
      <c r="F292" s="740" t="s">
        <v>445</v>
      </c>
      <c r="G292" s="376" t="s">
        <v>210</v>
      </c>
      <c r="H292" s="1188"/>
      <c r="I292" s="1032"/>
      <c r="J292" s="1125"/>
      <c r="K292" s="1125"/>
      <c r="L292" s="1125"/>
      <c r="M292" s="1179"/>
      <c r="N292" s="1182"/>
      <c r="O292" s="862"/>
      <c r="P292" s="1182"/>
      <c r="Q292" s="1182"/>
      <c r="R292" s="1249"/>
    </row>
    <row r="293" spans="1:18" ht="17.149999999999999" customHeight="1" x14ac:dyDescent="0.3">
      <c r="A293" s="139"/>
      <c r="B293" s="377"/>
      <c r="C293" s="141"/>
      <c r="D293" s="317"/>
      <c r="E293" s="1175"/>
      <c r="F293" s="705" t="s">
        <v>446</v>
      </c>
      <c r="G293" s="376" t="s">
        <v>210</v>
      </c>
      <c r="H293" s="1036" t="s">
        <v>449</v>
      </c>
      <c r="I293" s="1032"/>
      <c r="J293" s="1125"/>
      <c r="K293" s="1125"/>
      <c r="L293" s="1125"/>
      <c r="M293" s="1179"/>
      <c r="N293" s="1182"/>
      <c r="O293" s="862"/>
      <c r="P293" s="1182"/>
      <c r="Q293" s="1182"/>
      <c r="R293" s="1249"/>
    </row>
    <row r="294" spans="1:18" ht="17.149999999999999" customHeight="1" x14ac:dyDescent="0.3">
      <c r="A294" s="139"/>
      <c r="B294" s="377"/>
      <c r="C294" s="141"/>
      <c r="D294" s="317"/>
      <c r="E294" s="1176"/>
      <c r="F294" s="375" t="s">
        <v>447</v>
      </c>
      <c r="G294" s="376" t="s">
        <v>210</v>
      </c>
      <c r="H294" s="1036" t="s">
        <v>677</v>
      </c>
      <c r="I294" s="1032"/>
      <c r="J294" s="1121"/>
      <c r="K294" s="1121"/>
      <c r="L294" s="1121"/>
      <c r="M294" s="1180"/>
      <c r="N294" s="1183"/>
      <c r="O294" s="862"/>
      <c r="P294" s="1183"/>
      <c r="Q294" s="1183"/>
      <c r="R294" s="1249"/>
    </row>
    <row r="295" spans="1:18" ht="14.15" customHeight="1" x14ac:dyDescent="0.3">
      <c r="A295" s="139"/>
      <c r="B295" s="396"/>
      <c r="C295" s="141"/>
      <c r="D295" s="317"/>
      <c r="E295" s="633"/>
      <c r="F295" s="634"/>
      <c r="G295" s="634"/>
      <c r="H295" s="634"/>
      <c r="I295" s="634"/>
      <c r="J295" s="634"/>
      <c r="K295" s="634"/>
      <c r="L295" s="634"/>
      <c r="M295" s="634"/>
      <c r="N295" s="635"/>
      <c r="O295" s="863"/>
    </row>
    <row r="296" spans="1:18" ht="41.25" customHeight="1" x14ac:dyDescent="0.3">
      <c r="A296" s="139"/>
      <c r="B296" s="399"/>
      <c r="C296" s="141"/>
      <c r="D296" s="317"/>
      <c r="E296" s="1174" t="s">
        <v>497</v>
      </c>
      <c r="F296" s="375" t="s">
        <v>448</v>
      </c>
      <c r="G296" s="376" t="s">
        <v>210</v>
      </c>
      <c r="H296" s="1194" t="s">
        <v>681</v>
      </c>
      <c r="I296" s="1195"/>
      <c r="J296" s="1120">
        <v>2019</v>
      </c>
      <c r="K296" s="1120" t="s">
        <v>356</v>
      </c>
      <c r="L296" s="1120">
        <v>1</v>
      </c>
      <c r="M296" s="1178">
        <f>N296</f>
        <v>0.96</v>
      </c>
      <c r="N296" s="1191">
        <v>0.96</v>
      </c>
      <c r="O296" s="864"/>
      <c r="P296" s="1191">
        <v>0.97</v>
      </c>
      <c r="Q296" s="1191">
        <v>0.96</v>
      </c>
      <c r="R296" s="1249"/>
    </row>
    <row r="297" spans="1:18" ht="30" customHeight="1" x14ac:dyDescent="0.3">
      <c r="A297" s="139"/>
      <c r="B297" s="399"/>
      <c r="C297" s="141"/>
      <c r="D297" s="317"/>
      <c r="E297" s="1175"/>
      <c r="F297" s="375" t="s">
        <v>433</v>
      </c>
      <c r="G297" s="376" t="s">
        <v>210</v>
      </c>
      <c r="H297" s="1036" t="s">
        <v>682</v>
      </c>
      <c r="I297" s="1032"/>
      <c r="J297" s="1125"/>
      <c r="K297" s="1125"/>
      <c r="L297" s="1125"/>
      <c r="M297" s="1179"/>
      <c r="N297" s="1192"/>
      <c r="O297" s="864"/>
      <c r="P297" s="1192"/>
      <c r="Q297" s="1192"/>
      <c r="R297" s="1249"/>
    </row>
    <row r="298" spans="1:18" ht="19.5" customHeight="1" x14ac:dyDescent="0.3">
      <c r="A298" s="139"/>
      <c r="B298" s="399"/>
      <c r="C298" s="141"/>
      <c r="D298" s="317"/>
      <c r="E298" s="1175"/>
      <c r="F298" s="375" t="s">
        <v>435</v>
      </c>
      <c r="G298" s="376" t="s">
        <v>210</v>
      </c>
      <c r="H298" s="1036" t="s">
        <v>686</v>
      </c>
      <c r="I298" s="1032"/>
      <c r="J298" s="1125"/>
      <c r="K298" s="1125"/>
      <c r="L298" s="1125"/>
      <c r="M298" s="1179"/>
      <c r="N298" s="1192"/>
      <c r="O298" s="864"/>
      <c r="P298" s="1192"/>
      <c r="Q298" s="1192"/>
      <c r="R298" s="1249"/>
    </row>
    <row r="299" spans="1:18" ht="19.5" customHeight="1" x14ac:dyDescent="0.3">
      <c r="A299" s="139"/>
      <c r="B299" s="399"/>
      <c r="C299" s="141"/>
      <c r="D299" s="317"/>
      <c r="E299" s="1175"/>
      <c r="F299" s="375" t="s">
        <v>436</v>
      </c>
      <c r="G299" s="376" t="s">
        <v>210</v>
      </c>
      <c r="H299" s="1036">
        <v>10</v>
      </c>
      <c r="I299" s="1032"/>
      <c r="J299" s="1125"/>
      <c r="K299" s="1125"/>
      <c r="L299" s="1125"/>
      <c r="M299" s="1179"/>
      <c r="N299" s="1192"/>
      <c r="O299" s="864"/>
      <c r="P299" s="1192"/>
      <c r="Q299" s="1192"/>
      <c r="R299" s="1249"/>
    </row>
    <row r="300" spans="1:18" ht="19.5" customHeight="1" x14ac:dyDescent="0.3">
      <c r="A300" s="139"/>
      <c r="B300" s="399"/>
      <c r="C300" s="141"/>
      <c r="D300" s="317"/>
      <c r="E300" s="1175"/>
      <c r="F300" s="375" t="s">
        <v>437</v>
      </c>
      <c r="G300" s="376" t="s">
        <v>210</v>
      </c>
      <c r="H300" s="1036">
        <v>6</v>
      </c>
      <c r="I300" s="1032"/>
      <c r="J300" s="1125"/>
      <c r="K300" s="1125"/>
      <c r="L300" s="1125"/>
      <c r="M300" s="1179"/>
      <c r="N300" s="1192"/>
      <c r="O300" s="864"/>
      <c r="P300" s="1192"/>
      <c r="Q300" s="1192"/>
      <c r="R300" s="1249"/>
    </row>
    <row r="301" spans="1:18" ht="19.5" customHeight="1" x14ac:dyDescent="0.3">
      <c r="A301" s="139"/>
      <c r="B301" s="399"/>
      <c r="C301" s="141"/>
      <c r="D301" s="317"/>
      <c r="E301" s="1175"/>
      <c r="F301" s="375" t="s">
        <v>438</v>
      </c>
      <c r="G301" s="376" t="s">
        <v>210</v>
      </c>
      <c r="H301" s="1036">
        <v>2019</v>
      </c>
      <c r="I301" s="1032"/>
      <c r="J301" s="1125"/>
      <c r="K301" s="1125"/>
      <c r="L301" s="1125"/>
      <c r="M301" s="1179"/>
      <c r="N301" s="1192"/>
      <c r="O301" s="864"/>
      <c r="P301" s="1192"/>
      <c r="Q301" s="1192"/>
      <c r="R301" s="1249"/>
    </row>
    <row r="302" spans="1:18" ht="19.5" customHeight="1" x14ac:dyDescent="0.3">
      <c r="A302" s="139"/>
      <c r="B302" s="399"/>
      <c r="C302" s="141"/>
      <c r="D302" s="317"/>
      <c r="E302" s="1175"/>
      <c r="F302" s="375" t="s">
        <v>439</v>
      </c>
      <c r="G302" s="376" t="s">
        <v>210</v>
      </c>
      <c r="H302" s="1196" t="s">
        <v>687</v>
      </c>
      <c r="I302" s="1032"/>
      <c r="J302" s="1125"/>
      <c r="K302" s="1125"/>
      <c r="L302" s="1125"/>
      <c r="M302" s="1179"/>
      <c r="N302" s="1192"/>
      <c r="O302" s="864"/>
      <c r="P302" s="1192"/>
      <c r="Q302" s="1192"/>
      <c r="R302" s="1249"/>
    </row>
    <row r="303" spans="1:18" ht="19.5" customHeight="1" x14ac:dyDescent="0.3">
      <c r="A303" s="139"/>
      <c r="B303" s="399"/>
      <c r="C303" s="141"/>
      <c r="D303" s="317"/>
      <c r="E303" s="1175"/>
      <c r="F303" s="375" t="s">
        <v>440</v>
      </c>
      <c r="G303" s="376" t="s">
        <v>210</v>
      </c>
      <c r="H303" s="1036" t="s">
        <v>691</v>
      </c>
      <c r="I303" s="1032"/>
      <c r="J303" s="1125"/>
      <c r="K303" s="1125"/>
      <c r="L303" s="1125"/>
      <c r="M303" s="1179"/>
      <c r="N303" s="1192"/>
      <c r="O303" s="864"/>
      <c r="P303" s="1192"/>
      <c r="Q303" s="1192"/>
      <c r="R303" s="1249"/>
    </row>
    <row r="304" spans="1:18" ht="19.5" customHeight="1" x14ac:dyDescent="0.3">
      <c r="A304" s="139"/>
      <c r="B304" s="399"/>
      <c r="C304" s="141"/>
      <c r="D304" s="317"/>
      <c r="E304" s="1175"/>
      <c r="F304" s="375" t="s">
        <v>432</v>
      </c>
      <c r="G304" s="376" t="s">
        <v>210</v>
      </c>
      <c r="H304" s="1036" t="s">
        <v>690</v>
      </c>
      <c r="I304" s="1032"/>
      <c r="J304" s="1125"/>
      <c r="K304" s="1125"/>
      <c r="L304" s="1125"/>
      <c r="M304" s="1179"/>
      <c r="N304" s="1192"/>
      <c r="O304" s="864"/>
      <c r="P304" s="1192"/>
      <c r="Q304" s="1192"/>
      <c r="R304" s="1249"/>
    </row>
    <row r="305" spans="1:18" ht="19.5" customHeight="1" x14ac:dyDescent="0.3">
      <c r="A305" s="139"/>
      <c r="B305" s="399"/>
      <c r="C305" s="141"/>
      <c r="D305" s="317"/>
      <c r="E305" s="1175"/>
      <c r="F305" s="375" t="s">
        <v>441</v>
      </c>
      <c r="G305" s="376" t="s">
        <v>210</v>
      </c>
      <c r="H305" s="1188" t="s">
        <v>683</v>
      </c>
      <c r="I305" s="1032"/>
      <c r="J305" s="1125"/>
      <c r="K305" s="1125"/>
      <c r="L305" s="1125"/>
      <c r="M305" s="1179"/>
      <c r="N305" s="1192"/>
      <c r="O305" s="968">
        <v>0.96</v>
      </c>
      <c r="P305" s="1192"/>
      <c r="Q305" s="1192"/>
      <c r="R305" s="1249"/>
    </row>
    <row r="306" spans="1:18" ht="30.75" customHeight="1" x14ac:dyDescent="0.3">
      <c r="A306" s="139"/>
      <c r="B306" s="399"/>
      <c r="C306" s="141"/>
      <c r="D306" s="317"/>
      <c r="E306" s="1175"/>
      <c r="F306" s="375" t="s">
        <v>442</v>
      </c>
      <c r="G306" s="376" t="s">
        <v>210</v>
      </c>
      <c r="H306" s="1188" t="s">
        <v>684</v>
      </c>
      <c r="I306" s="1032"/>
      <c r="J306" s="1125"/>
      <c r="K306" s="1125"/>
      <c r="L306" s="1125"/>
      <c r="M306" s="1179"/>
      <c r="N306" s="1192"/>
      <c r="O306" s="864"/>
      <c r="P306" s="1192"/>
      <c r="Q306" s="1192"/>
      <c r="R306" s="1249"/>
    </row>
    <row r="307" spans="1:18" ht="19" customHeight="1" x14ac:dyDescent="0.3">
      <c r="A307" s="139"/>
      <c r="B307" s="399"/>
      <c r="C307" s="141"/>
      <c r="D307" s="317"/>
      <c r="E307" s="1175"/>
      <c r="F307" s="375" t="s">
        <v>369</v>
      </c>
      <c r="G307" s="376" t="s">
        <v>210</v>
      </c>
      <c r="H307" s="1188" t="s">
        <v>685</v>
      </c>
      <c r="I307" s="1032"/>
      <c r="J307" s="1125"/>
      <c r="K307" s="1125"/>
      <c r="L307" s="1125"/>
      <c r="M307" s="1179"/>
      <c r="N307" s="1192"/>
      <c r="O307" s="864"/>
      <c r="P307" s="1192"/>
      <c r="Q307" s="1192"/>
      <c r="R307" s="1249"/>
    </row>
    <row r="308" spans="1:18" ht="30" customHeight="1" x14ac:dyDescent="0.3">
      <c r="A308" s="139"/>
      <c r="B308" s="399"/>
      <c r="C308" s="141"/>
      <c r="D308" s="317"/>
      <c r="E308" s="1175"/>
      <c r="F308" s="375" t="s">
        <v>354</v>
      </c>
      <c r="G308" s="376" t="s">
        <v>210</v>
      </c>
      <c r="H308" s="1201" t="s">
        <v>1488</v>
      </c>
      <c r="I308" s="1089"/>
      <c r="J308" s="1125"/>
      <c r="K308" s="1125"/>
      <c r="L308" s="1125"/>
      <c r="M308" s="1179"/>
      <c r="N308" s="1192"/>
      <c r="O308" s="864"/>
      <c r="P308" s="1192"/>
      <c r="Q308" s="1192"/>
      <c r="R308" s="1249"/>
    </row>
    <row r="309" spans="1:18" ht="26" x14ac:dyDescent="0.3">
      <c r="A309" s="139"/>
      <c r="B309" s="399"/>
      <c r="C309" s="141"/>
      <c r="D309" s="317"/>
      <c r="E309" s="1175"/>
      <c r="F309" s="375" t="s">
        <v>509</v>
      </c>
      <c r="G309" s="376" t="s">
        <v>210</v>
      </c>
      <c r="H309" s="1347" t="s">
        <v>795</v>
      </c>
      <c r="I309" s="1032"/>
      <c r="J309" s="1125"/>
      <c r="K309" s="1125"/>
      <c r="L309" s="1125"/>
      <c r="M309" s="1179"/>
      <c r="N309" s="1192"/>
      <c r="O309" s="864"/>
      <c r="P309" s="1192"/>
      <c r="Q309" s="1192"/>
      <c r="R309" s="1249"/>
    </row>
    <row r="310" spans="1:18" ht="17.149999999999999" customHeight="1" x14ac:dyDescent="0.3">
      <c r="A310" s="139"/>
      <c r="B310" s="399"/>
      <c r="C310" s="141"/>
      <c r="D310" s="317"/>
      <c r="E310" s="1175"/>
      <c r="F310" s="752" t="s">
        <v>444</v>
      </c>
      <c r="G310" s="753" t="s">
        <v>210</v>
      </c>
      <c r="H310" s="1188" t="s">
        <v>688</v>
      </c>
      <c r="I310" s="1032"/>
      <c r="J310" s="1125"/>
      <c r="K310" s="1125"/>
      <c r="L310" s="1125"/>
      <c r="M310" s="1179"/>
      <c r="N310" s="1192"/>
      <c r="O310" s="864"/>
      <c r="P310" s="1192"/>
      <c r="Q310" s="1192"/>
      <c r="R310" s="1249"/>
    </row>
    <row r="311" spans="1:18" ht="26.25" customHeight="1" x14ac:dyDescent="0.3">
      <c r="A311" s="139"/>
      <c r="B311" s="399"/>
      <c r="C311" s="141"/>
      <c r="D311" s="317"/>
      <c r="E311" s="1175"/>
      <c r="F311" s="375" t="s">
        <v>445</v>
      </c>
      <c r="G311" s="376" t="s">
        <v>210</v>
      </c>
      <c r="H311" s="1036"/>
      <c r="I311" s="1032"/>
      <c r="J311" s="1125"/>
      <c r="K311" s="1125"/>
      <c r="L311" s="1125"/>
      <c r="M311" s="1179"/>
      <c r="N311" s="1192"/>
      <c r="O311" s="864"/>
      <c r="P311" s="1192"/>
      <c r="Q311" s="1192"/>
      <c r="R311" s="1249"/>
    </row>
    <row r="312" spans="1:18" ht="17.149999999999999" customHeight="1" x14ac:dyDescent="0.3">
      <c r="A312" s="139"/>
      <c r="B312" s="399"/>
      <c r="C312" s="141"/>
      <c r="D312" s="317"/>
      <c r="E312" s="1175"/>
      <c r="F312" s="705" t="s">
        <v>446</v>
      </c>
      <c r="G312" s="376" t="s">
        <v>210</v>
      </c>
      <c r="H312" s="1036" t="s">
        <v>449</v>
      </c>
      <c r="I312" s="1032"/>
      <c r="J312" s="1125"/>
      <c r="K312" s="1125"/>
      <c r="L312" s="1125"/>
      <c r="M312" s="1179"/>
      <c r="N312" s="1192"/>
      <c r="O312" s="864"/>
      <c r="P312" s="1192"/>
      <c r="Q312" s="1192"/>
      <c r="R312" s="1249"/>
    </row>
    <row r="313" spans="1:18" ht="17.149999999999999" customHeight="1" x14ac:dyDescent="0.3">
      <c r="A313" s="139"/>
      <c r="B313" s="499"/>
      <c r="C313" s="141"/>
      <c r="D313" s="317"/>
      <c r="E313" s="1176"/>
      <c r="F313" s="375" t="s">
        <v>447</v>
      </c>
      <c r="G313" s="376" t="s">
        <v>210</v>
      </c>
      <c r="H313" s="1036" t="s">
        <v>689</v>
      </c>
      <c r="I313" s="1032"/>
      <c r="J313" s="1121"/>
      <c r="K313" s="1121"/>
      <c r="L313" s="1121"/>
      <c r="M313" s="1180"/>
      <c r="N313" s="1193"/>
      <c r="O313" s="864"/>
      <c r="P313" s="1193"/>
      <c r="Q313" s="1193"/>
      <c r="R313" s="1249"/>
    </row>
    <row r="314" spans="1:18" ht="16.5" customHeight="1" x14ac:dyDescent="0.3">
      <c r="A314" s="139"/>
      <c r="B314" s="774"/>
      <c r="C314" s="141"/>
      <c r="D314" s="317"/>
      <c r="E314" s="633"/>
      <c r="F314" s="634"/>
      <c r="G314" s="634"/>
      <c r="H314" s="634"/>
      <c r="I314" s="634"/>
      <c r="J314" s="634"/>
      <c r="K314" s="634"/>
      <c r="L314" s="634"/>
      <c r="M314" s="634"/>
      <c r="N314" s="635"/>
      <c r="O314" s="863"/>
    </row>
    <row r="315" spans="1:18" ht="30.65" customHeight="1" x14ac:dyDescent="0.3">
      <c r="A315" s="139"/>
      <c r="B315" s="774"/>
      <c r="C315" s="141"/>
      <c r="D315" s="317"/>
      <c r="E315" s="1174" t="s">
        <v>498</v>
      </c>
      <c r="F315" s="771" t="s">
        <v>448</v>
      </c>
      <c r="G315" s="772" t="s">
        <v>210</v>
      </c>
      <c r="H315" s="1064" t="s">
        <v>708</v>
      </c>
      <c r="I315" s="1065"/>
      <c r="J315" s="1120">
        <v>2020</v>
      </c>
      <c r="K315" s="1120" t="s">
        <v>356</v>
      </c>
      <c r="L315" s="1120">
        <v>1</v>
      </c>
      <c r="M315" s="1178">
        <f>N315</f>
        <v>0.8</v>
      </c>
      <c r="N315" s="1181">
        <v>0.8</v>
      </c>
      <c r="O315" s="862"/>
      <c r="P315" s="1191">
        <v>0.8</v>
      </c>
      <c r="Q315" s="1191">
        <v>0.8</v>
      </c>
      <c r="R315" s="1249"/>
    </row>
    <row r="316" spans="1:18" ht="30" customHeight="1" x14ac:dyDescent="0.3">
      <c r="A316" s="139"/>
      <c r="B316" s="774"/>
      <c r="C316" s="141"/>
      <c r="D316" s="317"/>
      <c r="E316" s="1175"/>
      <c r="F316" s="771" t="s">
        <v>433</v>
      </c>
      <c r="G316" s="772" t="s">
        <v>210</v>
      </c>
      <c r="H316" s="1036" t="s">
        <v>709</v>
      </c>
      <c r="I316" s="1032"/>
      <c r="J316" s="1125"/>
      <c r="K316" s="1125"/>
      <c r="L316" s="1125"/>
      <c r="M316" s="1179"/>
      <c r="N316" s="1182"/>
      <c r="O316" s="862"/>
      <c r="P316" s="1192"/>
      <c r="Q316" s="1192"/>
      <c r="R316" s="1249"/>
    </row>
    <row r="317" spans="1:18" ht="17.5" customHeight="1" x14ac:dyDescent="0.3">
      <c r="A317" s="139"/>
      <c r="B317" s="774"/>
      <c r="C317" s="141"/>
      <c r="D317" s="317"/>
      <c r="E317" s="1175"/>
      <c r="F317" s="771" t="s">
        <v>435</v>
      </c>
      <c r="G317" s="772" t="s">
        <v>210</v>
      </c>
      <c r="H317" s="1036" t="s">
        <v>710</v>
      </c>
      <c r="I317" s="1032"/>
      <c r="J317" s="1125"/>
      <c r="K317" s="1125"/>
      <c r="L317" s="1125"/>
      <c r="M317" s="1179"/>
      <c r="N317" s="1182"/>
      <c r="O317" s="862"/>
      <c r="P317" s="1192"/>
      <c r="Q317" s="1192"/>
      <c r="R317" s="1249"/>
    </row>
    <row r="318" spans="1:18" ht="17.5" customHeight="1" x14ac:dyDescent="0.3">
      <c r="A318" s="139"/>
      <c r="B318" s="774"/>
      <c r="C318" s="141"/>
      <c r="D318" s="317"/>
      <c r="E318" s="1175"/>
      <c r="F318" s="771" t="s">
        <v>436</v>
      </c>
      <c r="G318" s="772" t="s">
        <v>210</v>
      </c>
      <c r="H318" s="1036">
        <v>9</v>
      </c>
      <c r="I318" s="1032"/>
      <c r="J318" s="1125"/>
      <c r="K318" s="1125"/>
      <c r="L318" s="1125"/>
      <c r="M318" s="1179"/>
      <c r="N318" s="1182"/>
      <c r="O318" s="862"/>
      <c r="P318" s="1192"/>
      <c r="Q318" s="1192"/>
      <c r="R318" s="1249"/>
    </row>
    <row r="319" spans="1:18" ht="17.5" customHeight="1" x14ac:dyDescent="0.3">
      <c r="A319" s="139"/>
      <c r="B319" s="774"/>
      <c r="C319" s="141"/>
      <c r="D319" s="317"/>
      <c r="E319" s="1175"/>
      <c r="F319" s="771" t="s">
        <v>437</v>
      </c>
      <c r="G319" s="772" t="s">
        <v>210</v>
      </c>
      <c r="H319" s="1036">
        <v>3</v>
      </c>
      <c r="I319" s="1032"/>
      <c r="J319" s="1125"/>
      <c r="K319" s="1125"/>
      <c r="L319" s="1125"/>
      <c r="M319" s="1179"/>
      <c r="N319" s="1182"/>
      <c r="O319" s="862"/>
      <c r="P319" s="1192"/>
      <c r="Q319" s="1192"/>
      <c r="R319" s="1249"/>
    </row>
    <row r="320" spans="1:18" ht="17.5" customHeight="1" x14ac:dyDescent="0.3">
      <c r="A320" s="139"/>
      <c r="B320" s="774"/>
      <c r="C320" s="141"/>
      <c r="D320" s="317"/>
      <c r="E320" s="1175"/>
      <c r="F320" s="771" t="s">
        <v>438</v>
      </c>
      <c r="G320" s="772" t="s">
        <v>210</v>
      </c>
      <c r="H320" s="1036">
        <v>2020</v>
      </c>
      <c r="I320" s="1032"/>
      <c r="J320" s="1125"/>
      <c r="K320" s="1125"/>
      <c r="L320" s="1125"/>
      <c r="M320" s="1179"/>
      <c r="N320" s="1182"/>
      <c r="O320" s="862"/>
      <c r="P320" s="1192"/>
      <c r="Q320" s="1192"/>
      <c r="R320" s="1249"/>
    </row>
    <row r="321" spans="1:18" ht="17.5" customHeight="1" x14ac:dyDescent="0.3">
      <c r="A321" s="139"/>
      <c r="B321" s="774"/>
      <c r="C321" s="141"/>
      <c r="D321" s="317"/>
      <c r="E321" s="1175"/>
      <c r="F321" s="771" t="s">
        <v>439</v>
      </c>
      <c r="G321" s="772" t="s">
        <v>210</v>
      </c>
      <c r="H321" s="1036" t="s">
        <v>711</v>
      </c>
      <c r="I321" s="1032"/>
      <c r="J321" s="1125"/>
      <c r="K321" s="1125"/>
      <c r="L321" s="1125"/>
      <c r="M321" s="1179"/>
      <c r="N321" s="1182"/>
      <c r="O321" s="862"/>
      <c r="P321" s="1192"/>
      <c r="Q321" s="1192"/>
      <c r="R321" s="1249"/>
    </row>
    <row r="322" spans="1:18" ht="17.5" customHeight="1" x14ac:dyDescent="0.3">
      <c r="A322" s="139"/>
      <c r="B322" s="774"/>
      <c r="C322" s="141"/>
      <c r="D322" s="317"/>
      <c r="E322" s="1175"/>
      <c r="F322" s="771" t="s">
        <v>440</v>
      </c>
      <c r="G322" s="772" t="s">
        <v>210</v>
      </c>
      <c r="H322" s="1036" t="s">
        <v>712</v>
      </c>
      <c r="I322" s="1032"/>
      <c r="J322" s="1125"/>
      <c r="K322" s="1125"/>
      <c r="L322" s="1125"/>
      <c r="M322" s="1179"/>
      <c r="N322" s="1182"/>
      <c r="O322" s="862"/>
      <c r="P322" s="1192"/>
      <c r="Q322" s="1192"/>
      <c r="R322" s="1249"/>
    </row>
    <row r="323" spans="1:18" ht="17.5" customHeight="1" x14ac:dyDescent="0.3">
      <c r="A323" s="139"/>
      <c r="B323" s="774"/>
      <c r="C323" s="141"/>
      <c r="D323" s="317"/>
      <c r="E323" s="1175"/>
      <c r="F323" s="771" t="s">
        <v>432</v>
      </c>
      <c r="G323" s="772" t="s">
        <v>210</v>
      </c>
      <c r="H323" s="1036" t="s">
        <v>806</v>
      </c>
      <c r="I323" s="1032"/>
      <c r="J323" s="1125"/>
      <c r="K323" s="1125"/>
      <c r="L323" s="1125"/>
      <c r="M323" s="1179"/>
      <c r="N323" s="1182"/>
      <c r="O323" s="862"/>
      <c r="P323" s="1192"/>
      <c r="Q323" s="1192"/>
      <c r="R323" s="1249"/>
    </row>
    <row r="324" spans="1:18" ht="17.5" customHeight="1" x14ac:dyDescent="0.3">
      <c r="A324" s="139"/>
      <c r="B324" s="774"/>
      <c r="C324" s="141"/>
      <c r="D324" s="317"/>
      <c r="E324" s="1175"/>
      <c r="F324" s="771" t="s">
        <v>441</v>
      </c>
      <c r="G324" s="772" t="s">
        <v>210</v>
      </c>
      <c r="H324" s="1188" t="s">
        <v>715</v>
      </c>
      <c r="I324" s="1032"/>
      <c r="J324" s="1125"/>
      <c r="K324" s="1125"/>
      <c r="L324" s="1125"/>
      <c r="M324" s="1179"/>
      <c r="N324" s="1182"/>
      <c r="O324" s="1353" t="s">
        <v>1507</v>
      </c>
      <c r="P324" s="1192"/>
      <c r="Q324" s="1192"/>
      <c r="R324" s="1249"/>
    </row>
    <row r="325" spans="1:18" ht="17.5" customHeight="1" x14ac:dyDescent="0.3">
      <c r="A325" s="139"/>
      <c r="B325" s="774"/>
      <c r="C325" s="141"/>
      <c r="D325" s="317"/>
      <c r="E325" s="1175"/>
      <c r="F325" s="771" t="s">
        <v>442</v>
      </c>
      <c r="G325" s="772" t="s">
        <v>210</v>
      </c>
      <c r="H325" s="1347" t="s">
        <v>714</v>
      </c>
      <c r="I325" s="1032"/>
      <c r="J325" s="1125"/>
      <c r="K325" s="1125"/>
      <c r="L325" s="1125"/>
      <c r="M325" s="1179"/>
      <c r="N325" s="1182"/>
      <c r="O325" s="862"/>
      <c r="P325" s="1192"/>
      <c r="Q325" s="1192"/>
      <c r="R325" s="1249"/>
    </row>
    <row r="326" spans="1:18" ht="17.5" customHeight="1" x14ac:dyDescent="0.3">
      <c r="A326" s="139"/>
      <c r="B326" s="774"/>
      <c r="C326" s="141"/>
      <c r="D326" s="317"/>
      <c r="E326" s="1175"/>
      <c r="F326" s="771" t="s">
        <v>369</v>
      </c>
      <c r="G326" s="772" t="s">
        <v>210</v>
      </c>
      <c r="H326" s="1347" t="s">
        <v>716</v>
      </c>
      <c r="I326" s="1032"/>
      <c r="J326" s="1125"/>
      <c r="K326" s="1125"/>
      <c r="L326" s="1125"/>
      <c r="M326" s="1179"/>
      <c r="N326" s="1182"/>
      <c r="O326" s="862"/>
      <c r="P326" s="1192"/>
      <c r="Q326" s="1192"/>
      <c r="R326" s="1249"/>
    </row>
    <row r="327" spans="1:18" ht="30" customHeight="1" x14ac:dyDescent="0.3">
      <c r="A327" s="139"/>
      <c r="B327" s="774"/>
      <c r="C327" s="141"/>
      <c r="D327" s="317"/>
      <c r="E327" s="1175"/>
      <c r="F327" s="771" t="s">
        <v>354</v>
      </c>
      <c r="G327" s="772" t="s">
        <v>210</v>
      </c>
      <c r="H327" s="1347" t="s">
        <v>1489</v>
      </c>
      <c r="I327" s="1032"/>
      <c r="J327" s="1125"/>
      <c r="K327" s="1125"/>
      <c r="L327" s="1125"/>
      <c r="M327" s="1179"/>
      <c r="N327" s="1182"/>
      <c r="O327" s="862"/>
      <c r="P327" s="1192"/>
      <c r="Q327" s="1192"/>
      <c r="R327" s="1249"/>
    </row>
    <row r="328" spans="1:18" ht="26" x14ac:dyDescent="0.3">
      <c r="A328" s="139"/>
      <c r="B328" s="774"/>
      <c r="C328" s="141"/>
      <c r="D328" s="317"/>
      <c r="E328" s="1175"/>
      <c r="F328" s="771" t="s">
        <v>509</v>
      </c>
      <c r="G328" s="772" t="s">
        <v>210</v>
      </c>
      <c r="H328" s="1188" t="s">
        <v>804</v>
      </c>
      <c r="I328" s="1032"/>
      <c r="J328" s="1125"/>
      <c r="K328" s="1125"/>
      <c r="L328" s="1125"/>
      <c r="M328" s="1179"/>
      <c r="N328" s="1182"/>
      <c r="O328" s="862"/>
      <c r="P328" s="1192"/>
      <c r="Q328" s="1192"/>
      <c r="R328" s="1249"/>
    </row>
    <row r="329" spans="1:18" ht="19" customHeight="1" x14ac:dyDescent="0.3">
      <c r="A329" s="139"/>
      <c r="B329" s="774"/>
      <c r="C329" s="141"/>
      <c r="D329" s="317"/>
      <c r="E329" s="1175"/>
      <c r="F329" s="773" t="s">
        <v>444</v>
      </c>
      <c r="G329" s="753" t="s">
        <v>210</v>
      </c>
      <c r="H329" s="1188" t="s">
        <v>803</v>
      </c>
      <c r="I329" s="1032"/>
      <c r="J329" s="1125"/>
      <c r="K329" s="1125"/>
      <c r="L329" s="1125"/>
      <c r="M329" s="1179"/>
      <c r="N329" s="1182"/>
      <c r="O329" s="862"/>
      <c r="P329" s="1192"/>
      <c r="Q329" s="1192"/>
      <c r="R329" s="1249"/>
    </row>
    <row r="330" spans="1:18" ht="26" x14ac:dyDescent="0.3">
      <c r="A330" s="139"/>
      <c r="B330" s="774"/>
      <c r="C330" s="141"/>
      <c r="D330" s="317"/>
      <c r="E330" s="1175"/>
      <c r="F330" s="771" t="s">
        <v>445</v>
      </c>
      <c r="G330" s="772" t="s">
        <v>210</v>
      </c>
      <c r="H330" s="1036"/>
      <c r="I330" s="1032"/>
      <c r="J330" s="1125"/>
      <c r="K330" s="1125"/>
      <c r="L330" s="1125"/>
      <c r="M330" s="1179"/>
      <c r="N330" s="1182"/>
      <c r="O330" s="862"/>
      <c r="P330" s="1192"/>
      <c r="Q330" s="1192"/>
      <c r="R330" s="1249"/>
    </row>
    <row r="331" spans="1:18" ht="19" customHeight="1" x14ac:dyDescent="0.3">
      <c r="A331" s="139"/>
      <c r="B331" s="774"/>
      <c r="C331" s="141"/>
      <c r="D331" s="317"/>
      <c r="E331" s="1175"/>
      <c r="F331" s="705" t="s">
        <v>446</v>
      </c>
      <c r="G331" s="772" t="s">
        <v>210</v>
      </c>
      <c r="H331" s="1036" t="s">
        <v>449</v>
      </c>
      <c r="I331" s="1032"/>
      <c r="J331" s="1125"/>
      <c r="K331" s="1125"/>
      <c r="L331" s="1125"/>
      <c r="M331" s="1179"/>
      <c r="N331" s="1182"/>
      <c r="O331" s="862"/>
      <c r="P331" s="1192"/>
      <c r="Q331" s="1192"/>
      <c r="R331" s="1249"/>
    </row>
    <row r="332" spans="1:18" ht="13" x14ac:dyDescent="0.3">
      <c r="A332" s="139"/>
      <c r="B332" s="774"/>
      <c r="C332" s="141"/>
      <c r="D332" s="317"/>
      <c r="E332" s="1176"/>
      <c r="F332" s="771" t="s">
        <v>447</v>
      </c>
      <c r="G332" s="772" t="s">
        <v>210</v>
      </c>
      <c r="H332" s="1036" t="s">
        <v>1506</v>
      </c>
      <c r="I332" s="1032"/>
      <c r="J332" s="1121"/>
      <c r="K332" s="1121"/>
      <c r="L332" s="1121"/>
      <c r="M332" s="1180"/>
      <c r="N332" s="1183"/>
      <c r="O332" s="862"/>
      <c r="P332" s="1193"/>
      <c r="Q332" s="1193"/>
      <c r="R332" s="1249"/>
    </row>
    <row r="333" spans="1:18" s="65" customFormat="1" ht="22" customHeight="1" x14ac:dyDescent="0.35">
      <c r="A333" s="313"/>
      <c r="B333" s="293"/>
      <c r="C333" s="319"/>
      <c r="D333" s="320"/>
      <c r="E333" s="292" t="s">
        <v>137</v>
      </c>
      <c r="F333" s="1144" t="s">
        <v>450</v>
      </c>
      <c r="G333" s="1145"/>
      <c r="H333" s="1145"/>
      <c r="I333" s="1146"/>
      <c r="J333" s="315"/>
      <c r="K333" s="318"/>
      <c r="L333" s="290"/>
      <c r="M333" s="535"/>
      <c r="N333" s="392">
        <f>SUM(N334:N434)</f>
        <v>30.25</v>
      </c>
      <c r="O333" s="861"/>
    </row>
    <row r="334" spans="1:18" ht="30" customHeight="1" x14ac:dyDescent="0.3">
      <c r="A334" s="139"/>
      <c r="B334" s="751"/>
      <c r="C334" s="141"/>
      <c r="D334" s="317"/>
      <c r="E334" s="1197" t="s">
        <v>283</v>
      </c>
      <c r="F334" s="750" t="s">
        <v>448</v>
      </c>
      <c r="G334" s="749" t="s">
        <v>210</v>
      </c>
      <c r="H334" s="1064" t="s">
        <v>692</v>
      </c>
      <c r="I334" s="1065"/>
      <c r="J334" s="1189">
        <v>2017</v>
      </c>
      <c r="K334" s="1189" t="s">
        <v>356</v>
      </c>
      <c r="L334" s="1189">
        <v>1</v>
      </c>
      <c r="M334" s="1190">
        <f>N334</f>
        <v>1.61</v>
      </c>
      <c r="N334" s="1219">
        <v>1.61</v>
      </c>
      <c r="O334" s="862"/>
      <c r="P334" s="1219">
        <v>1.6</v>
      </c>
      <c r="Q334" s="1187">
        <v>1.63</v>
      </c>
      <c r="R334" s="65"/>
    </row>
    <row r="335" spans="1:18" ht="27" customHeight="1" x14ac:dyDescent="0.3">
      <c r="A335" s="139"/>
      <c r="B335" s="751"/>
      <c r="C335" s="141"/>
      <c r="D335" s="317"/>
      <c r="E335" s="1198"/>
      <c r="F335" s="748" t="s">
        <v>433</v>
      </c>
      <c r="G335" s="749" t="s">
        <v>210</v>
      </c>
      <c r="H335" s="1036" t="s">
        <v>693</v>
      </c>
      <c r="I335" s="1032"/>
      <c r="J335" s="1189"/>
      <c r="K335" s="1189"/>
      <c r="L335" s="1189"/>
      <c r="M335" s="1190"/>
      <c r="N335" s="1219"/>
      <c r="O335" s="862"/>
      <c r="P335" s="1219"/>
      <c r="Q335" s="1187"/>
      <c r="R335" s="65"/>
    </row>
    <row r="336" spans="1:18" ht="16.149999999999999" customHeight="1" x14ac:dyDescent="0.3">
      <c r="A336" s="139"/>
      <c r="B336" s="751"/>
      <c r="C336" s="141"/>
      <c r="D336" s="317"/>
      <c r="E336" s="1198"/>
      <c r="F336" s="748" t="s">
        <v>435</v>
      </c>
      <c r="G336" s="749" t="s">
        <v>210</v>
      </c>
      <c r="H336" s="1036" t="s">
        <v>701</v>
      </c>
      <c r="I336" s="1032"/>
      <c r="J336" s="1189"/>
      <c r="K336" s="1189"/>
      <c r="L336" s="1189"/>
      <c r="M336" s="1190"/>
      <c r="N336" s="1219"/>
      <c r="O336" s="862"/>
      <c r="P336" s="1219"/>
      <c r="Q336" s="1187"/>
      <c r="R336" s="65"/>
    </row>
    <row r="337" spans="1:18" ht="16.149999999999999" customHeight="1" x14ac:dyDescent="0.3">
      <c r="A337" s="139"/>
      <c r="B337" s="751"/>
      <c r="C337" s="141"/>
      <c r="D337" s="317"/>
      <c r="E337" s="1198"/>
      <c r="F337" s="748" t="s">
        <v>436</v>
      </c>
      <c r="G337" s="749" t="s">
        <v>210</v>
      </c>
      <c r="H337" s="1036">
        <v>3</v>
      </c>
      <c r="I337" s="1032"/>
      <c r="J337" s="1189"/>
      <c r="K337" s="1189"/>
      <c r="L337" s="1189"/>
      <c r="M337" s="1190"/>
      <c r="N337" s="1219"/>
      <c r="O337" s="862"/>
      <c r="P337" s="1219"/>
      <c r="Q337" s="1187"/>
      <c r="R337" s="65"/>
    </row>
    <row r="338" spans="1:18" ht="16.149999999999999" customHeight="1" x14ac:dyDescent="0.3">
      <c r="A338" s="139"/>
      <c r="B338" s="751"/>
      <c r="C338" s="141"/>
      <c r="D338" s="317"/>
      <c r="E338" s="1198"/>
      <c r="F338" s="748" t="s">
        <v>437</v>
      </c>
      <c r="G338" s="749" t="s">
        <v>210</v>
      </c>
      <c r="H338" s="1036">
        <v>2</v>
      </c>
      <c r="I338" s="1032"/>
      <c r="J338" s="1189"/>
      <c r="K338" s="1189"/>
      <c r="L338" s="1189"/>
      <c r="M338" s="1190"/>
      <c r="N338" s="1219"/>
      <c r="O338" s="862"/>
      <c r="P338" s="1219"/>
      <c r="Q338" s="1187"/>
      <c r="R338" s="65"/>
    </row>
    <row r="339" spans="1:18" ht="16.149999999999999" customHeight="1" x14ac:dyDescent="0.3">
      <c r="A339" s="139"/>
      <c r="B339" s="751"/>
      <c r="C339" s="141"/>
      <c r="D339" s="317"/>
      <c r="E339" s="1198"/>
      <c r="F339" s="748" t="s">
        <v>438</v>
      </c>
      <c r="G339" s="749" t="s">
        <v>210</v>
      </c>
      <c r="H339" s="1036">
        <v>2017</v>
      </c>
      <c r="I339" s="1032"/>
      <c r="J339" s="1189"/>
      <c r="K339" s="1189"/>
      <c r="L339" s="1189"/>
      <c r="M339" s="1190"/>
      <c r="N339" s="1219"/>
      <c r="O339" s="862"/>
      <c r="P339" s="1219"/>
      <c r="Q339" s="1187"/>
      <c r="R339" s="65"/>
    </row>
    <row r="340" spans="1:18" ht="16.149999999999999" customHeight="1" x14ac:dyDescent="0.3">
      <c r="A340" s="139"/>
      <c r="B340" s="751"/>
      <c r="C340" s="141"/>
      <c r="D340" s="317"/>
      <c r="E340" s="1198"/>
      <c r="F340" s="748" t="s">
        <v>439</v>
      </c>
      <c r="G340" s="749" t="s">
        <v>210</v>
      </c>
      <c r="H340" s="1036" t="s">
        <v>694</v>
      </c>
      <c r="I340" s="1032"/>
      <c r="J340" s="1189"/>
      <c r="K340" s="1189"/>
      <c r="L340" s="1189"/>
      <c r="M340" s="1190"/>
      <c r="N340" s="1219"/>
      <c r="O340" s="862"/>
      <c r="P340" s="1219"/>
      <c r="Q340" s="1187"/>
      <c r="R340" s="65"/>
    </row>
    <row r="341" spans="1:18" ht="16.149999999999999" customHeight="1" x14ac:dyDescent="0.3">
      <c r="A341" s="139"/>
      <c r="B341" s="751"/>
      <c r="C341" s="141"/>
      <c r="D341" s="317"/>
      <c r="E341" s="1198"/>
      <c r="F341" s="748" t="s">
        <v>440</v>
      </c>
      <c r="G341" s="749" t="s">
        <v>210</v>
      </c>
      <c r="H341" s="1036" t="s">
        <v>700</v>
      </c>
      <c r="I341" s="1032"/>
      <c r="J341" s="1189"/>
      <c r="K341" s="1189"/>
      <c r="L341" s="1189"/>
      <c r="M341" s="1190"/>
      <c r="N341" s="1219"/>
      <c r="O341" s="862"/>
      <c r="P341" s="1219"/>
      <c r="Q341" s="1187"/>
      <c r="R341" s="65"/>
    </row>
    <row r="342" spans="1:18" ht="30" customHeight="1" x14ac:dyDescent="0.3">
      <c r="A342" s="139"/>
      <c r="B342" s="751"/>
      <c r="C342" s="141"/>
      <c r="D342" s="317"/>
      <c r="E342" s="1198"/>
      <c r="F342" s="748" t="s">
        <v>432</v>
      </c>
      <c r="G342" s="749" t="s">
        <v>210</v>
      </c>
      <c r="H342" s="1036" t="s">
        <v>713</v>
      </c>
      <c r="I342" s="1032"/>
      <c r="J342" s="1189"/>
      <c r="K342" s="1189"/>
      <c r="L342" s="1189"/>
      <c r="M342" s="1190"/>
      <c r="N342" s="1219"/>
      <c r="O342" s="1349">
        <v>1.61</v>
      </c>
      <c r="P342" s="1219"/>
      <c r="Q342" s="1187"/>
      <c r="R342" s="65"/>
    </row>
    <row r="343" spans="1:18" ht="17.149999999999999" customHeight="1" x14ac:dyDescent="0.3">
      <c r="A343" s="139"/>
      <c r="B343" s="751"/>
      <c r="C343" s="141"/>
      <c r="D343" s="317"/>
      <c r="E343" s="1198"/>
      <c r="F343" s="748" t="s">
        <v>441</v>
      </c>
      <c r="G343" s="749" t="s">
        <v>210</v>
      </c>
      <c r="H343" s="1188" t="s">
        <v>695</v>
      </c>
      <c r="I343" s="1032"/>
      <c r="J343" s="1189"/>
      <c r="K343" s="1189"/>
      <c r="L343" s="1189"/>
      <c r="M343" s="1190"/>
      <c r="N343" s="1219"/>
      <c r="O343" s="862"/>
      <c r="P343" s="1219"/>
      <c r="Q343" s="1187"/>
      <c r="R343" s="65"/>
    </row>
    <row r="344" spans="1:18" ht="17.149999999999999" customHeight="1" x14ac:dyDescent="0.3">
      <c r="A344" s="139"/>
      <c r="B344" s="751"/>
      <c r="C344" s="141"/>
      <c r="D344" s="317"/>
      <c r="E344" s="1198"/>
      <c r="F344" s="748" t="s">
        <v>442</v>
      </c>
      <c r="G344" s="749" t="s">
        <v>210</v>
      </c>
      <c r="H344" s="1188" t="s">
        <v>696</v>
      </c>
      <c r="I344" s="1032"/>
      <c r="J344" s="1189"/>
      <c r="K344" s="1189"/>
      <c r="L344" s="1189"/>
      <c r="M344" s="1190"/>
      <c r="N344" s="1219"/>
      <c r="O344" s="862"/>
      <c r="P344" s="1219"/>
      <c r="Q344" s="1187"/>
      <c r="R344" s="65"/>
    </row>
    <row r="345" spans="1:18" ht="17.149999999999999" customHeight="1" x14ac:dyDescent="0.3">
      <c r="A345" s="139"/>
      <c r="B345" s="751"/>
      <c r="C345" s="141"/>
      <c r="D345" s="317"/>
      <c r="E345" s="1198"/>
      <c r="F345" s="748" t="s">
        <v>369</v>
      </c>
      <c r="G345" s="749" t="s">
        <v>210</v>
      </c>
      <c r="H345" s="1188" t="s">
        <v>697</v>
      </c>
      <c r="I345" s="1032"/>
      <c r="J345" s="1189"/>
      <c r="K345" s="1189"/>
      <c r="L345" s="1189"/>
      <c r="M345" s="1190"/>
      <c r="N345" s="1219"/>
      <c r="O345" s="862"/>
      <c r="P345" s="1219"/>
      <c r="Q345" s="1187"/>
      <c r="R345" s="65"/>
    </row>
    <row r="346" spans="1:18" ht="29.25" customHeight="1" x14ac:dyDescent="0.3">
      <c r="A346" s="139"/>
      <c r="B346" s="751"/>
      <c r="C346" s="141"/>
      <c r="D346" s="317"/>
      <c r="E346" s="1198"/>
      <c r="F346" s="748" t="s">
        <v>354</v>
      </c>
      <c r="G346" s="749" t="s">
        <v>210</v>
      </c>
      <c r="H346" s="1184" t="s">
        <v>1490</v>
      </c>
      <c r="I346" s="1032"/>
      <c r="J346" s="1189"/>
      <c r="K346" s="1189"/>
      <c r="L346" s="1189"/>
      <c r="M346" s="1190"/>
      <c r="N346" s="1219"/>
      <c r="O346" s="862"/>
      <c r="P346" s="1219"/>
      <c r="Q346" s="1187"/>
      <c r="R346" s="65"/>
    </row>
    <row r="347" spans="1:18" ht="17.149999999999999" customHeight="1" x14ac:dyDescent="0.3">
      <c r="A347" s="139"/>
      <c r="B347" s="751"/>
      <c r="C347" s="141"/>
      <c r="D347" s="317"/>
      <c r="E347" s="1198"/>
      <c r="F347" s="705" t="s">
        <v>446</v>
      </c>
      <c r="G347" s="749" t="s">
        <v>210</v>
      </c>
      <c r="H347" s="1036" t="s">
        <v>449</v>
      </c>
      <c r="I347" s="1032"/>
      <c r="J347" s="1189"/>
      <c r="K347" s="1189"/>
      <c r="L347" s="1189"/>
      <c r="M347" s="1190"/>
      <c r="N347" s="1219"/>
      <c r="O347" s="862"/>
      <c r="P347" s="1219"/>
      <c r="Q347" s="1187"/>
      <c r="R347" s="65"/>
    </row>
    <row r="348" spans="1:18" ht="17.149999999999999" customHeight="1" x14ac:dyDescent="0.3">
      <c r="A348" s="139"/>
      <c r="B348" s="751"/>
      <c r="C348" s="141"/>
      <c r="D348" s="317"/>
      <c r="E348" s="1198"/>
      <c r="F348" s="1177" t="s">
        <v>447</v>
      </c>
      <c r="G348" s="749" t="s">
        <v>210</v>
      </c>
      <c r="H348" s="1036" t="s">
        <v>698</v>
      </c>
      <c r="I348" s="1032"/>
      <c r="J348" s="1189"/>
      <c r="K348" s="1189"/>
      <c r="L348" s="1189"/>
      <c r="M348" s="1190"/>
      <c r="N348" s="1219"/>
      <c r="O348" s="862"/>
      <c r="P348" s="1219"/>
      <c r="Q348" s="1187"/>
      <c r="R348" s="65"/>
    </row>
    <row r="349" spans="1:18" ht="17.149999999999999" customHeight="1" x14ac:dyDescent="0.3">
      <c r="A349" s="139"/>
      <c r="B349" s="751"/>
      <c r="C349" s="141"/>
      <c r="D349" s="317"/>
      <c r="E349" s="1199"/>
      <c r="F349" s="1025"/>
      <c r="G349" s="749" t="s">
        <v>210</v>
      </c>
      <c r="H349" s="1185" t="s">
        <v>699</v>
      </c>
      <c r="I349" s="1186"/>
      <c r="J349" s="1189"/>
      <c r="K349" s="1189"/>
      <c r="L349" s="1189"/>
      <c r="M349" s="1190"/>
      <c r="N349" s="1219"/>
      <c r="O349" s="865"/>
      <c r="P349" s="1219"/>
      <c r="Q349" s="1187"/>
      <c r="R349" s="65"/>
    </row>
    <row r="350" spans="1:18" ht="15" customHeight="1" x14ac:dyDescent="0.3">
      <c r="A350" s="139"/>
      <c r="B350" s="751"/>
      <c r="C350" s="141"/>
      <c r="D350" s="317"/>
      <c r="E350" s="633"/>
      <c r="F350" s="634"/>
      <c r="G350" s="634"/>
      <c r="H350" s="634"/>
      <c r="I350" s="634"/>
      <c r="J350" s="634"/>
      <c r="K350" s="634"/>
      <c r="L350" s="634"/>
      <c r="M350" s="634"/>
      <c r="N350" s="635"/>
      <c r="O350" s="863"/>
      <c r="R350" s="65"/>
    </row>
    <row r="351" spans="1:18" ht="30.75" customHeight="1" x14ac:dyDescent="0.3">
      <c r="A351" s="139"/>
      <c r="B351" s="751"/>
      <c r="C351" s="141"/>
      <c r="D351" s="317"/>
      <c r="E351" s="1174" t="s">
        <v>284</v>
      </c>
      <c r="F351" s="748" t="s">
        <v>448</v>
      </c>
      <c r="G351" s="749" t="s">
        <v>210</v>
      </c>
      <c r="H351" s="1064" t="s">
        <v>702</v>
      </c>
      <c r="I351" s="1065"/>
      <c r="J351" s="1120">
        <v>2019</v>
      </c>
      <c r="K351" s="1120" t="s">
        <v>356</v>
      </c>
      <c r="L351" s="1120">
        <v>1</v>
      </c>
      <c r="M351" s="1178">
        <f>N351</f>
        <v>1.61</v>
      </c>
      <c r="N351" s="1181">
        <v>1.61</v>
      </c>
      <c r="O351" s="862"/>
      <c r="P351" s="1181">
        <v>1.6</v>
      </c>
      <c r="Q351" s="1181">
        <v>1.63</v>
      </c>
      <c r="R351" s="1249"/>
    </row>
    <row r="352" spans="1:18" ht="30" customHeight="1" x14ac:dyDescent="0.3">
      <c r="A352" s="139"/>
      <c r="B352" s="751"/>
      <c r="C352" s="141"/>
      <c r="D352" s="317"/>
      <c r="E352" s="1175"/>
      <c r="F352" s="748" t="s">
        <v>433</v>
      </c>
      <c r="G352" s="749" t="s">
        <v>210</v>
      </c>
      <c r="H352" s="1036" t="s">
        <v>703</v>
      </c>
      <c r="I352" s="1032"/>
      <c r="J352" s="1125"/>
      <c r="K352" s="1125"/>
      <c r="L352" s="1125"/>
      <c r="M352" s="1179"/>
      <c r="N352" s="1182"/>
      <c r="O352" s="862"/>
      <c r="P352" s="1182"/>
      <c r="Q352" s="1182"/>
      <c r="R352" s="1249"/>
    </row>
    <row r="353" spans="1:18" ht="16.149999999999999" customHeight="1" x14ac:dyDescent="0.3">
      <c r="A353" s="139"/>
      <c r="B353" s="751"/>
      <c r="C353" s="141"/>
      <c r="D353" s="317"/>
      <c r="E353" s="1175"/>
      <c r="F353" s="748" t="s">
        <v>435</v>
      </c>
      <c r="G353" s="749" t="s">
        <v>210</v>
      </c>
      <c r="H353" s="1036" t="s">
        <v>701</v>
      </c>
      <c r="I353" s="1032"/>
      <c r="J353" s="1125"/>
      <c r="K353" s="1125"/>
      <c r="L353" s="1125"/>
      <c r="M353" s="1179"/>
      <c r="N353" s="1182"/>
      <c r="O353" s="862"/>
      <c r="P353" s="1182"/>
      <c r="Q353" s="1182"/>
      <c r="R353" s="1249"/>
    </row>
    <row r="354" spans="1:18" ht="16.149999999999999" customHeight="1" x14ac:dyDescent="0.3">
      <c r="A354" s="139"/>
      <c r="B354" s="751"/>
      <c r="C354" s="141"/>
      <c r="D354" s="317"/>
      <c r="E354" s="1175"/>
      <c r="F354" s="748" t="s">
        <v>436</v>
      </c>
      <c r="G354" s="749" t="s">
        <v>210</v>
      </c>
      <c r="H354" s="1036">
        <v>5</v>
      </c>
      <c r="I354" s="1032"/>
      <c r="J354" s="1125"/>
      <c r="K354" s="1125"/>
      <c r="L354" s="1125"/>
      <c r="M354" s="1179"/>
      <c r="N354" s="1182"/>
      <c r="O354" s="862"/>
      <c r="P354" s="1182"/>
      <c r="Q354" s="1182"/>
      <c r="R354" s="1249"/>
    </row>
    <row r="355" spans="1:18" ht="16.149999999999999" customHeight="1" x14ac:dyDescent="0.3">
      <c r="A355" s="139"/>
      <c r="B355" s="751"/>
      <c r="C355" s="141"/>
      <c r="D355" s="317"/>
      <c r="E355" s="1175"/>
      <c r="F355" s="748" t="s">
        <v>437</v>
      </c>
      <c r="G355" s="749" t="s">
        <v>210</v>
      </c>
      <c r="H355" s="1036">
        <v>1</v>
      </c>
      <c r="I355" s="1032"/>
      <c r="J355" s="1125"/>
      <c r="K355" s="1125"/>
      <c r="L355" s="1125"/>
      <c r="M355" s="1179"/>
      <c r="N355" s="1182"/>
      <c r="O355" s="862"/>
      <c r="P355" s="1182"/>
      <c r="Q355" s="1182"/>
      <c r="R355" s="1249"/>
    </row>
    <row r="356" spans="1:18" ht="16.149999999999999" customHeight="1" x14ac:dyDescent="0.3">
      <c r="A356" s="139"/>
      <c r="B356" s="751"/>
      <c r="C356" s="141"/>
      <c r="D356" s="317"/>
      <c r="E356" s="1175"/>
      <c r="F356" s="748" t="s">
        <v>438</v>
      </c>
      <c r="G356" s="749" t="s">
        <v>210</v>
      </c>
      <c r="H356" s="1036">
        <v>2019</v>
      </c>
      <c r="I356" s="1032"/>
      <c r="J356" s="1125"/>
      <c r="K356" s="1125"/>
      <c r="L356" s="1125"/>
      <c r="M356" s="1179"/>
      <c r="N356" s="1182"/>
      <c r="O356" s="862"/>
      <c r="P356" s="1182"/>
      <c r="Q356" s="1182"/>
      <c r="R356" s="1249"/>
    </row>
    <row r="357" spans="1:18" ht="16.149999999999999" customHeight="1" x14ac:dyDescent="0.3">
      <c r="A357" s="139"/>
      <c r="B357" s="751"/>
      <c r="C357" s="141"/>
      <c r="D357" s="317"/>
      <c r="E357" s="1175"/>
      <c r="F357" s="748" t="s">
        <v>439</v>
      </c>
      <c r="G357" s="749" t="s">
        <v>210</v>
      </c>
      <c r="H357" s="1036" t="s">
        <v>704</v>
      </c>
      <c r="I357" s="1032"/>
      <c r="J357" s="1125"/>
      <c r="K357" s="1125"/>
      <c r="L357" s="1125"/>
      <c r="M357" s="1179"/>
      <c r="N357" s="1182"/>
      <c r="O357" s="862"/>
      <c r="P357" s="1182"/>
      <c r="Q357" s="1182"/>
      <c r="R357" s="1249"/>
    </row>
    <row r="358" spans="1:18" ht="16.149999999999999" customHeight="1" x14ac:dyDescent="0.3">
      <c r="A358" s="139"/>
      <c r="B358" s="751"/>
      <c r="C358" s="141"/>
      <c r="D358" s="317"/>
      <c r="E358" s="1175"/>
      <c r="F358" s="748" t="s">
        <v>440</v>
      </c>
      <c r="G358" s="749" t="s">
        <v>210</v>
      </c>
      <c r="H358" s="1036" t="s">
        <v>700</v>
      </c>
      <c r="I358" s="1032"/>
      <c r="J358" s="1125"/>
      <c r="K358" s="1125"/>
      <c r="L358" s="1125"/>
      <c r="M358" s="1179"/>
      <c r="N358" s="1182"/>
      <c r="O358" s="1349">
        <v>1.61</v>
      </c>
      <c r="P358" s="1182"/>
      <c r="Q358" s="1182"/>
      <c r="R358" s="1249"/>
    </row>
    <row r="359" spans="1:18" ht="30" customHeight="1" x14ac:dyDescent="0.3">
      <c r="A359" s="139"/>
      <c r="B359" s="751"/>
      <c r="C359" s="141"/>
      <c r="D359" s="317"/>
      <c r="E359" s="1175"/>
      <c r="F359" s="966" t="s">
        <v>432</v>
      </c>
      <c r="G359" s="967" t="s">
        <v>210</v>
      </c>
      <c r="H359" s="1036" t="s">
        <v>713</v>
      </c>
      <c r="I359" s="1032"/>
      <c r="J359" s="1125"/>
      <c r="K359" s="1125"/>
      <c r="L359" s="1125"/>
      <c r="M359" s="1179"/>
      <c r="N359" s="1182"/>
      <c r="O359" s="862"/>
      <c r="P359" s="1182"/>
      <c r="Q359" s="1182"/>
      <c r="R359" s="1249"/>
    </row>
    <row r="360" spans="1:18" ht="17.149999999999999" customHeight="1" x14ac:dyDescent="0.3">
      <c r="A360" s="139"/>
      <c r="B360" s="751"/>
      <c r="C360" s="141"/>
      <c r="D360" s="317"/>
      <c r="E360" s="1175"/>
      <c r="F360" s="966" t="s">
        <v>441</v>
      </c>
      <c r="G360" s="967" t="s">
        <v>210</v>
      </c>
      <c r="H360" s="1188" t="s">
        <v>706</v>
      </c>
      <c r="I360" s="1032"/>
      <c r="J360" s="1125"/>
      <c r="K360" s="1125"/>
      <c r="L360" s="1125"/>
      <c r="M360" s="1179"/>
      <c r="N360" s="1182"/>
      <c r="O360" s="862"/>
      <c r="P360" s="1182"/>
      <c r="Q360" s="1182"/>
      <c r="R360" s="1249"/>
    </row>
    <row r="361" spans="1:18" ht="17.149999999999999" customHeight="1" x14ac:dyDescent="0.3">
      <c r="A361" s="139"/>
      <c r="B361" s="751"/>
      <c r="C361" s="141"/>
      <c r="D361" s="317"/>
      <c r="E361" s="1175"/>
      <c r="F361" s="966" t="s">
        <v>442</v>
      </c>
      <c r="G361" s="967" t="s">
        <v>210</v>
      </c>
      <c r="H361" s="1188" t="s">
        <v>705</v>
      </c>
      <c r="I361" s="1032"/>
      <c r="J361" s="1125"/>
      <c r="K361" s="1125"/>
      <c r="L361" s="1125"/>
      <c r="M361" s="1179"/>
      <c r="N361" s="1182"/>
      <c r="O361" s="862"/>
      <c r="P361" s="1182"/>
      <c r="Q361" s="1182"/>
      <c r="R361" s="1249"/>
    </row>
    <row r="362" spans="1:18" ht="17.149999999999999" customHeight="1" x14ac:dyDescent="0.3">
      <c r="A362" s="139"/>
      <c r="B362" s="751"/>
      <c r="C362" s="141"/>
      <c r="D362" s="317"/>
      <c r="E362" s="1175"/>
      <c r="F362" s="966" t="s">
        <v>369</v>
      </c>
      <c r="G362" s="967" t="s">
        <v>210</v>
      </c>
      <c r="H362" s="1188" t="s">
        <v>707</v>
      </c>
      <c r="I362" s="1032"/>
      <c r="J362" s="1125"/>
      <c r="K362" s="1125"/>
      <c r="L362" s="1125"/>
      <c r="M362" s="1179"/>
      <c r="N362" s="1182"/>
      <c r="O362" s="862"/>
      <c r="P362" s="1182"/>
      <c r="Q362" s="1182"/>
      <c r="R362" s="1249"/>
    </row>
    <row r="363" spans="1:18" ht="29.25" customHeight="1" x14ac:dyDescent="0.3">
      <c r="A363" s="139"/>
      <c r="B363" s="751"/>
      <c r="C363" s="141"/>
      <c r="D363" s="317"/>
      <c r="E363" s="1175"/>
      <c r="F363" s="966" t="s">
        <v>354</v>
      </c>
      <c r="G363" s="967" t="s">
        <v>210</v>
      </c>
      <c r="H363" s="1184" t="s">
        <v>1491</v>
      </c>
      <c r="I363" s="1032"/>
      <c r="J363" s="1125"/>
      <c r="K363" s="1125"/>
      <c r="L363" s="1125"/>
      <c r="M363" s="1179"/>
      <c r="N363" s="1182"/>
      <c r="O363" s="862"/>
      <c r="P363" s="1182"/>
      <c r="Q363" s="1182"/>
      <c r="R363" s="1249"/>
    </row>
    <row r="364" spans="1:18" ht="16" customHeight="1" x14ac:dyDescent="0.3">
      <c r="A364" s="139"/>
      <c r="B364" s="751"/>
      <c r="C364" s="141"/>
      <c r="D364" s="317"/>
      <c r="E364" s="1175"/>
      <c r="F364" s="966" t="s">
        <v>446</v>
      </c>
      <c r="G364" s="967" t="s">
        <v>210</v>
      </c>
      <c r="H364" s="1036" t="s">
        <v>449</v>
      </c>
      <c r="I364" s="1032"/>
      <c r="J364" s="1125"/>
      <c r="K364" s="1125"/>
      <c r="L364" s="1125"/>
      <c r="M364" s="1179"/>
      <c r="N364" s="1182"/>
      <c r="O364" s="862"/>
      <c r="P364" s="1182"/>
      <c r="Q364" s="1182"/>
      <c r="R364" s="1249"/>
    </row>
    <row r="365" spans="1:18" ht="13" x14ac:dyDescent="0.3">
      <c r="A365" s="139"/>
      <c r="B365" s="751"/>
      <c r="C365" s="141"/>
      <c r="D365" s="317"/>
      <c r="E365" s="1175"/>
      <c r="F365" s="1177" t="s">
        <v>447</v>
      </c>
      <c r="G365" s="749" t="s">
        <v>210</v>
      </c>
      <c r="H365" s="1036" t="s">
        <v>698</v>
      </c>
      <c r="I365" s="1032"/>
      <c r="J365" s="1125"/>
      <c r="K365" s="1125"/>
      <c r="L365" s="1125"/>
      <c r="M365" s="1179"/>
      <c r="N365" s="1182"/>
      <c r="O365" s="862"/>
      <c r="P365" s="1182"/>
      <c r="Q365" s="1182"/>
      <c r="R365" s="1249"/>
    </row>
    <row r="366" spans="1:18" ht="17.149999999999999" customHeight="1" x14ac:dyDescent="0.3">
      <c r="A366" s="139"/>
      <c r="B366" s="751"/>
      <c r="C366" s="141"/>
      <c r="D366" s="317"/>
      <c r="E366" s="1176"/>
      <c r="F366" s="1025"/>
      <c r="G366" s="749" t="s">
        <v>210</v>
      </c>
      <c r="H366" s="1185" t="s">
        <v>699</v>
      </c>
      <c r="I366" s="1186"/>
      <c r="J366" s="1121"/>
      <c r="K366" s="1121"/>
      <c r="L366" s="1121"/>
      <c r="M366" s="1180"/>
      <c r="N366" s="1183"/>
      <c r="O366" s="862"/>
      <c r="P366" s="1183"/>
      <c r="Q366" s="1183"/>
      <c r="R366" s="1249"/>
    </row>
    <row r="367" spans="1:18" ht="15" customHeight="1" x14ac:dyDescent="0.3">
      <c r="A367" s="139"/>
      <c r="B367" s="751"/>
      <c r="C367" s="141"/>
      <c r="D367" s="317"/>
      <c r="E367" s="633"/>
      <c r="F367" s="634"/>
      <c r="G367" s="634"/>
      <c r="H367" s="634"/>
      <c r="I367" s="634"/>
      <c r="J367" s="634"/>
      <c r="K367" s="634"/>
      <c r="L367" s="634"/>
      <c r="M367" s="634"/>
      <c r="N367" s="635"/>
      <c r="O367" s="863"/>
    </row>
    <row r="368" spans="1:18" ht="30" customHeight="1" x14ac:dyDescent="0.3">
      <c r="A368" s="139"/>
      <c r="B368" s="751"/>
      <c r="C368" s="141"/>
      <c r="D368" s="317"/>
      <c r="E368" s="1174" t="s">
        <v>285</v>
      </c>
      <c r="F368" s="748" t="s">
        <v>448</v>
      </c>
      <c r="G368" s="749" t="s">
        <v>210</v>
      </c>
      <c r="H368" s="1064" t="s">
        <v>728</v>
      </c>
      <c r="I368" s="1065"/>
      <c r="J368" s="1120">
        <v>2020</v>
      </c>
      <c r="K368" s="1120" t="s">
        <v>356</v>
      </c>
      <c r="L368" s="1120">
        <v>1</v>
      </c>
      <c r="M368" s="1178">
        <f>N368</f>
        <v>2.4500000000000002</v>
      </c>
      <c r="N368" s="1181">
        <v>2.4500000000000002</v>
      </c>
      <c r="O368" s="862"/>
      <c r="P368" s="1181">
        <v>2.4500000000000002</v>
      </c>
      <c r="Q368" s="1181">
        <v>2.46</v>
      </c>
      <c r="R368" s="1249"/>
    </row>
    <row r="369" spans="1:18" ht="26.5" customHeight="1" x14ac:dyDescent="0.3">
      <c r="A369" s="139"/>
      <c r="B369" s="751"/>
      <c r="C369" s="141"/>
      <c r="D369" s="317"/>
      <c r="E369" s="1175"/>
      <c r="F369" s="748" t="s">
        <v>433</v>
      </c>
      <c r="G369" s="749" t="s">
        <v>210</v>
      </c>
      <c r="H369" s="1036" t="s">
        <v>729</v>
      </c>
      <c r="I369" s="1032"/>
      <c r="J369" s="1125"/>
      <c r="K369" s="1125"/>
      <c r="L369" s="1125"/>
      <c r="M369" s="1179"/>
      <c r="N369" s="1182"/>
      <c r="O369" s="862"/>
      <c r="P369" s="1182"/>
      <c r="Q369" s="1182"/>
      <c r="R369" s="1249"/>
    </row>
    <row r="370" spans="1:18" ht="16.899999999999999" customHeight="1" x14ac:dyDescent="0.3">
      <c r="A370" s="139"/>
      <c r="B370" s="751"/>
      <c r="C370" s="141"/>
      <c r="D370" s="317"/>
      <c r="E370" s="1175"/>
      <c r="F370" s="748" t="s">
        <v>435</v>
      </c>
      <c r="G370" s="749" t="s">
        <v>210</v>
      </c>
      <c r="H370" s="1036" t="s">
        <v>725</v>
      </c>
      <c r="I370" s="1032"/>
      <c r="J370" s="1125"/>
      <c r="K370" s="1125"/>
      <c r="L370" s="1125"/>
      <c r="M370" s="1179"/>
      <c r="N370" s="1182"/>
      <c r="O370" s="862"/>
      <c r="P370" s="1182"/>
      <c r="Q370" s="1182"/>
      <c r="R370" s="1249"/>
    </row>
    <row r="371" spans="1:18" ht="16.899999999999999" customHeight="1" x14ac:dyDescent="0.3">
      <c r="A371" s="139"/>
      <c r="B371" s="751"/>
      <c r="C371" s="141"/>
      <c r="D371" s="317"/>
      <c r="E371" s="1175"/>
      <c r="F371" s="748" t="s">
        <v>436</v>
      </c>
      <c r="G371" s="749" t="s">
        <v>210</v>
      </c>
      <c r="H371" s="1036">
        <v>11</v>
      </c>
      <c r="I371" s="1032"/>
      <c r="J371" s="1125"/>
      <c r="K371" s="1125"/>
      <c r="L371" s="1125"/>
      <c r="M371" s="1179"/>
      <c r="N371" s="1182"/>
      <c r="O371" s="862"/>
      <c r="P371" s="1182"/>
      <c r="Q371" s="1182"/>
      <c r="R371" s="1249"/>
    </row>
    <row r="372" spans="1:18" ht="16.899999999999999" customHeight="1" x14ac:dyDescent="0.3">
      <c r="A372" s="139"/>
      <c r="B372" s="751"/>
      <c r="C372" s="141"/>
      <c r="D372" s="317"/>
      <c r="E372" s="1175"/>
      <c r="F372" s="748" t="s">
        <v>437</v>
      </c>
      <c r="G372" s="749" t="s">
        <v>210</v>
      </c>
      <c r="H372" s="1036">
        <v>1</v>
      </c>
      <c r="I372" s="1032"/>
      <c r="J372" s="1125"/>
      <c r="K372" s="1125"/>
      <c r="L372" s="1125"/>
      <c r="M372" s="1179"/>
      <c r="N372" s="1182"/>
      <c r="O372" s="862"/>
      <c r="P372" s="1182"/>
      <c r="Q372" s="1182"/>
      <c r="R372" s="1249"/>
    </row>
    <row r="373" spans="1:18" ht="16.899999999999999" customHeight="1" x14ac:dyDescent="0.3">
      <c r="A373" s="139"/>
      <c r="B373" s="751"/>
      <c r="C373" s="141"/>
      <c r="D373" s="317"/>
      <c r="E373" s="1175"/>
      <c r="F373" s="748" t="s">
        <v>438</v>
      </c>
      <c r="G373" s="749" t="s">
        <v>210</v>
      </c>
      <c r="H373" s="1036">
        <v>2020</v>
      </c>
      <c r="I373" s="1032"/>
      <c r="J373" s="1125"/>
      <c r="K373" s="1125"/>
      <c r="L373" s="1125"/>
      <c r="M373" s="1179"/>
      <c r="N373" s="1182"/>
      <c r="O373" s="862"/>
      <c r="P373" s="1182"/>
      <c r="Q373" s="1182"/>
      <c r="R373" s="1249"/>
    </row>
    <row r="374" spans="1:18" ht="16.899999999999999" customHeight="1" x14ac:dyDescent="0.3">
      <c r="A374" s="139"/>
      <c r="B374" s="751"/>
      <c r="C374" s="141"/>
      <c r="D374" s="317"/>
      <c r="E374" s="1175"/>
      <c r="F374" s="748" t="s">
        <v>439</v>
      </c>
      <c r="G374" s="749" t="s">
        <v>210</v>
      </c>
      <c r="H374" s="1200" t="s">
        <v>727</v>
      </c>
      <c r="I374" s="1032"/>
      <c r="J374" s="1125"/>
      <c r="K374" s="1125"/>
      <c r="L374" s="1125"/>
      <c r="M374" s="1179"/>
      <c r="N374" s="1182"/>
      <c r="O374" s="862"/>
      <c r="P374" s="1182"/>
      <c r="Q374" s="1182"/>
      <c r="R374" s="1249"/>
    </row>
    <row r="375" spans="1:18" ht="16.899999999999999" customHeight="1" x14ac:dyDescent="0.3">
      <c r="A375" s="139"/>
      <c r="B375" s="751"/>
      <c r="C375" s="141"/>
      <c r="D375" s="317"/>
      <c r="E375" s="1175"/>
      <c r="F375" s="748" t="s">
        <v>440</v>
      </c>
      <c r="G375" s="749" t="s">
        <v>210</v>
      </c>
      <c r="H375" s="1036" t="s">
        <v>726</v>
      </c>
      <c r="I375" s="1032"/>
      <c r="J375" s="1125"/>
      <c r="K375" s="1125"/>
      <c r="L375" s="1125"/>
      <c r="M375" s="1179"/>
      <c r="N375" s="1182"/>
      <c r="O375" s="862"/>
      <c r="P375" s="1182"/>
      <c r="Q375" s="1182"/>
      <c r="R375" s="1249"/>
    </row>
    <row r="376" spans="1:18" ht="28.15" customHeight="1" x14ac:dyDescent="0.3">
      <c r="A376" s="139"/>
      <c r="B376" s="751"/>
      <c r="C376" s="141"/>
      <c r="D376" s="317"/>
      <c r="E376" s="1175"/>
      <c r="F376" s="748" t="s">
        <v>432</v>
      </c>
      <c r="G376" s="749" t="s">
        <v>210</v>
      </c>
      <c r="H376" s="1036" t="s">
        <v>724</v>
      </c>
      <c r="I376" s="1032"/>
      <c r="J376" s="1125"/>
      <c r="K376" s="1125"/>
      <c r="L376" s="1125"/>
      <c r="M376" s="1179"/>
      <c r="N376" s="1182"/>
      <c r="O376" s="1349">
        <v>2.4500000000000002</v>
      </c>
      <c r="P376" s="1182"/>
      <c r="Q376" s="1182"/>
      <c r="R376" s="1249"/>
    </row>
    <row r="377" spans="1:18" ht="18" customHeight="1" x14ac:dyDescent="0.3">
      <c r="A377" s="139"/>
      <c r="B377" s="751"/>
      <c r="C377" s="141"/>
      <c r="D377" s="317"/>
      <c r="E377" s="1175"/>
      <c r="F377" s="748" t="s">
        <v>441</v>
      </c>
      <c r="G377" s="749" t="s">
        <v>210</v>
      </c>
      <c r="H377" s="1188" t="s">
        <v>730</v>
      </c>
      <c r="I377" s="1032"/>
      <c r="J377" s="1125"/>
      <c r="K377" s="1125"/>
      <c r="L377" s="1125"/>
      <c r="M377" s="1179"/>
      <c r="N377" s="1182"/>
      <c r="O377" s="862"/>
      <c r="P377" s="1182"/>
      <c r="Q377" s="1182"/>
      <c r="R377" s="1249"/>
    </row>
    <row r="378" spans="1:18" ht="18" customHeight="1" x14ac:dyDescent="0.3">
      <c r="A378" s="139"/>
      <c r="B378" s="751"/>
      <c r="C378" s="141"/>
      <c r="D378" s="317"/>
      <c r="E378" s="1175"/>
      <c r="F378" s="748" t="s">
        <v>442</v>
      </c>
      <c r="G378" s="749" t="s">
        <v>210</v>
      </c>
      <c r="H378" s="1188" t="s">
        <v>731</v>
      </c>
      <c r="I378" s="1032"/>
      <c r="J378" s="1125"/>
      <c r="K378" s="1125"/>
      <c r="L378" s="1125"/>
      <c r="M378" s="1179"/>
      <c r="N378" s="1182"/>
      <c r="O378" s="862"/>
      <c r="P378" s="1182"/>
      <c r="Q378" s="1182"/>
      <c r="R378" s="1249"/>
    </row>
    <row r="379" spans="1:18" ht="18" customHeight="1" x14ac:dyDescent="0.3">
      <c r="A379" s="139"/>
      <c r="B379" s="751"/>
      <c r="C379" s="141"/>
      <c r="D379" s="317"/>
      <c r="E379" s="1175"/>
      <c r="F379" s="748" t="s">
        <v>369</v>
      </c>
      <c r="G379" s="749" t="s">
        <v>210</v>
      </c>
      <c r="H379" s="1188" t="s">
        <v>732</v>
      </c>
      <c r="I379" s="1032"/>
      <c r="J379" s="1125"/>
      <c r="K379" s="1125"/>
      <c r="L379" s="1125"/>
      <c r="M379" s="1179"/>
      <c r="N379" s="1182"/>
      <c r="O379" s="862"/>
      <c r="P379" s="1182"/>
      <c r="Q379" s="1182"/>
      <c r="R379" s="1249"/>
    </row>
    <row r="380" spans="1:18" ht="29.25" customHeight="1" x14ac:dyDescent="0.3">
      <c r="A380" s="139"/>
      <c r="B380" s="751"/>
      <c r="C380" s="141"/>
      <c r="D380" s="317"/>
      <c r="E380" s="1175"/>
      <c r="F380" s="748" t="s">
        <v>354</v>
      </c>
      <c r="G380" s="749" t="s">
        <v>210</v>
      </c>
      <c r="H380" s="1184" t="s">
        <v>1492</v>
      </c>
      <c r="I380" s="1032"/>
      <c r="J380" s="1125"/>
      <c r="K380" s="1125"/>
      <c r="L380" s="1125"/>
      <c r="M380" s="1179"/>
      <c r="N380" s="1182"/>
      <c r="O380" s="862"/>
      <c r="P380" s="1182"/>
      <c r="Q380" s="1182"/>
      <c r="R380" s="1249"/>
    </row>
    <row r="381" spans="1:18" ht="17.25" customHeight="1" x14ac:dyDescent="0.3">
      <c r="A381" s="139"/>
      <c r="B381" s="751"/>
      <c r="C381" s="141"/>
      <c r="D381" s="317"/>
      <c r="E381" s="1175"/>
      <c r="F381" s="705" t="s">
        <v>446</v>
      </c>
      <c r="G381" s="749" t="s">
        <v>210</v>
      </c>
      <c r="H381" s="1036" t="s">
        <v>449</v>
      </c>
      <c r="I381" s="1032"/>
      <c r="J381" s="1125"/>
      <c r="K381" s="1125"/>
      <c r="L381" s="1125"/>
      <c r="M381" s="1179"/>
      <c r="N381" s="1182"/>
      <c r="O381" s="862"/>
      <c r="P381" s="1182"/>
      <c r="Q381" s="1182"/>
      <c r="R381" s="1249"/>
    </row>
    <row r="382" spans="1:18" ht="18" customHeight="1" x14ac:dyDescent="0.3">
      <c r="A382" s="139"/>
      <c r="B382" s="751"/>
      <c r="C382" s="141"/>
      <c r="D382" s="317"/>
      <c r="E382" s="1175"/>
      <c r="F382" s="1177" t="s">
        <v>447</v>
      </c>
      <c r="G382" s="749" t="s">
        <v>210</v>
      </c>
      <c r="H382" s="1036" t="s">
        <v>698</v>
      </c>
      <c r="I382" s="1032"/>
      <c r="J382" s="1125"/>
      <c r="K382" s="1125"/>
      <c r="L382" s="1125"/>
      <c r="M382" s="1179"/>
      <c r="N382" s="1182"/>
      <c r="O382" s="862"/>
      <c r="P382" s="1182"/>
      <c r="Q382" s="1182"/>
      <c r="R382" s="1249"/>
    </row>
    <row r="383" spans="1:18" ht="18" customHeight="1" x14ac:dyDescent="0.3">
      <c r="A383" s="139"/>
      <c r="B383" s="751"/>
      <c r="C383" s="141"/>
      <c r="D383" s="317"/>
      <c r="E383" s="1176"/>
      <c r="F383" s="1025"/>
      <c r="G383" s="749" t="s">
        <v>210</v>
      </c>
      <c r="H383" s="1185" t="s">
        <v>720</v>
      </c>
      <c r="I383" s="1186"/>
      <c r="J383" s="1121"/>
      <c r="K383" s="1121"/>
      <c r="L383" s="1121"/>
      <c r="M383" s="1180"/>
      <c r="N383" s="1183"/>
      <c r="O383" s="862"/>
      <c r="P383" s="1183"/>
      <c r="Q383" s="1183"/>
      <c r="R383" s="1249"/>
    </row>
    <row r="384" spans="1:18" ht="15" customHeight="1" x14ac:dyDescent="0.3">
      <c r="A384" s="139"/>
      <c r="B384" s="751"/>
      <c r="C384" s="141"/>
      <c r="D384" s="317"/>
      <c r="E384" s="644"/>
      <c r="F384" s="634"/>
      <c r="G384" s="634"/>
      <c r="H384" s="634"/>
      <c r="I384" s="634"/>
      <c r="J384" s="645"/>
      <c r="K384" s="645"/>
      <c r="L384" s="645"/>
      <c r="M384" s="645"/>
      <c r="N384" s="646"/>
      <c r="O384" s="863"/>
    </row>
    <row r="385" spans="1:18" ht="18" customHeight="1" x14ac:dyDescent="0.3">
      <c r="A385" s="139"/>
      <c r="B385" s="751"/>
      <c r="C385" s="141"/>
      <c r="D385" s="317"/>
      <c r="E385" s="1174" t="s">
        <v>495</v>
      </c>
      <c r="F385" s="748" t="s">
        <v>448</v>
      </c>
      <c r="G385" s="749" t="s">
        <v>210</v>
      </c>
      <c r="H385" s="1064" t="s">
        <v>717</v>
      </c>
      <c r="I385" s="1065"/>
      <c r="J385" s="1120">
        <v>2020</v>
      </c>
      <c r="K385" s="1120" t="s">
        <v>356</v>
      </c>
      <c r="L385" s="1120">
        <v>1</v>
      </c>
      <c r="M385" s="1178">
        <f>N385</f>
        <v>14.67</v>
      </c>
      <c r="N385" s="1181">
        <v>14.67</v>
      </c>
      <c r="O385" s="862"/>
      <c r="P385" s="1181">
        <v>14.58</v>
      </c>
      <c r="Q385" s="1181">
        <v>14.76</v>
      </c>
      <c r="R385" s="1249"/>
    </row>
    <row r="386" spans="1:18" ht="20.149999999999999" customHeight="1" x14ac:dyDescent="0.3">
      <c r="A386" s="139"/>
      <c r="B386" s="751"/>
      <c r="C386" s="141"/>
      <c r="D386" s="317"/>
      <c r="E386" s="1175"/>
      <c r="F386" s="748" t="s">
        <v>433</v>
      </c>
      <c r="G386" s="749" t="s">
        <v>210</v>
      </c>
      <c r="H386" s="1036" t="s">
        <v>718</v>
      </c>
      <c r="I386" s="1032"/>
      <c r="J386" s="1125"/>
      <c r="K386" s="1125"/>
      <c r="L386" s="1125"/>
      <c r="M386" s="1179"/>
      <c r="N386" s="1182"/>
      <c r="O386" s="862"/>
      <c r="P386" s="1182"/>
      <c r="Q386" s="1182"/>
      <c r="R386" s="1249"/>
    </row>
    <row r="387" spans="1:18" ht="20.149999999999999" customHeight="1" x14ac:dyDescent="0.3">
      <c r="A387" s="139"/>
      <c r="B387" s="751"/>
      <c r="C387" s="141"/>
      <c r="D387" s="317"/>
      <c r="E387" s="1175"/>
      <c r="F387" s="748" t="s">
        <v>435</v>
      </c>
      <c r="G387" s="749" t="s">
        <v>210</v>
      </c>
      <c r="H387" s="1036" t="s">
        <v>725</v>
      </c>
      <c r="I387" s="1032"/>
      <c r="J387" s="1125"/>
      <c r="K387" s="1125"/>
      <c r="L387" s="1125"/>
      <c r="M387" s="1179"/>
      <c r="N387" s="1182"/>
      <c r="O387" s="862"/>
      <c r="P387" s="1182"/>
      <c r="Q387" s="1182"/>
      <c r="R387" s="1249"/>
    </row>
    <row r="388" spans="1:18" ht="20.149999999999999" customHeight="1" x14ac:dyDescent="0.3">
      <c r="A388" s="139"/>
      <c r="B388" s="751"/>
      <c r="C388" s="141"/>
      <c r="D388" s="317"/>
      <c r="E388" s="1175"/>
      <c r="F388" s="748" t="s">
        <v>436</v>
      </c>
      <c r="G388" s="749" t="s">
        <v>210</v>
      </c>
      <c r="H388" s="1036">
        <v>11</v>
      </c>
      <c r="I388" s="1032"/>
      <c r="J388" s="1125"/>
      <c r="K388" s="1125"/>
      <c r="L388" s="1125"/>
      <c r="M388" s="1179"/>
      <c r="N388" s="1182"/>
      <c r="O388" s="862"/>
      <c r="P388" s="1182"/>
      <c r="Q388" s="1182"/>
      <c r="R388" s="1249"/>
    </row>
    <row r="389" spans="1:18" ht="20.149999999999999" customHeight="1" x14ac:dyDescent="0.3">
      <c r="A389" s="139"/>
      <c r="B389" s="751"/>
      <c r="C389" s="141"/>
      <c r="D389" s="317"/>
      <c r="E389" s="1175"/>
      <c r="F389" s="748" t="s">
        <v>437</v>
      </c>
      <c r="G389" s="749" t="s">
        <v>210</v>
      </c>
      <c r="H389" s="1036">
        <v>1</v>
      </c>
      <c r="I389" s="1032"/>
      <c r="J389" s="1125"/>
      <c r="K389" s="1125"/>
      <c r="L389" s="1125"/>
      <c r="M389" s="1179"/>
      <c r="N389" s="1182"/>
      <c r="O389" s="862"/>
      <c r="P389" s="1182"/>
      <c r="Q389" s="1182"/>
      <c r="R389" s="1249"/>
    </row>
    <row r="390" spans="1:18" ht="20.149999999999999" customHeight="1" x14ac:dyDescent="0.3">
      <c r="A390" s="139"/>
      <c r="B390" s="751"/>
      <c r="C390" s="141"/>
      <c r="D390" s="317"/>
      <c r="E390" s="1175"/>
      <c r="F390" s="748" t="s">
        <v>438</v>
      </c>
      <c r="G390" s="749" t="s">
        <v>210</v>
      </c>
      <c r="H390" s="1036">
        <v>2020</v>
      </c>
      <c r="I390" s="1032"/>
      <c r="J390" s="1125"/>
      <c r="K390" s="1125"/>
      <c r="L390" s="1125"/>
      <c r="M390" s="1179"/>
      <c r="N390" s="1182"/>
      <c r="O390" s="862"/>
      <c r="P390" s="1182"/>
      <c r="Q390" s="1182"/>
      <c r="R390" s="1249"/>
    </row>
    <row r="391" spans="1:18" ht="20.149999999999999" customHeight="1" x14ac:dyDescent="0.3">
      <c r="A391" s="139"/>
      <c r="B391" s="751"/>
      <c r="C391" s="141"/>
      <c r="D391" s="317"/>
      <c r="E391" s="1175"/>
      <c r="F391" s="748" t="s">
        <v>439</v>
      </c>
      <c r="G391" s="749" t="s">
        <v>210</v>
      </c>
      <c r="H391" s="1036" t="s">
        <v>723</v>
      </c>
      <c r="I391" s="1032"/>
      <c r="J391" s="1125"/>
      <c r="K391" s="1125"/>
      <c r="L391" s="1125"/>
      <c r="M391" s="1179"/>
      <c r="N391" s="1182"/>
      <c r="O391" s="862"/>
      <c r="P391" s="1182"/>
      <c r="Q391" s="1182"/>
      <c r="R391" s="1249"/>
    </row>
    <row r="392" spans="1:18" ht="20.149999999999999" customHeight="1" x14ac:dyDescent="0.3">
      <c r="A392" s="139"/>
      <c r="B392" s="751"/>
      <c r="C392" s="141"/>
      <c r="D392" s="317"/>
      <c r="E392" s="1175"/>
      <c r="F392" s="748" t="s">
        <v>440</v>
      </c>
      <c r="G392" s="749" t="s">
        <v>210</v>
      </c>
      <c r="H392" s="1036" t="s">
        <v>726</v>
      </c>
      <c r="I392" s="1032"/>
      <c r="J392" s="1125"/>
      <c r="K392" s="1125"/>
      <c r="L392" s="1125"/>
      <c r="M392" s="1179"/>
      <c r="N392" s="1182"/>
      <c r="O392" s="862"/>
      <c r="P392" s="1182"/>
      <c r="Q392" s="1182"/>
      <c r="R392" s="1249"/>
    </row>
    <row r="393" spans="1:18" ht="30" customHeight="1" x14ac:dyDescent="0.3">
      <c r="A393" s="139"/>
      <c r="B393" s="751"/>
      <c r="C393" s="141"/>
      <c r="D393" s="317"/>
      <c r="E393" s="1175"/>
      <c r="F393" s="748" t="s">
        <v>432</v>
      </c>
      <c r="G393" s="749" t="s">
        <v>210</v>
      </c>
      <c r="H393" s="1036" t="s">
        <v>724</v>
      </c>
      <c r="I393" s="1032"/>
      <c r="J393" s="1125"/>
      <c r="K393" s="1125"/>
      <c r="L393" s="1125"/>
      <c r="M393" s="1179"/>
      <c r="N393" s="1182"/>
      <c r="O393" s="174">
        <v>14.67</v>
      </c>
      <c r="P393" s="1182"/>
      <c r="Q393" s="1182"/>
      <c r="R393" s="1249"/>
    </row>
    <row r="394" spans="1:18" ht="20.149999999999999" customHeight="1" x14ac:dyDescent="0.3">
      <c r="A394" s="139"/>
      <c r="B394" s="751"/>
      <c r="C394" s="141"/>
      <c r="D394" s="317"/>
      <c r="E394" s="1175"/>
      <c r="F394" s="748" t="s">
        <v>441</v>
      </c>
      <c r="G394" s="749" t="s">
        <v>210</v>
      </c>
      <c r="H394" s="1188" t="s">
        <v>719</v>
      </c>
      <c r="I394" s="1032"/>
      <c r="J394" s="1125"/>
      <c r="K394" s="1125"/>
      <c r="L394" s="1125"/>
      <c r="M394" s="1179"/>
      <c r="N394" s="1182"/>
      <c r="O394" s="862"/>
      <c r="P394" s="1182"/>
      <c r="Q394" s="1182"/>
      <c r="R394" s="1249"/>
    </row>
    <row r="395" spans="1:18" ht="20.149999999999999" customHeight="1" x14ac:dyDescent="0.3">
      <c r="A395" s="139"/>
      <c r="B395" s="751"/>
      <c r="C395" s="141"/>
      <c r="D395" s="317"/>
      <c r="E395" s="1175"/>
      <c r="F395" s="748" t="s">
        <v>442</v>
      </c>
      <c r="G395" s="749" t="s">
        <v>210</v>
      </c>
      <c r="H395" s="1188" t="s">
        <v>721</v>
      </c>
      <c r="I395" s="1032"/>
      <c r="J395" s="1125"/>
      <c r="K395" s="1125"/>
      <c r="L395" s="1125"/>
      <c r="M395" s="1179"/>
      <c r="N395" s="1182"/>
      <c r="O395" s="862"/>
      <c r="P395" s="1182"/>
      <c r="Q395" s="1182"/>
      <c r="R395" s="1249"/>
    </row>
    <row r="396" spans="1:18" ht="20.149999999999999" customHeight="1" x14ac:dyDescent="0.3">
      <c r="A396" s="139"/>
      <c r="B396" s="751"/>
      <c r="C396" s="141"/>
      <c r="D396" s="317"/>
      <c r="E396" s="1175"/>
      <c r="F396" s="748" t="s">
        <v>369</v>
      </c>
      <c r="G396" s="749" t="s">
        <v>210</v>
      </c>
      <c r="H396" s="1347" t="s">
        <v>722</v>
      </c>
      <c r="I396" s="1032"/>
      <c r="J396" s="1125"/>
      <c r="K396" s="1125"/>
      <c r="L396" s="1125"/>
      <c r="M396" s="1179"/>
      <c r="N396" s="1182"/>
      <c r="O396" s="862"/>
      <c r="P396" s="1182"/>
      <c r="Q396" s="1182"/>
      <c r="R396" s="1249"/>
    </row>
    <row r="397" spans="1:18" ht="29.25" customHeight="1" x14ac:dyDescent="0.3">
      <c r="A397" s="139"/>
      <c r="B397" s="751"/>
      <c r="C397" s="141"/>
      <c r="D397" s="317"/>
      <c r="E397" s="1175"/>
      <c r="F397" s="748" t="s">
        <v>354</v>
      </c>
      <c r="G397" s="749" t="s">
        <v>210</v>
      </c>
      <c r="H397" s="1347" t="s">
        <v>1493</v>
      </c>
      <c r="I397" s="1032"/>
      <c r="J397" s="1125"/>
      <c r="K397" s="1125"/>
      <c r="L397" s="1125"/>
      <c r="M397" s="1179"/>
      <c r="N397" s="1182"/>
      <c r="O397" s="862"/>
      <c r="P397" s="1182"/>
      <c r="Q397" s="1182"/>
      <c r="R397" s="1249"/>
    </row>
    <row r="398" spans="1:18" ht="17.25" customHeight="1" x14ac:dyDescent="0.3">
      <c r="A398" s="139"/>
      <c r="B398" s="751"/>
      <c r="C398" s="141"/>
      <c r="D398" s="317"/>
      <c r="E398" s="1175"/>
      <c r="F398" s="705" t="s">
        <v>446</v>
      </c>
      <c r="G398" s="749" t="s">
        <v>210</v>
      </c>
      <c r="H398" s="1036" t="s">
        <v>449</v>
      </c>
      <c r="I398" s="1032"/>
      <c r="J398" s="1125"/>
      <c r="K398" s="1125"/>
      <c r="L398" s="1125"/>
      <c r="M398" s="1179"/>
      <c r="N398" s="1182"/>
      <c r="O398" s="862"/>
      <c r="P398" s="1182"/>
      <c r="Q398" s="1182"/>
      <c r="R398" s="1249"/>
    </row>
    <row r="399" spans="1:18" ht="18" customHeight="1" x14ac:dyDescent="0.3">
      <c r="A399" s="139"/>
      <c r="B399" s="751"/>
      <c r="C399" s="141"/>
      <c r="D399" s="317"/>
      <c r="E399" s="1175"/>
      <c r="F399" s="1177" t="s">
        <v>447</v>
      </c>
      <c r="G399" s="749" t="s">
        <v>210</v>
      </c>
      <c r="H399" s="1036" t="s">
        <v>698</v>
      </c>
      <c r="I399" s="1032"/>
      <c r="J399" s="1125"/>
      <c r="K399" s="1125"/>
      <c r="L399" s="1125"/>
      <c r="M399" s="1179"/>
      <c r="N399" s="1182"/>
      <c r="O399" s="862"/>
      <c r="P399" s="1182"/>
      <c r="Q399" s="1182"/>
      <c r="R399" s="1249"/>
    </row>
    <row r="400" spans="1:18" ht="18" customHeight="1" x14ac:dyDescent="0.3">
      <c r="A400" s="139"/>
      <c r="B400" s="751"/>
      <c r="C400" s="141"/>
      <c r="D400" s="317"/>
      <c r="E400" s="1176"/>
      <c r="F400" s="1025"/>
      <c r="G400" s="749" t="s">
        <v>210</v>
      </c>
      <c r="H400" s="1185" t="s">
        <v>720</v>
      </c>
      <c r="I400" s="1186"/>
      <c r="J400" s="1121"/>
      <c r="K400" s="1121"/>
      <c r="L400" s="1121"/>
      <c r="M400" s="1180"/>
      <c r="N400" s="1183"/>
      <c r="O400" s="862"/>
      <c r="P400" s="1183"/>
      <c r="Q400" s="1183"/>
      <c r="R400" s="1249"/>
    </row>
    <row r="401" spans="1:18" ht="15" customHeight="1" x14ac:dyDescent="0.3">
      <c r="A401" s="139"/>
      <c r="B401" s="751"/>
      <c r="C401" s="141"/>
      <c r="D401" s="317"/>
      <c r="E401" s="633"/>
      <c r="F401" s="634"/>
      <c r="G401" s="634"/>
      <c r="H401" s="634"/>
      <c r="I401" s="634"/>
      <c r="J401" s="634"/>
      <c r="K401" s="634"/>
      <c r="L401" s="634"/>
      <c r="M401" s="634"/>
      <c r="N401" s="635"/>
      <c r="O401" s="863"/>
    </row>
    <row r="402" spans="1:18" ht="30" customHeight="1" x14ac:dyDescent="0.3">
      <c r="A402" s="139"/>
      <c r="B402" s="751"/>
      <c r="C402" s="141"/>
      <c r="D402" s="317"/>
      <c r="E402" s="1174" t="s">
        <v>496</v>
      </c>
      <c r="F402" s="748" t="s">
        <v>448</v>
      </c>
      <c r="G402" s="749" t="s">
        <v>210</v>
      </c>
      <c r="H402" s="1064" t="s">
        <v>733</v>
      </c>
      <c r="I402" s="1065"/>
      <c r="J402" s="1120">
        <v>2020</v>
      </c>
      <c r="K402" s="1120" t="s">
        <v>356</v>
      </c>
      <c r="L402" s="1120">
        <v>1</v>
      </c>
      <c r="M402" s="1178">
        <f>N402</f>
        <v>4.91</v>
      </c>
      <c r="N402" s="1181">
        <v>4.91</v>
      </c>
      <c r="O402" s="862"/>
      <c r="P402" s="1181">
        <v>4.88</v>
      </c>
      <c r="Q402" s="1181">
        <v>4.9400000000000004</v>
      </c>
      <c r="R402" s="1249"/>
    </row>
    <row r="403" spans="1:18" ht="21" customHeight="1" x14ac:dyDescent="0.3">
      <c r="A403" s="139"/>
      <c r="B403" s="751"/>
      <c r="C403" s="141"/>
      <c r="D403" s="317"/>
      <c r="E403" s="1175"/>
      <c r="F403" s="748" t="s">
        <v>433</v>
      </c>
      <c r="G403" s="749" t="s">
        <v>210</v>
      </c>
      <c r="H403" s="1036" t="s">
        <v>734</v>
      </c>
      <c r="I403" s="1032"/>
      <c r="J403" s="1125"/>
      <c r="K403" s="1125"/>
      <c r="L403" s="1125"/>
      <c r="M403" s="1179"/>
      <c r="N403" s="1182"/>
      <c r="O403" s="862"/>
      <c r="P403" s="1182"/>
      <c r="Q403" s="1182"/>
      <c r="R403" s="1249"/>
    </row>
    <row r="404" spans="1:18" ht="21" customHeight="1" x14ac:dyDescent="0.3">
      <c r="A404" s="139"/>
      <c r="B404" s="751"/>
      <c r="C404" s="141"/>
      <c r="D404" s="317"/>
      <c r="E404" s="1175"/>
      <c r="F404" s="748" t="s">
        <v>435</v>
      </c>
      <c r="G404" s="749" t="s">
        <v>210</v>
      </c>
      <c r="H404" s="1036" t="s">
        <v>725</v>
      </c>
      <c r="I404" s="1032"/>
      <c r="J404" s="1125"/>
      <c r="K404" s="1125"/>
      <c r="L404" s="1125"/>
      <c r="M404" s="1179"/>
      <c r="N404" s="1182"/>
      <c r="O404" s="862"/>
      <c r="P404" s="1182"/>
      <c r="Q404" s="1182"/>
      <c r="R404" s="1249"/>
    </row>
    <row r="405" spans="1:18" ht="21" customHeight="1" x14ac:dyDescent="0.3">
      <c r="A405" s="139"/>
      <c r="B405" s="751"/>
      <c r="C405" s="141"/>
      <c r="D405" s="317"/>
      <c r="E405" s="1175"/>
      <c r="F405" s="748" t="s">
        <v>436</v>
      </c>
      <c r="G405" s="749" t="s">
        <v>210</v>
      </c>
      <c r="H405" s="1036">
        <v>11</v>
      </c>
      <c r="I405" s="1032"/>
      <c r="J405" s="1125"/>
      <c r="K405" s="1125"/>
      <c r="L405" s="1125"/>
      <c r="M405" s="1179"/>
      <c r="N405" s="1182"/>
      <c r="O405" s="862"/>
      <c r="P405" s="1182"/>
      <c r="Q405" s="1182"/>
      <c r="R405" s="1249"/>
    </row>
    <row r="406" spans="1:18" ht="21" customHeight="1" x14ac:dyDescent="0.3">
      <c r="A406" s="139"/>
      <c r="B406" s="751"/>
      <c r="C406" s="141"/>
      <c r="D406" s="317"/>
      <c r="E406" s="1175"/>
      <c r="F406" s="748" t="s">
        <v>437</v>
      </c>
      <c r="G406" s="749" t="s">
        <v>210</v>
      </c>
      <c r="H406" s="1036">
        <v>2</v>
      </c>
      <c r="I406" s="1032"/>
      <c r="J406" s="1125"/>
      <c r="K406" s="1125"/>
      <c r="L406" s="1125"/>
      <c r="M406" s="1179"/>
      <c r="N406" s="1182"/>
      <c r="O406" s="862"/>
      <c r="P406" s="1182"/>
      <c r="Q406" s="1182"/>
      <c r="R406" s="1249"/>
    </row>
    <row r="407" spans="1:18" ht="21" customHeight="1" x14ac:dyDescent="0.3">
      <c r="A407" s="139"/>
      <c r="B407" s="751"/>
      <c r="C407" s="141"/>
      <c r="D407" s="317"/>
      <c r="E407" s="1175"/>
      <c r="F407" s="748" t="s">
        <v>438</v>
      </c>
      <c r="G407" s="749" t="s">
        <v>210</v>
      </c>
      <c r="H407" s="1036">
        <v>2020</v>
      </c>
      <c r="I407" s="1032"/>
      <c r="J407" s="1125"/>
      <c r="K407" s="1125"/>
      <c r="L407" s="1125"/>
      <c r="M407" s="1179"/>
      <c r="N407" s="1182"/>
      <c r="O407" s="862"/>
      <c r="P407" s="1182"/>
      <c r="Q407" s="1182"/>
      <c r="R407" s="1249"/>
    </row>
    <row r="408" spans="1:18" ht="21" customHeight="1" x14ac:dyDescent="0.3">
      <c r="A408" s="139"/>
      <c r="B408" s="751"/>
      <c r="C408" s="141"/>
      <c r="D408" s="317"/>
      <c r="E408" s="1175"/>
      <c r="F408" s="748" t="s">
        <v>439</v>
      </c>
      <c r="G408" s="749" t="s">
        <v>210</v>
      </c>
      <c r="H408" s="1036" t="s">
        <v>735</v>
      </c>
      <c r="I408" s="1032"/>
      <c r="J408" s="1125"/>
      <c r="K408" s="1125"/>
      <c r="L408" s="1125"/>
      <c r="M408" s="1179"/>
      <c r="N408" s="1182"/>
      <c r="O408" s="862"/>
      <c r="P408" s="1182"/>
      <c r="Q408" s="1182"/>
      <c r="R408" s="1249"/>
    </row>
    <row r="409" spans="1:18" ht="21" customHeight="1" x14ac:dyDescent="0.3">
      <c r="A409" s="139"/>
      <c r="B409" s="751"/>
      <c r="C409" s="141"/>
      <c r="D409" s="317"/>
      <c r="E409" s="1175"/>
      <c r="F409" s="748" t="s">
        <v>440</v>
      </c>
      <c r="G409" s="749" t="s">
        <v>210</v>
      </c>
      <c r="H409" s="1036" t="s">
        <v>726</v>
      </c>
      <c r="I409" s="1032"/>
      <c r="J409" s="1125"/>
      <c r="K409" s="1125"/>
      <c r="L409" s="1125"/>
      <c r="M409" s="1179"/>
      <c r="N409" s="1182"/>
      <c r="O409" s="1352">
        <v>4.91</v>
      </c>
      <c r="P409" s="1182"/>
      <c r="Q409" s="1182"/>
      <c r="R409" s="1249"/>
    </row>
    <row r="410" spans="1:18" ht="30" customHeight="1" x14ac:dyDescent="0.3">
      <c r="A410" s="139"/>
      <c r="B410" s="751"/>
      <c r="C410" s="141"/>
      <c r="D410" s="317"/>
      <c r="E410" s="1175"/>
      <c r="F410" s="748" t="s">
        <v>432</v>
      </c>
      <c r="G410" s="749" t="s">
        <v>210</v>
      </c>
      <c r="H410" s="1036" t="s">
        <v>724</v>
      </c>
      <c r="I410" s="1032"/>
      <c r="J410" s="1125"/>
      <c r="K410" s="1125"/>
      <c r="L410" s="1125"/>
      <c r="M410" s="1179"/>
      <c r="N410" s="1182"/>
      <c r="O410" s="862"/>
      <c r="P410" s="1182"/>
      <c r="Q410" s="1182"/>
      <c r="R410" s="1249"/>
    </row>
    <row r="411" spans="1:18" ht="18" customHeight="1" x14ac:dyDescent="0.3">
      <c r="A411" s="139"/>
      <c r="B411" s="751"/>
      <c r="C411" s="141"/>
      <c r="D411" s="317"/>
      <c r="E411" s="1175"/>
      <c r="F411" s="748" t="s">
        <v>441</v>
      </c>
      <c r="G411" s="749" t="s">
        <v>210</v>
      </c>
      <c r="H411" s="1188" t="s">
        <v>738</v>
      </c>
      <c r="I411" s="1032"/>
      <c r="J411" s="1125"/>
      <c r="K411" s="1125"/>
      <c r="L411" s="1125"/>
      <c r="M411" s="1179"/>
      <c r="N411" s="1182"/>
      <c r="O411" s="862"/>
      <c r="P411" s="1182"/>
      <c r="Q411" s="1182"/>
      <c r="R411" s="1249"/>
    </row>
    <row r="412" spans="1:18" ht="18" customHeight="1" x14ac:dyDescent="0.3">
      <c r="A412" s="139"/>
      <c r="B412" s="751"/>
      <c r="C412" s="141"/>
      <c r="D412" s="317"/>
      <c r="E412" s="1175"/>
      <c r="F412" s="748" t="s">
        <v>442</v>
      </c>
      <c r="G412" s="749" t="s">
        <v>210</v>
      </c>
      <c r="H412" s="1188" t="s">
        <v>736</v>
      </c>
      <c r="I412" s="1032"/>
      <c r="J412" s="1125"/>
      <c r="K412" s="1125"/>
      <c r="L412" s="1125"/>
      <c r="M412" s="1179"/>
      <c r="N412" s="1182"/>
      <c r="O412" s="862"/>
      <c r="P412" s="1182"/>
      <c r="Q412" s="1182"/>
      <c r="R412" s="1249"/>
    </row>
    <row r="413" spans="1:18" ht="18" customHeight="1" x14ac:dyDescent="0.3">
      <c r="A413" s="139"/>
      <c r="B413" s="751"/>
      <c r="C413" s="141"/>
      <c r="D413" s="317"/>
      <c r="E413" s="1175"/>
      <c r="F413" s="748" t="s">
        <v>369</v>
      </c>
      <c r="G413" s="749" t="s">
        <v>210</v>
      </c>
      <c r="H413" s="1347" t="s">
        <v>737</v>
      </c>
      <c r="I413" s="1032"/>
      <c r="J413" s="1125"/>
      <c r="K413" s="1125"/>
      <c r="L413" s="1125"/>
      <c r="M413" s="1179"/>
      <c r="N413" s="1182"/>
      <c r="O413" s="862"/>
      <c r="P413" s="1182"/>
      <c r="Q413" s="1182"/>
      <c r="R413" s="1249"/>
    </row>
    <row r="414" spans="1:18" ht="30" customHeight="1" x14ac:dyDescent="0.3">
      <c r="A414" s="139"/>
      <c r="B414" s="751"/>
      <c r="C414" s="141"/>
      <c r="D414" s="317"/>
      <c r="E414" s="1175"/>
      <c r="F414" s="748" t="s">
        <v>354</v>
      </c>
      <c r="G414" s="749" t="s">
        <v>210</v>
      </c>
      <c r="H414" s="1184" t="s">
        <v>1494</v>
      </c>
      <c r="I414" s="1032"/>
      <c r="J414" s="1125"/>
      <c r="K414" s="1125"/>
      <c r="L414" s="1125"/>
      <c r="M414" s="1179"/>
      <c r="N414" s="1182"/>
      <c r="O414" s="862"/>
      <c r="P414" s="1182"/>
      <c r="Q414" s="1182"/>
      <c r="R414" s="1249"/>
    </row>
    <row r="415" spans="1:18" ht="16.5" customHeight="1" x14ac:dyDescent="0.3">
      <c r="A415" s="139"/>
      <c r="B415" s="751"/>
      <c r="C415" s="141"/>
      <c r="D415" s="317"/>
      <c r="E415" s="1175"/>
      <c r="F415" s="705" t="s">
        <v>446</v>
      </c>
      <c r="G415" s="749" t="s">
        <v>210</v>
      </c>
      <c r="H415" s="1036" t="s">
        <v>449</v>
      </c>
      <c r="I415" s="1032"/>
      <c r="J415" s="1125"/>
      <c r="K415" s="1125"/>
      <c r="L415" s="1125"/>
      <c r="M415" s="1179"/>
      <c r="N415" s="1182"/>
      <c r="O415" s="862"/>
      <c r="P415" s="1182"/>
      <c r="Q415" s="1182"/>
      <c r="R415" s="1249"/>
    </row>
    <row r="416" spans="1:18" ht="13" x14ac:dyDescent="0.3">
      <c r="A416" s="139"/>
      <c r="B416" s="751"/>
      <c r="C416" s="141"/>
      <c r="D416" s="317"/>
      <c r="E416" s="1175"/>
      <c r="F416" s="1177" t="s">
        <v>447</v>
      </c>
      <c r="G416" s="749"/>
      <c r="H416" s="1036" t="s">
        <v>698</v>
      </c>
      <c r="I416" s="1032"/>
      <c r="J416" s="1125"/>
      <c r="K416" s="1125"/>
      <c r="L416" s="1125"/>
      <c r="M416" s="1179"/>
      <c r="N416" s="1182"/>
      <c r="O416" s="862"/>
      <c r="P416" s="1182"/>
      <c r="Q416" s="1182"/>
      <c r="R416" s="1249"/>
    </row>
    <row r="417" spans="1:18" ht="13" x14ac:dyDescent="0.3">
      <c r="A417" s="139"/>
      <c r="B417" s="751"/>
      <c r="C417" s="141"/>
      <c r="D417" s="317"/>
      <c r="E417" s="1176"/>
      <c r="F417" s="1025"/>
      <c r="G417" s="749" t="s">
        <v>210</v>
      </c>
      <c r="H417" s="1185" t="s">
        <v>720</v>
      </c>
      <c r="I417" s="1186"/>
      <c r="J417" s="1121"/>
      <c r="K417" s="1121"/>
      <c r="L417" s="1121"/>
      <c r="M417" s="1180"/>
      <c r="N417" s="1183"/>
      <c r="O417" s="862"/>
      <c r="P417" s="1183"/>
      <c r="Q417" s="1183"/>
      <c r="R417" s="1249"/>
    </row>
    <row r="418" spans="1:18" ht="15" customHeight="1" x14ac:dyDescent="0.3">
      <c r="A418" s="139"/>
      <c r="B418" s="850"/>
      <c r="C418" s="141"/>
      <c r="D418" s="317"/>
      <c r="E418" s="633"/>
      <c r="F418" s="634"/>
      <c r="G418" s="634"/>
      <c r="H418" s="634"/>
      <c r="I418" s="634"/>
      <c r="J418" s="634"/>
      <c r="K418" s="634"/>
      <c r="L418" s="634"/>
      <c r="M418" s="634"/>
      <c r="N418" s="635"/>
      <c r="O418" s="863"/>
    </row>
    <row r="419" spans="1:18" ht="30" customHeight="1" x14ac:dyDescent="0.3">
      <c r="A419" s="139"/>
      <c r="B419" s="850"/>
      <c r="C419" s="141"/>
      <c r="D419" s="317"/>
      <c r="E419" s="1174" t="s">
        <v>497</v>
      </c>
      <c r="F419" s="848" t="s">
        <v>448</v>
      </c>
      <c r="G419" s="849" t="s">
        <v>210</v>
      </c>
      <c r="H419" s="1064" t="s">
        <v>1468</v>
      </c>
      <c r="I419" s="1065"/>
      <c r="J419" s="1120">
        <v>2022</v>
      </c>
      <c r="K419" s="1120" t="s">
        <v>356</v>
      </c>
      <c r="L419" s="1120">
        <v>1</v>
      </c>
      <c r="M419" s="1178">
        <f>N419</f>
        <v>5</v>
      </c>
      <c r="N419" s="1181">
        <v>5</v>
      </c>
      <c r="O419" s="862"/>
      <c r="P419" s="1181">
        <v>5</v>
      </c>
      <c r="Q419" s="1249"/>
      <c r="R419" s="1249"/>
    </row>
    <row r="420" spans="1:18" ht="18" customHeight="1" x14ac:dyDescent="0.3">
      <c r="A420" s="139"/>
      <c r="B420" s="850"/>
      <c r="C420" s="141"/>
      <c r="D420" s="317"/>
      <c r="E420" s="1175"/>
      <c r="F420" s="848" t="s">
        <v>433</v>
      </c>
      <c r="G420" s="849" t="s">
        <v>210</v>
      </c>
      <c r="H420" s="1036" t="s">
        <v>924</v>
      </c>
      <c r="I420" s="1032"/>
      <c r="J420" s="1125"/>
      <c r="K420" s="1125"/>
      <c r="L420" s="1125"/>
      <c r="M420" s="1179"/>
      <c r="N420" s="1182"/>
      <c r="O420" s="862"/>
      <c r="P420" s="1182"/>
      <c r="Q420" s="1249"/>
      <c r="R420" s="1249"/>
    </row>
    <row r="421" spans="1:18" ht="18" customHeight="1" x14ac:dyDescent="0.3">
      <c r="A421" s="139"/>
      <c r="B421" s="850"/>
      <c r="C421" s="141"/>
      <c r="D421" s="317"/>
      <c r="E421" s="1175"/>
      <c r="F421" s="848" t="s">
        <v>435</v>
      </c>
      <c r="G421" s="849" t="s">
        <v>210</v>
      </c>
      <c r="H421" s="1036" t="s">
        <v>725</v>
      </c>
      <c r="I421" s="1032"/>
      <c r="J421" s="1125"/>
      <c r="K421" s="1125"/>
      <c r="L421" s="1125"/>
      <c r="M421" s="1179"/>
      <c r="N421" s="1182"/>
      <c r="O421" s="862"/>
      <c r="P421" s="1182"/>
      <c r="Q421" s="1249"/>
      <c r="R421" s="1249"/>
    </row>
    <row r="422" spans="1:18" ht="18" customHeight="1" x14ac:dyDescent="0.3">
      <c r="A422" s="139"/>
      <c r="B422" s="850"/>
      <c r="C422" s="141"/>
      <c r="D422" s="317"/>
      <c r="E422" s="1175"/>
      <c r="F422" s="848" t="s">
        <v>436</v>
      </c>
      <c r="G422" s="849" t="s">
        <v>210</v>
      </c>
      <c r="H422" s="1036">
        <v>13</v>
      </c>
      <c r="I422" s="1032"/>
      <c r="J422" s="1125"/>
      <c r="K422" s="1125"/>
      <c r="L422" s="1125"/>
      <c r="M422" s="1179"/>
      <c r="N422" s="1182"/>
      <c r="O422" s="862"/>
      <c r="P422" s="1182"/>
      <c r="Q422" s="1249"/>
      <c r="R422" s="1249"/>
    </row>
    <row r="423" spans="1:18" ht="18" customHeight="1" x14ac:dyDescent="0.3">
      <c r="A423" s="139"/>
      <c r="B423" s="850"/>
      <c r="C423" s="141"/>
      <c r="D423" s="317"/>
      <c r="E423" s="1175"/>
      <c r="F423" s="848" t="s">
        <v>437</v>
      </c>
      <c r="G423" s="849" t="s">
        <v>210</v>
      </c>
      <c r="H423" s="1036">
        <v>1</v>
      </c>
      <c r="I423" s="1032"/>
      <c r="J423" s="1125"/>
      <c r="K423" s="1125"/>
      <c r="L423" s="1125"/>
      <c r="M423" s="1179"/>
      <c r="N423" s="1182"/>
      <c r="O423" s="862"/>
      <c r="P423" s="1182"/>
      <c r="Q423" s="1249"/>
      <c r="R423" s="1249"/>
    </row>
    <row r="424" spans="1:18" ht="18" customHeight="1" x14ac:dyDescent="0.3">
      <c r="A424" s="139"/>
      <c r="B424" s="850"/>
      <c r="C424" s="141"/>
      <c r="D424" s="317"/>
      <c r="E424" s="1175"/>
      <c r="F424" s="848" t="s">
        <v>438</v>
      </c>
      <c r="G424" s="849" t="s">
        <v>210</v>
      </c>
      <c r="H424" s="1036">
        <v>2022</v>
      </c>
      <c r="I424" s="1032"/>
      <c r="J424" s="1125"/>
      <c r="K424" s="1125"/>
      <c r="L424" s="1125"/>
      <c r="M424" s="1179"/>
      <c r="N424" s="1182"/>
      <c r="O424" s="862"/>
      <c r="P424" s="1182"/>
      <c r="Q424" s="1249"/>
      <c r="R424" s="1249"/>
    </row>
    <row r="425" spans="1:18" ht="18" customHeight="1" x14ac:dyDescent="0.3">
      <c r="A425" s="139"/>
      <c r="B425" s="850"/>
      <c r="C425" s="141"/>
      <c r="D425" s="317"/>
      <c r="E425" s="1175"/>
      <c r="F425" s="848" t="s">
        <v>439</v>
      </c>
      <c r="G425" s="849" t="s">
        <v>210</v>
      </c>
      <c r="H425" s="1036" t="s">
        <v>925</v>
      </c>
      <c r="I425" s="1032"/>
      <c r="J425" s="1125"/>
      <c r="K425" s="1125"/>
      <c r="L425" s="1125"/>
      <c r="M425" s="1179"/>
      <c r="N425" s="1182"/>
      <c r="O425" s="862"/>
      <c r="P425" s="1182"/>
      <c r="Q425" s="1249"/>
      <c r="R425" s="1249"/>
    </row>
    <row r="426" spans="1:18" ht="18" customHeight="1" x14ac:dyDescent="0.3">
      <c r="A426" s="139"/>
      <c r="B426" s="850"/>
      <c r="C426" s="141"/>
      <c r="D426" s="317"/>
      <c r="E426" s="1175"/>
      <c r="F426" s="848" t="s">
        <v>440</v>
      </c>
      <c r="G426" s="849" t="s">
        <v>210</v>
      </c>
      <c r="H426" s="1036" t="s">
        <v>726</v>
      </c>
      <c r="I426" s="1032"/>
      <c r="J426" s="1125"/>
      <c r="K426" s="1125"/>
      <c r="L426" s="1125"/>
      <c r="M426" s="1179"/>
      <c r="N426" s="1182"/>
      <c r="O426" s="862"/>
      <c r="P426" s="1182"/>
      <c r="Q426" s="1249"/>
      <c r="R426" s="1249"/>
    </row>
    <row r="427" spans="1:18" ht="30" customHeight="1" x14ac:dyDescent="0.3">
      <c r="A427" s="139"/>
      <c r="B427" s="850"/>
      <c r="C427" s="141"/>
      <c r="D427" s="317"/>
      <c r="E427" s="1175"/>
      <c r="F427" s="848" t="s">
        <v>432</v>
      </c>
      <c r="G427" s="849" t="s">
        <v>210</v>
      </c>
      <c r="H427" s="1036" t="s">
        <v>724</v>
      </c>
      <c r="I427" s="1032"/>
      <c r="J427" s="1125"/>
      <c r="K427" s="1125"/>
      <c r="L427" s="1125"/>
      <c r="M427" s="1179"/>
      <c r="N427" s="1182"/>
      <c r="O427" s="1349">
        <v>4.95</v>
      </c>
      <c r="P427" s="1182"/>
      <c r="Q427" s="1249"/>
      <c r="R427" s="1249"/>
    </row>
    <row r="428" spans="1:18" ht="18" customHeight="1" x14ac:dyDescent="0.3">
      <c r="A428" s="139"/>
      <c r="B428" s="850"/>
      <c r="C428" s="141"/>
      <c r="D428" s="317"/>
      <c r="E428" s="1175"/>
      <c r="F428" s="848" t="s">
        <v>441</v>
      </c>
      <c r="G428" s="849" t="s">
        <v>210</v>
      </c>
      <c r="H428" s="1188" t="s">
        <v>928</v>
      </c>
      <c r="I428" s="1032"/>
      <c r="J428" s="1125"/>
      <c r="K428" s="1125"/>
      <c r="L428" s="1125"/>
      <c r="M428" s="1179"/>
      <c r="N428" s="1182"/>
      <c r="O428" s="862"/>
      <c r="P428" s="1182"/>
      <c r="Q428" s="1249"/>
      <c r="R428" s="1249"/>
    </row>
    <row r="429" spans="1:18" ht="18" customHeight="1" x14ac:dyDescent="0.3">
      <c r="A429" s="139"/>
      <c r="B429" s="850"/>
      <c r="C429" s="141"/>
      <c r="D429" s="317"/>
      <c r="E429" s="1175"/>
      <c r="F429" s="848" t="s">
        <v>442</v>
      </c>
      <c r="G429" s="849" t="s">
        <v>210</v>
      </c>
      <c r="H429" s="1188" t="s">
        <v>926</v>
      </c>
      <c r="I429" s="1032"/>
      <c r="J429" s="1125"/>
      <c r="K429" s="1125"/>
      <c r="L429" s="1125"/>
      <c r="M429" s="1179"/>
      <c r="N429" s="1182"/>
      <c r="O429" s="862"/>
      <c r="P429" s="1182"/>
      <c r="Q429" s="1249"/>
      <c r="R429" s="1249"/>
    </row>
    <row r="430" spans="1:18" ht="18" customHeight="1" x14ac:dyDescent="0.3">
      <c r="A430" s="139"/>
      <c r="B430" s="850"/>
      <c r="C430" s="141"/>
      <c r="D430" s="317"/>
      <c r="E430" s="1175"/>
      <c r="F430" s="848" t="s">
        <v>369</v>
      </c>
      <c r="G430" s="849" t="s">
        <v>210</v>
      </c>
      <c r="H430" s="1188" t="s">
        <v>927</v>
      </c>
      <c r="I430" s="1032"/>
      <c r="J430" s="1125"/>
      <c r="K430" s="1125"/>
      <c r="L430" s="1125"/>
      <c r="M430" s="1179"/>
      <c r="N430" s="1182"/>
      <c r="O430" s="862"/>
      <c r="P430" s="1182"/>
      <c r="Q430" s="1249"/>
      <c r="R430" s="1249"/>
    </row>
    <row r="431" spans="1:18" ht="30" customHeight="1" x14ac:dyDescent="0.3">
      <c r="A431" s="139"/>
      <c r="B431" s="850"/>
      <c r="C431" s="141"/>
      <c r="D431" s="317"/>
      <c r="E431" s="1175"/>
      <c r="F431" s="848" t="s">
        <v>354</v>
      </c>
      <c r="G431" s="849" t="s">
        <v>210</v>
      </c>
      <c r="H431" s="1184" t="s">
        <v>1495</v>
      </c>
      <c r="I431" s="1032"/>
      <c r="J431" s="1125"/>
      <c r="K431" s="1125"/>
      <c r="L431" s="1125"/>
      <c r="M431" s="1179"/>
      <c r="N431" s="1182"/>
      <c r="O431" s="862"/>
      <c r="P431" s="1182"/>
      <c r="Q431" s="1249"/>
      <c r="R431" s="1249"/>
    </row>
    <row r="432" spans="1:18" ht="16.5" customHeight="1" x14ac:dyDescent="0.3">
      <c r="A432" s="139"/>
      <c r="B432" s="850"/>
      <c r="C432" s="141"/>
      <c r="D432" s="317"/>
      <c r="E432" s="1175"/>
      <c r="F432" s="705" t="s">
        <v>446</v>
      </c>
      <c r="G432" s="849" t="s">
        <v>210</v>
      </c>
      <c r="H432" s="1036" t="s">
        <v>449</v>
      </c>
      <c r="I432" s="1032"/>
      <c r="J432" s="1125"/>
      <c r="K432" s="1125"/>
      <c r="L432" s="1125"/>
      <c r="M432" s="1179"/>
      <c r="N432" s="1182"/>
      <c r="O432" s="862"/>
      <c r="P432" s="1182"/>
      <c r="Q432" s="1249"/>
      <c r="R432" s="1249"/>
    </row>
    <row r="433" spans="1:18" ht="13" x14ac:dyDescent="0.3">
      <c r="A433" s="139"/>
      <c r="B433" s="850"/>
      <c r="C433" s="141"/>
      <c r="D433" s="317"/>
      <c r="E433" s="1175"/>
      <c r="F433" s="1177" t="s">
        <v>447</v>
      </c>
      <c r="G433" s="849"/>
      <c r="H433" s="1036" t="s">
        <v>698</v>
      </c>
      <c r="I433" s="1032"/>
      <c r="J433" s="1125"/>
      <c r="K433" s="1125"/>
      <c r="L433" s="1125"/>
      <c r="M433" s="1179"/>
      <c r="N433" s="1182"/>
      <c r="O433" s="862"/>
      <c r="P433" s="1182"/>
      <c r="Q433" s="1249"/>
      <c r="R433" s="1249"/>
    </row>
    <row r="434" spans="1:18" ht="13" x14ac:dyDescent="0.3">
      <c r="A434" s="139"/>
      <c r="B434" s="850"/>
      <c r="C434" s="141"/>
      <c r="D434" s="317"/>
      <c r="E434" s="1176"/>
      <c r="F434" s="1025"/>
      <c r="G434" s="849" t="s">
        <v>210</v>
      </c>
      <c r="H434" s="1185" t="s">
        <v>720</v>
      </c>
      <c r="I434" s="1186"/>
      <c r="J434" s="1121"/>
      <c r="K434" s="1121"/>
      <c r="L434" s="1121"/>
      <c r="M434" s="1180"/>
      <c r="N434" s="1183"/>
      <c r="O434" s="862"/>
      <c r="P434" s="1183"/>
      <c r="Q434" s="1249"/>
      <c r="R434" s="1249"/>
    </row>
    <row r="435" spans="1:18" s="65" customFormat="1" ht="20.149999999999999" customHeight="1" x14ac:dyDescent="0.35">
      <c r="A435" s="313"/>
      <c r="B435" s="293"/>
      <c r="C435" s="319"/>
      <c r="D435" s="320"/>
      <c r="E435" s="292" t="s">
        <v>286</v>
      </c>
      <c r="F435" s="1202" t="s">
        <v>451</v>
      </c>
      <c r="G435" s="1202"/>
      <c r="H435" s="1202"/>
      <c r="I435" s="1202"/>
      <c r="J435" s="315"/>
      <c r="K435" s="318"/>
      <c r="L435" s="290"/>
      <c r="M435" s="535"/>
      <c r="N435" s="734">
        <v>0</v>
      </c>
      <c r="O435" s="858"/>
    </row>
    <row r="436" spans="1:18" s="65" customFormat="1" ht="20.149999999999999" customHeight="1" x14ac:dyDescent="0.35">
      <c r="A436" s="313"/>
      <c r="B436" s="293"/>
      <c r="C436" s="319"/>
      <c r="D436" s="320"/>
      <c r="E436" s="292" t="s">
        <v>287</v>
      </c>
      <c r="F436" s="1202" t="s">
        <v>452</v>
      </c>
      <c r="G436" s="1202"/>
      <c r="H436" s="1202"/>
      <c r="I436" s="1202"/>
      <c r="J436" s="315"/>
      <c r="K436" s="318"/>
      <c r="L436" s="290"/>
      <c r="M436" s="535"/>
      <c r="N436" s="734">
        <v>0</v>
      </c>
      <c r="O436" s="858"/>
    </row>
    <row r="437" spans="1:18" s="65" customFormat="1" ht="20.149999999999999" customHeight="1" x14ac:dyDescent="0.35">
      <c r="A437" s="313"/>
      <c r="B437" s="293"/>
      <c r="C437" s="319"/>
      <c r="D437" s="320"/>
      <c r="E437" s="402" t="s">
        <v>288</v>
      </c>
      <c r="F437" s="1202" t="s">
        <v>502</v>
      </c>
      <c r="G437" s="1202"/>
      <c r="H437" s="1202"/>
      <c r="I437" s="1202"/>
      <c r="J437" s="315"/>
      <c r="K437" s="318"/>
      <c r="L437" s="290"/>
      <c r="M437" s="535"/>
      <c r="N437" s="392">
        <f>SUM(N438:N532)</f>
        <v>30.11</v>
      </c>
      <c r="O437" s="861"/>
    </row>
    <row r="438" spans="1:18" ht="29.25" customHeight="1" x14ac:dyDescent="0.3">
      <c r="A438" s="139"/>
      <c r="B438" s="377"/>
      <c r="C438" s="141"/>
      <c r="D438" s="317"/>
      <c r="E438" s="1174" t="s">
        <v>283</v>
      </c>
      <c r="F438" s="754" t="s">
        <v>448</v>
      </c>
      <c r="G438" s="755" t="s">
        <v>210</v>
      </c>
      <c r="H438" s="1244" t="s">
        <v>746</v>
      </c>
      <c r="I438" s="1245"/>
      <c r="J438" s="1120">
        <v>2011</v>
      </c>
      <c r="K438" s="1120" t="s">
        <v>356</v>
      </c>
      <c r="L438" s="1120">
        <v>1</v>
      </c>
      <c r="M438" s="1178">
        <f>N438</f>
        <v>1.28</v>
      </c>
      <c r="N438" s="1181">
        <v>1.28</v>
      </c>
      <c r="O438" s="862"/>
      <c r="P438" s="1181">
        <v>1.25</v>
      </c>
      <c r="Q438" s="1181">
        <v>1.3</v>
      </c>
      <c r="R438" s="1249"/>
    </row>
    <row r="439" spans="1:18" ht="19.5" customHeight="1" x14ac:dyDescent="0.3">
      <c r="A439" s="139"/>
      <c r="B439" s="377"/>
      <c r="C439" s="141"/>
      <c r="D439" s="317"/>
      <c r="E439" s="1175"/>
      <c r="F439" s="375" t="s">
        <v>433</v>
      </c>
      <c r="G439" s="376" t="s">
        <v>210</v>
      </c>
      <c r="H439" s="1036" t="s">
        <v>1469</v>
      </c>
      <c r="I439" s="1032"/>
      <c r="J439" s="1125"/>
      <c r="K439" s="1125"/>
      <c r="L439" s="1125"/>
      <c r="M439" s="1179"/>
      <c r="N439" s="1182"/>
      <c r="O439" s="862"/>
      <c r="P439" s="1182"/>
      <c r="Q439" s="1182"/>
      <c r="R439" s="1249"/>
    </row>
    <row r="440" spans="1:18" ht="19.5" customHeight="1" x14ac:dyDescent="0.3">
      <c r="A440" s="139"/>
      <c r="B440" s="377"/>
      <c r="C440" s="141"/>
      <c r="D440" s="317"/>
      <c r="E440" s="1175"/>
      <c r="F440" s="375" t="s">
        <v>435</v>
      </c>
      <c r="G440" s="376" t="s">
        <v>210</v>
      </c>
      <c r="H440" s="1036" t="s">
        <v>725</v>
      </c>
      <c r="I440" s="1032"/>
      <c r="J440" s="1125"/>
      <c r="K440" s="1125"/>
      <c r="L440" s="1125"/>
      <c r="M440" s="1179"/>
      <c r="N440" s="1182"/>
      <c r="O440" s="862"/>
      <c r="P440" s="1182"/>
      <c r="Q440" s="1182"/>
      <c r="R440" s="1249"/>
    </row>
    <row r="441" spans="1:18" ht="19.5" customHeight="1" x14ac:dyDescent="0.3">
      <c r="A441" s="139"/>
      <c r="B441" s="377"/>
      <c r="C441" s="141"/>
      <c r="D441" s="317"/>
      <c r="E441" s="1175"/>
      <c r="F441" s="375" t="s">
        <v>436</v>
      </c>
      <c r="G441" s="376" t="s">
        <v>210</v>
      </c>
      <c r="H441" s="1036">
        <v>4</v>
      </c>
      <c r="I441" s="1032"/>
      <c r="J441" s="1125"/>
      <c r="K441" s="1125"/>
      <c r="L441" s="1125"/>
      <c r="M441" s="1179"/>
      <c r="N441" s="1182"/>
      <c r="O441" s="862"/>
      <c r="P441" s="1182"/>
      <c r="Q441" s="1182"/>
      <c r="R441" s="1249"/>
    </row>
    <row r="442" spans="1:18" ht="19.5" customHeight="1" x14ac:dyDescent="0.3">
      <c r="A442" s="139"/>
      <c r="B442" s="377"/>
      <c r="C442" s="141"/>
      <c r="D442" s="317"/>
      <c r="E442" s="1175"/>
      <c r="F442" s="375" t="s">
        <v>437</v>
      </c>
      <c r="G442" s="376" t="s">
        <v>210</v>
      </c>
      <c r="H442" s="1036">
        <v>2</v>
      </c>
      <c r="I442" s="1032"/>
      <c r="J442" s="1125"/>
      <c r="K442" s="1125"/>
      <c r="L442" s="1125"/>
      <c r="M442" s="1179"/>
      <c r="N442" s="1182"/>
      <c r="O442" s="862"/>
      <c r="P442" s="1182"/>
      <c r="Q442" s="1182"/>
      <c r="R442" s="1249"/>
    </row>
    <row r="443" spans="1:18" ht="19.5" customHeight="1" x14ac:dyDescent="0.3">
      <c r="A443" s="139"/>
      <c r="B443" s="377"/>
      <c r="C443" s="141"/>
      <c r="D443" s="317"/>
      <c r="E443" s="1175"/>
      <c r="F443" s="375" t="s">
        <v>438</v>
      </c>
      <c r="G443" s="376" t="s">
        <v>210</v>
      </c>
      <c r="H443" s="1036">
        <v>2011</v>
      </c>
      <c r="I443" s="1032"/>
      <c r="J443" s="1125"/>
      <c r="K443" s="1125"/>
      <c r="L443" s="1125"/>
      <c r="M443" s="1179"/>
      <c r="N443" s="1182"/>
      <c r="O443" s="862"/>
      <c r="P443" s="1182"/>
      <c r="Q443" s="1182"/>
      <c r="R443" s="1249"/>
    </row>
    <row r="444" spans="1:18" ht="19.5" customHeight="1" x14ac:dyDescent="0.3">
      <c r="A444" s="139"/>
      <c r="B444" s="377"/>
      <c r="C444" s="141"/>
      <c r="D444" s="317"/>
      <c r="E444" s="1175"/>
      <c r="F444" s="375" t="s">
        <v>439</v>
      </c>
      <c r="G444" s="376" t="s">
        <v>210</v>
      </c>
      <c r="H444" s="1036" t="s">
        <v>739</v>
      </c>
      <c r="I444" s="1032"/>
      <c r="J444" s="1125"/>
      <c r="K444" s="1125"/>
      <c r="L444" s="1125"/>
      <c r="M444" s="1179"/>
      <c r="N444" s="1182"/>
      <c r="O444" s="862"/>
      <c r="P444" s="1182"/>
      <c r="Q444" s="1182"/>
      <c r="R444" s="1249"/>
    </row>
    <row r="445" spans="1:18" ht="19.5" customHeight="1" x14ac:dyDescent="0.3">
      <c r="A445" s="139"/>
      <c r="B445" s="377"/>
      <c r="C445" s="141"/>
      <c r="D445" s="317"/>
      <c r="E445" s="1175"/>
      <c r="F445" s="375" t="s">
        <v>440</v>
      </c>
      <c r="G445" s="376" t="s">
        <v>210</v>
      </c>
      <c r="H445" s="1036" t="s">
        <v>740</v>
      </c>
      <c r="I445" s="1032"/>
      <c r="J445" s="1125"/>
      <c r="K445" s="1125"/>
      <c r="L445" s="1125"/>
      <c r="M445" s="1179"/>
      <c r="N445" s="1182"/>
      <c r="O445" s="1349">
        <v>1.28</v>
      </c>
      <c r="P445" s="1182"/>
      <c r="Q445" s="1182"/>
      <c r="R445" s="1249"/>
    </row>
    <row r="446" spans="1:18" ht="19.5" customHeight="1" x14ac:dyDescent="0.3">
      <c r="A446" s="139"/>
      <c r="B446" s="377"/>
      <c r="C446" s="141"/>
      <c r="D446" s="317"/>
      <c r="E446" s="1175"/>
      <c r="F446" s="375" t="s">
        <v>432</v>
      </c>
      <c r="G446" s="376" t="s">
        <v>210</v>
      </c>
      <c r="H446" s="1036" t="s">
        <v>741</v>
      </c>
      <c r="I446" s="1032"/>
      <c r="J446" s="1125"/>
      <c r="K446" s="1125"/>
      <c r="L446" s="1125"/>
      <c r="M446" s="1179"/>
      <c r="N446" s="1182"/>
      <c r="O446" s="862"/>
      <c r="P446" s="1182"/>
      <c r="Q446" s="1182"/>
      <c r="R446" s="1249"/>
    </row>
    <row r="447" spans="1:18" ht="19.5" customHeight="1" x14ac:dyDescent="0.3">
      <c r="A447" s="139"/>
      <c r="B447" s="377"/>
      <c r="C447" s="141"/>
      <c r="D447" s="317"/>
      <c r="E447" s="1175"/>
      <c r="F447" s="375" t="s">
        <v>441</v>
      </c>
      <c r="G447" s="376" t="s">
        <v>210</v>
      </c>
      <c r="H447" s="1188" t="s">
        <v>744</v>
      </c>
      <c r="I447" s="1032"/>
      <c r="J447" s="1125"/>
      <c r="K447" s="1125"/>
      <c r="L447" s="1125"/>
      <c r="M447" s="1179"/>
      <c r="N447" s="1182"/>
      <c r="O447" s="862"/>
      <c r="P447" s="1182"/>
      <c r="Q447" s="1182"/>
      <c r="R447" s="1249"/>
    </row>
    <row r="448" spans="1:18" ht="19.5" customHeight="1" x14ac:dyDescent="0.3">
      <c r="A448" s="139"/>
      <c r="B448" s="377"/>
      <c r="C448" s="141"/>
      <c r="D448" s="317"/>
      <c r="E448" s="1175"/>
      <c r="F448" s="375" t="s">
        <v>442</v>
      </c>
      <c r="G448" s="376" t="s">
        <v>210</v>
      </c>
      <c r="H448" s="1188" t="s">
        <v>742</v>
      </c>
      <c r="I448" s="1032"/>
      <c r="J448" s="1125"/>
      <c r="K448" s="1125"/>
      <c r="L448" s="1125"/>
      <c r="M448" s="1179"/>
      <c r="N448" s="1182"/>
      <c r="O448" s="862"/>
      <c r="P448" s="1182"/>
      <c r="Q448" s="1182"/>
      <c r="R448" s="1249"/>
    </row>
    <row r="449" spans="1:18" ht="19.5" customHeight="1" x14ac:dyDescent="0.3">
      <c r="A449" s="139"/>
      <c r="B449" s="377"/>
      <c r="C449" s="141"/>
      <c r="D449" s="317"/>
      <c r="E449" s="1175"/>
      <c r="F449" s="375" t="s">
        <v>369</v>
      </c>
      <c r="G449" s="376" t="s">
        <v>210</v>
      </c>
      <c r="H449" s="1188" t="s">
        <v>743</v>
      </c>
      <c r="I449" s="1032"/>
      <c r="J449" s="1125"/>
      <c r="K449" s="1125"/>
      <c r="L449" s="1125"/>
      <c r="M449" s="1179"/>
      <c r="N449" s="1182"/>
      <c r="O449" s="862"/>
      <c r="P449" s="1182"/>
      <c r="Q449" s="1182"/>
      <c r="R449" s="1249"/>
    </row>
    <row r="450" spans="1:18" ht="30" customHeight="1" x14ac:dyDescent="0.3">
      <c r="A450" s="139"/>
      <c r="B450" s="377"/>
      <c r="C450" s="141"/>
      <c r="D450" s="317"/>
      <c r="E450" s="1175"/>
      <c r="F450" s="375" t="s">
        <v>354</v>
      </c>
      <c r="G450" s="376" t="s">
        <v>210</v>
      </c>
      <c r="H450" s="1184" t="s">
        <v>1496</v>
      </c>
      <c r="I450" s="1032"/>
      <c r="J450" s="1125"/>
      <c r="K450" s="1125"/>
      <c r="L450" s="1125"/>
      <c r="M450" s="1179"/>
      <c r="N450" s="1182"/>
      <c r="O450" s="862"/>
      <c r="P450" s="1182"/>
      <c r="Q450" s="1182"/>
      <c r="R450" s="1249"/>
    </row>
    <row r="451" spans="1:18" ht="15" customHeight="1" x14ac:dyDescent="0.3">
      <c r="A451" s="139"/>
      <c r="B451" s="377"/>
      <c r="C451" s="141"/>
      <c r="D451" s="317"/>
      <c r="E451" s="1175"/>
      <c r="F451" s="705" t="s">
        <v>446</v>
      </c>
      <c r="G451" s="376" t="s">
        <v>210</v>
      </c>
      <c r="H451" s="1221" t="s">
        <v>449</v>
      </c>
      <c r="I451" s="1222"/>
      <c r="J451" s="1125"/>
      <c r="K451" s="1125"/>
      <c r="L451" s="1125"/>
      <c r="M451" s="1179"/>
      <c r="N451" s="1182"/>
      <c r="O451" s="862"/>
      <c r="P451" s="1182"/>
      <c r="Q451" s="1182"/>
      <c r="R451" s="1249"/>
    </row>
    <row r="452" spans="1:18" ht="13" x14ac:dyDescent="0.3">
      <c r="A452" s="139"/>
      <c r="B452" s="377"/>
      <c r="C452" s="141"/>
      <c r="D452" s="317"/>
      <c r="E452" s="1176"/>
      <c r="F452" s="375" t="s">
        <v>447</v>
      </c>
      <c r="G452" s="376" t="s">
        <v>210</v>
      </c>
      <c r="H452" s="1036"/>
      <c r="I452" s="1032"/>
      <c r="J452" s="1121"/>
      <c r="K452" s="1121"/>
      <c r="L452" s="1121"/>
      <c r="M452" s="1180"/>
      <c r="N452" s="1183"/>
      <c r="O452" s="862"/>
      <c r="P452" s="1183"/>
      <c r="Q452" s="1183"/>
      <c r="R452" s="1249"/>
    </row>
    <row r="453" spans="1:18" ht="13" customHeight="1" x14ac:dyDescent="0.3">
      <c r="A453" s="139"/>
      <c r="B453" s="396"/>
      <c r="C453" s="141"/>
      <c r="D453" s="317"/>
      <c r="E453" s="633"/>
      <c r="F453" s="634"/>
      <c r="G453" s="634"/>
      <c r="H453" s="634"/>
      <c r="I453" s="634"/>
      <c r="J453" s="634"/>
      <c r="K453" s="634"/>
      <c r="L453" s="634"/>
      <c r="M453" s="634"/>
      <c r="N453" s="635"/>
      <c r="O453" s="863"/>
    </row>
    <row r="454" spans="1:18" ht="30" customHeight="1" x14ac:dyDescent="0.3">
      <c r="A454" s="139"/>
      <c r="B454" s="377"/>
      <c r="C454" s="141"/>
      <c r="D454" s="317"/>
      <c r="E454" s="1174" t="s">
        <v>284</v>
      </c>
      <c r="F454" s="375" t="s">
        <v>448</v>
      </c>
      <c r="G454" s="376" t="s">
        <v>210</v>
      </c>
      <c r="H454" s="1064" t="s">
        <v>745</v>
      </c>
      <c r="I454" s="1065"/>
      <c r="J454" s="1120">
        <v>2011</v>
      </c>
      <c r="K454" s="1120" t="s">
        <v>356</v>
      </c>
      <c r="L454" s="1120">
        <v>1</v>
      </c>
      <c r="M454" s="1178">
        <f>N454</f>
        <v>5.76</v>
      </c>
      <c r="N454" s="1181">
        <v>5.76</v>
      </c>
      <c r="O454" s="862"/>
      <c r="P454" s="1181">
        <v>5.7</v>
      </c>
      <c r="Q454" s="1181">
        <v>5.82</v>
      </c>
      <c r="R454" s="1249"/>
    </row>
    <row r="455" spans="1:18" ht="13" x14ac:dyDescent="0.3">
      <c r="A455" s="139"/>
      <c r="B455" s="377"/>
      <c r="C455" s="141"/>
      <c r="D455" s="317"/>
      <c r="E455" s="1175"/>
      <c r="F455" s="375" t="s">
        <v>433</v>
      </c>
      <c r="G455" s="376" t="s">
        <v>210</v>
      </c>
      <c r="H455" s="1036" t="s">
        <v>1470</v>
      </c>
      <c r="I455" s="1222"/>
      <c r="J455" s="1125"/>
      <c r="K455" s="1125"/>
      <c r="L455" s="1125"/>
      <c r="M455" s="1179"/>
      <c r="N455" s="1182"/>
      <c r="O455" s="862"/>
      <c r="P455" s="1182"/>
      <c r="Q455" s="1182"/>
      <c r="R455" s="1249"/>
    </row>
    <row r="456" spans="1:18" ht="15" customHeight="1" x14ac:dyDescent="0.3">
      <c r="A456" s="139"/>
      <c r="B456" s="377"/>
      <c r="C456" s="141"/>
      <c r="D456" s="317"/>
      <c r="E456" s="1175"/>
      <c r="F456" s="375" t="s">
        <v>435</v>
      </c>
      <c r="G456" s="376" t="s">
        <v>210</v>
      </c>
      <c r="H456" s="1036" t="s">
        <v>725</v>
      </c>
      <c r="I456" s="1032"/>
      <c r="J456" s="1125"/>
      <c r="K456" s="1125"/>
      <c r="L456" s="1125"/>
      <c r="M456" s="1179"/>
      <c r="N456" s="1182"/>
      <c r="O456" s="862"/>
      <c r="P456" s="1182"/>
      <c r="Q456" s="1182"/>
      <c r="R456" s="1249"/>
    </row>
    <row r="457" spans="1:18" ht="13" x14ac:dyDescent="0.3">
      <c r="A457" s="139"/>
      <c r="B457" s="377"/>
      <c r="C457" s="141"/>
      <c r="D457" s="317"/>
      <c r="E457" s="1175"/>
      <c r="F457" s="375" t="s">
        <v>436</v>
      </c>
      <c r="G457" s="376" t="s">
        <v>210</v>
      </c>
      <c r="H457" s="1036">
        <v>5</v>
      </c>
      <c r="I457" s="1032"/>
      <c r="J457" s="1125"/>
      <c r="K457" s="1125"/>
      <c r="L457" s="1125"/>
      <c r="M457" s="1179"/>
      <c r="N457" s="1182"/>
      <c r="O457" s="862"/>
      <c r="P457" s="1182"/>
      <c r="Q457" s="1182"/>
      <c r="R457" s="1249"/>
    </row>
    <row r="458" spans="1:18" ht="13" x14ac:dyDescent="0.3">
      <c r="A458" s="139"/>
      <c r="B458" s="377"/>
      <c r="C458" s="141"/>
      <c r="D458" s="317"/>
      <c r="E458" s="1175"/>
      <c r="F458" s="375" t="s">
        <v>437</v>
      </c>
      <c r="G458" s="967" t="s">
        <v>210</v>
      </c>
      <c r="H458" s="1036">
        <v>1</v>
      </c>
      <c r="I458" s="1032"/>
      <c r="J458" s="1125"/>
      <c r="K458" s="1125"/>
      <c r="L458" s="1125"/>
      <c r="M458" s="1179"/>
      <c r="N458" s="1182"/>
      <c r="O458" s="862"/>
      <c r="P458" s="1182"/>
      <c r="Q458" s="1182"/>
      <c r="R458" s="1249"/>
    </row>
    <row r="459" spans="1:18" ht="13" x14ac:dyDescent="0.3">
      <c r="A459" s="139"/>
      <c r="B459" s="377"/>
      <c r="C459" s="141"/>
      <c r="D459" s="317"/>
      <c r="E459" s="1175"/>
      <c r="F459" s="375" t="s">
        <v>438</v>
      </c>
      <c r="G459" s="967" t="s">
        <v>210</v>
      </c>
      <c r="H459" s="1036">
        <v>2011</v>
      </c>
      <c r="I459" s="1032"/>
      <c r="J459" s="1125"/>
      <c r="K459" s="1125"/>
      <c r="L459" s="1125"/>
      <c r="M459" s="1179"/>
      <c r="N459" s="1182"/>
      <c r="O459" s="862"/>
      <c r="P459" s="1182"/>
      <c r="Q459" s="1182"/>
      <c r="R459" s="1249"/>
    </row>
    <row r="460" spans="1:18" ht="15" customHeight="1" x14ac:dyDescent="0.3">
      <c r="A460" s="139"/>
      <c r="B460" s="377"/>
      <c r="C460" s="141"/>
      <c r="D460" s="317"/>
      <c r="E460" s="1175"/>
      <c r="F460" s="375" t="s">
        <v>439</v>
      </c>
      <c r="G460" s="967" t="s">
        <v>210</v>
      </c>
      <c r="H460" s="1036" t="s">
        <v>747</v>
      </c>
      <c r="I460" s="1032"/>
      <c r="J460" s="1125"/>
      <c r="K460" s="1125"/>
      <c r="L460" s="1125"/>
      <c r="M460" s="1179"/>
      <c r="N460" s="1182"/>
      <c r="O460" s="862"/>
      <c r="P460" s="1182"/>
      <c r="Q460" s="1182"/>
      <c r="R460" s="1249"/>
    </row>
    <row r="461" spans="1:18" ht="15" customHeight="1" x14ac:dyDescent="0.3">
      <c r="A461" s="139"/>
      <c r="B461" s="377"/>
      <c r="C461" s="141"/>
      <c r="D461" s="317"/>
      <c r="E461" s="1175"/>
      <c r="F461" s="375" t="s">
        <v>440</v>
      </c>
      <c r="G461" s="967" t="s">
        <v>210</v>
      </c>
      <c r="H461" s="1036" t="s">
        <v>740</v>
      </c>
      <c r="I461" s="1032"/>
      <c r="J461" s="1125"/>
      <c r="K461" s="1125"/>
      <c r="L461" s="1125"/>
      <c r="M461" s="1179"/>
      <c r="N461" s="1182"/>
      <c r="O461" s="1351">
        <v>5.76</v>
      </c>
      <c r="P461" s="1182"/>
      <c r="Q461" s="1182"/>
      <c r="R461" s="1249"/>
    </row>
    <row r="462" spans="1:18" ht="15" customHeight="1" x14ac:dyDescent="0.3">
      <c r="A462" s="139"/>
      <c r="B462" s="377"/>
      <c r="C462" s="141"/>
      <c r="D462" s="317"/>
      <c r="E462" s="1175"/>
      <c r="F462" s="375" t="s">
        <v>432</v>
      </c>
      <c r="G462" s="967" t="s">
        <v>210</v>
      </c>
      <c r="H462" s="1036" t="s">
        <v>741</v>
      </c>
      <c r="I462" s="1032"/>
      <c r="J462" s="1125"/>
      <c r="K462" s="1125"/>
      <c r="L462" s="1125"/>
      <c r="M462" s="1179"/>
      <c r="N462" s="1182"/>
      <c r="O462" s="862"/>
      <c r="P462" s="1182"/>
      <c r="Q462" s="1182"/>
      <c r="R462" s="1249"/>
    </row>
    <row r="463" spans="1:18" ht="13" x14ac:dyDescent="0.3">
      <c r="A463" s="139"/>
      <c r="B463" s="377"/>
      <c r="C463" s="141"/>
      <c r="D463" s="317"/>
      <c r="E463" s="1175"/>
      <c r="F463" s="375" t="s">
        <v>441</v>
      </c>
      <c r="G463" s="967" t="s">
        <v>210</v>
      </c>
      <c r="H463" s="1188" t="s">
        <v>750</v>
      </c>
      <c r="I463" s="1032"/>
      <c r="J463" s="1125"/>
      <c r="K463" s="1125"/>
      <c r="L463" s="1125"/>
      <c r="M463" s="1179"/>
      <c r="N463" s="1182"/>
      <c r="O463" s="862"/>
      <c r="P463" s="1182"/>
      <c r="Q463" s="1182"/>
      <c r="R463" s="1249"/>
    </row>
    <row r="464" spans="1:18" ht="13" x14ac:dyDescent="0.3">
      <c r="A464" s="139"/>
      <c r="B464" s="377"/>
      <c r="C464" s="141"/>
      <c r="D464" s="317"/>
      <c r="E464" s="1175"/>
      <c r="F464" s="375" t="s">
        <v>442</v>
      </c>
      <c r="G464" s="967" t="s">
        <v>210</v>
      </c>
      <c r="H464" s="1188" t="s">
        <v>748</v>
      </c>
      <c r="I464" s="1032"/>
      <c r="J464" s="1125"/>
      <c r="K464" s="1125"/>
      <c r="L464" s="1125"/>
      <c r="M464" s="1179"/>
      <c r="N464" s="1182"/>
      <c r="O464" s="862"/>
      <c r="P464" s="1182"/>
      <c r="Q464" s="1182"/>
      <c r="R464" s="1249"/>
    </row>
    <row r="465" spans="1:18" ht="13" x14ac:dyDescent="0.3">
      <c r="A465" s="139"/>
      <c r="B465" s="377"/>
      <c r="C465" s="141"/>
      <c r="D465" s="317"/>
      <c r="E465" s="1175"/>
      <c r="F465" s="375" t="s">
        <v>369</v>
      </c>
      <c r="G465" s="967" t="s">
        <v>210</v>
      </c>
      <c r="H465" s="1188" t="s">
        <v>749</v>
      </c>
      <c r="I465" s="1032"/>
      <c r="J465" s="1125"/>
      <c r="K465" s="1125"/>
      <c r="L465" s="1125"/>
      <c r="M465" s="1179"/>
      <c r="N465" s="1182"/>
      <c r="O465" s="862"/>
      <c r="P465" s="1182"/>
      <c r="Q465" s="1182"/>
      <c r="R465" s="1249"/>
    </row>
    <row r="466" spans="1:18" ht="27.65" customHeight="1" x14ac:dyDescent="0.3">
      <c r="A466" s="139"/>
      <c r="B466" s="377"/>
      <c r="C466" s="141"/>
      <c r="D466" s="317"/>
      <c r="E466" s="1175"/>
      <c r="F466" s="375" t="s">
        <v>354</v>
      </c>
      <c r="G466" s="967" t="s">
        <v>210</v>
      </c>
      <c r="H466" s="1347" t="s">
        <v>1497</v>
      </c>
      <c r="I466" s="1032"/>
      <c r="J466" s="1125"/>
      <c r="K466" s="1125"/>
      <c r="L466" s="1125"/>
      <c r="M466" s="1179"/>
      <c r="N466" s="1182"/>
      <c r="O466" s="862"/>
      <c r="P466" s="1182"/>
      <c r="Q466" s="1182"/>
      <c r="R466" s="1249"/>
    </row>
    <row r="467" spans="1:18" ht="15" customHeight="1" x14ac:dyDescent="0.3">
      <c r="A467" s="139"/>
      <c r="B467" s="377"/>
      <c r="C467" s="141"/>
      <c r="D467" s="317"/>
      <c r="E467" s="1175"/>
      <c r="F467" s="705" t="s">
        <v>446</v>
      </c>
      <c r="G467" s="376" t="s">
        <v>210</v>
      </c>
      <c r="H467" s="1221" t="s">
        <v>449</v>
      </c>
      <c r="I467" s="1222"/>
      <c r="J467" s="1125"/>
      <c r="K467" s="1125"/>
      <c r="L467" s="1125"/>
      <c r="M467" s="1179"/>
      <c r="N467" s="1182"/>
      <c r="O467" s="862"/>
      <c r="P467" s="1182"/>
      <c r="Q467" s="1182"/>
      <c r="R467" s="1249"/>
    </row>
    <row r="468" spans="1:18" ht="13" x14ac:dyDescent="0.3">
      <c r="A468" s="139"/>
      <c r="B468" s="377"/>
      <c r="C468" s="141"/>
      <c r="D468" s="317"/>
      <c r="E468" s="1176"/>
      <c r="F468" s="375" t="s">
        <v>447</v>
      </c>
      <c r="G468" s="376" t="s">
        <v>210</v>
      </c>
      <c r="H468" s="1036"/>
      <c r="I468" s="1032"/>
      <c r="J468" s="1121"/>
      <c r="K468" s="1121"/>
      <c r="L468" s="1121"/>
      <c r="M468" s="1180"/>
      <c r="N468" s="1183"/>
      <c r="O468" s="862"/>
      <c r="P468" s="1183"/>
      <c r="Q468" s="1183"/>
      <c r="R468" s="1249"/>
    </row>
    <row r="469" spans="1:18" ht="15" customHeight="1" x14ac:dyDescent="0.3">
      <c r="A469" s="139"/>
      <c r="B469" s="396"/>
      <c r="C469" s="141"/>
      <c r="D469" s="317"/>
      <c r="E469" s="633"/>
      <c r="F469" s="634"/>
      <c r="G469" s="634"/>
      <c r="H469" s="634"/>
      <c r="I469" s="634"/>
      <c r="J469" s="634"/>
      <c r="K469" s="634"/>
      <c r="L469" s="634"/>
      <c r="M469" s="634"/>
      <c r="N469" s="635"/>
      <c r="O469" s="863"/>
    </row>
    <row r="470" spans="1:18" ht="30.75" customHeight="1" x14ac:dyDescent="0.3">
      <c r="A470" s="139"/>
      <c r="B470" s="377"/>
      <c r="C470" s="141"/>
      <c r="D470" s="317"/>
      <c r="E470" s="1174" t="s">
        <v>285</v>
      </c>
      <c r="F470" s="375" t="s">
        <v>448</v>
      </c>
      <c r="G470" s="376" t="s">
        <v>210</v>
      </c>
      <c r="H470" s="1064" t="s">
        <v>751</v>
      </c>
      <c r="I470" s="1065"/>
      <c r="J470" s="1120">
        <v>2012</v>
      </c>
      <c r="K470" s="1120" t="s">
        <v>356</v>
      </c>
      <c r="L470" s="1120">
        <v>1</v>
      </c>
      <c r="M470" s="1178">
        <f>N470</f>
        <v>5.79</v>
      </c>
      <c r="N470" s="1181">
        <v>5.79</v>
      </c>
      <c r="O470" s="862"/>
      <c r="P470" s="1181">
        <v>5.76</v>
      </c>
      <c r="Q470" s="1181">
        <v>5.82</v>
      </c>
      <c r="R470" s="1249"/>
    </row>
    <row r="471" spans="1:18" ht="13" x14ac:dyDescent="0.3">
      <c r="A471" s="139"/>
      <c r="B471" s="377"/>
      <c r="C471" s="141"/>
      <c r="D471" s="317"/>
      <c r="E471" s="1175"/>
      <c r="F471" s="375" t="s">
        <v>433</v>
      </c>
      <c r="G471" s="376" t="s">
        <v>210</v>
      </c>
      <c r="H471" s="1036" t="s">
        <v>1471</v>
      </c>
      <c r="I471" s="1032"/>
      <c r="J471" s="1125"/>
      <c r="K471" s="1125"/>
      <c r="L471" s="1125"/>
      <c r="M471" s="1179"/>
      <c r="N471" s="1182"/>
      <c r="O471" s="862"/>
      <c r="P471" s="1182"/>
      <c r="Q471" s="1182"/>
      <c r="R471" s="1249"/>
    </row>
    <row r="472" spans="1:18" ht="15" customHeight="1" x14ac:dyDescent="0.3">
      <c r="A472" s="139"/>
      <c r="B472" s="377"/>
      <c r="C472" s="141"/>
      <c r="D472" s="317"/>
      <c r="E472" s="1175"/>
      <c r="F472" s="375" t="s">
        <v>435</v>
      </c>
      <c r="G472" s="376" t="s">
        <v>210</v>
      </c>
      <c r="H472" s="1036" t="s">
        <v>725</v>
      </c>
      <c r="I472" s="1032"/>
      <c r="J472" s="1125"/>
      <c r="K472" s="1125"/>
      <c r="L472" s="1125"/>
      <c r="M472" s="1179"/>
      <c r="N472" s="1182"/>
      <c r="O472" s="862"/>
      <c r="P472" s="1182"/>
      <c r="Q472" s="1182"/>
      <c r="R472" s="1249"/>
    </row>
    <row r="473" spans="1:18" ht="13" x14ac:dyDescent="0.3">
      <c r="A473" s="139"/>
      <c r="B473" s="377"/>
      <c r="C473" s="141"/>
      <c r="D473" s="317"/>
      <c r="E473" s="1175"/>
      <c r="F473" s="375" t="s">
        <v>436</v>
      </c>
      <c r="G473" s="376" t="s">
        <v>210</v>
      </c>
      <c r="H473" s="1036">
        <v>5</v>
      </c>
      <c r="I473" s="1032"/>
      <c r="J473" s="1125"/>
      <c r="K473" s="1125"/>
      <c r="L473" s="1125"/>
      <c r="M473" s="1179"/>
      <c r="N473" s="1182"/>
      <c r="O473" s="862"/>
      <c r="P473" s="1182"/>
      <c r="Q473" s="1182"/>
      <c r="R473" s="1249"/>
    </row>
    <row r="474" spans="1:18" ht="13" x14ac:dyDescent="0.3">
      <c r="A474" s="139"/>
      <c r="B474" s="377"/>
      <c r="C474" s="141"/>
      <c r="D474" s="317"/>
      <c r="E474" s="1175"/>
      <c r="F474" s="375" t="s">
        <v>437</v>
      </c>
      <c r="G474" s="376" t="s">
        <v>210</v>
      </c>
      <c r="H474" s="1036">
        <v>2</v>
      </c>
      <c r="I474" s="1032"/>
      <c r="J474" s="1125"/>
      <c r="K474" s="1125"/>
      <c r="L474" s="1125"/>
      <c r="M474" s="1179"/>
      <c r="N474" s="1182"/>
      <c r="O474" s="862"/>
      <c r="P474" s="1182"/>
      <c r="Q474" s="1182"/>
      <c r="R474" s="1249"/>
    </row>
    <row r="475" spans="1:18" ht="13" x14ac:dyDescent="0.3">
      <c r="A475" s="139"/>
      <c r="B475" s="377"/>
      <c r="C475" s="141"/>
      <c r="D475" s="317"/>
      <c r="E475" s="1175"/>
      <c r="F475" s="375" t="s">
        <v>438</v>
      </c>
      <c r="G475" s="376" t="s">
        <v>210</v>
      </c>
      <c r="H475" s="1036">
        <v>2012</v>
      </c>
      <c r="I475" s="1032"/>
      <c r="J475" s="1125"/>
      <c r="K475" s="1125"/>
      <c r="L475" s="1125"/>
      <c r="M475" s="1179"/>
      <c r="N475" s="1182"/>
      <c r="O475" s="862"/>
      <c r="P475" s="1182"/>
      <c r="Q475" s="1182"/>
      <c r="R475" s="1249"/>
    </row>
    <row r="476" spans="1:18" ht="15" customHeight="1" x14ac:dyDescent="0.3">
      <c r="A476" s="139"/>
      <c r="B476" s="377"/>
      <c r="C476" s="141"/>
      <c r="D476" s="317"/>
      <c r="E476" s="1175"/>
      <c r="F476" s="375" t="s">
        <v>439</v>
      </c>
      <c r="G476" s="376" t="s">
        <v>210</v>
      </c>
      <c r="H476" s="1036" t="s">
        <v>752</v>
      </c>
      <c r="I476" s="1032"/>
      <c r="J476" s="1125"/>
      <c r="K476" s="1125"/>
      <c r="L476" s="1125"/>
      <c r="M476" s="1179"/>
      <c r="N476" s="1182"/>
      <c r="O476" s="862"/>
      <c r="P476" s="1182"/>
      <c r="Q476" s="1182"/>
      <c r="R476" s="1249"/>
    </row>
    <row r="477" spans="1:18" ht="15" customHeight="1" x14ac:dyDescent="0.3">
      <c r="A477" s="139"/>
      <c r="B477" s="377"/>
      <c r="C477" s="141"/>
      <c r="D477" s="317"/>
      <c r="E477" s="1175"/>
      <c r="F477" s="375" t="s">
        <v>440</v>
      </c>
      <c r="G477" s="376" t="s">
        <v>210</v>
      </c>
      <c r="H477" s="1036" t="s">
        <v>740</v>
      </c>
      <c r="I477" s="1032"/>
      <c r="J477" s="1125"/>
      <c r="K477" s="1125"/>
      <c r="L477" s="1125"/>
      <c r="M477" s="1179"/>
      <c r="N477" s="1182"/>
      <c r="O477" s="174">
        <v>5.79</v>
      </c>
      <c r="P477" s="1182"/>
      <c r="Q477" s="1182"/>
      <c r="R477" s="1249"/>
    </row>
    <row r="478" spans="1:18" ht="15" customHeight="1" x14ac:dyDescent="0.3">
      <c r="A478" s="139"/>
      <c r="B478" s="377"/>
      <c r="C478" s="141"/>
      <c r="D478" s="317"/>
      <c r="E478" s="1175"/>
      <c r="F478" s="375" t="s">
        <v>432</v>
      </c>
      <c r="G478" s="376" t="s">
        <v>210</v>
      </c>
      <c r="H478" s="1036" t="s">
        <v>741</v>
      </c>
      <c r="I478" s="1032"/>
      <c r="J478" s="1125"/>
      <c r="K478" s="1125"/>
      <c r="L478" s="1125"/>
      <c r="M478" s="1179"/>
      <c r="N478" s="1182"/>
      <c r="O478" s="862"/>
      <c r="P478" s="1182"/>
      <c r="Q478" s="1182"/>
      <c r="R478" s="1249"/>
    </row>
    <row r="479" spans="1:18" ht="13" x14ac:dyDescent="0.3">
      <c r="A479" s="139"/>
      <c r="B479" s="377"/>
      <c r="C479" s="141"/>
      <c r="D479" s="317"/>
      <c r="E479" s="1175"/>
      <c r="F479" s="375" t="s">
        <v>441</v>
      </c>
      <c r="G479" s="376" t="s">
        <v>210</v>
      </c>
      <c r="H479" s="1188" t="s">
        <v>754</v>
      </c>
      <c r="I479" s="1032"/>
      <c r="J479" s="1125"/>
      <c r="K479" s="1125"/>
      <c r="L479" s="1125"/>
      <c r="M479" s="1179"/>
      <c r="N479" s="1182"/>
      <c r="O479" s="862"/>
      <c r="P479" s="1182"/>
      <c r="Q479" s="1182"/>
      <c r="R479" s="1249"/>
    </row>
    <row r="480" spans="1:18" ht="13" x14ac:dyDescent="0.3">
      <c r="A480" s="139"/>
      <c r="B480" s="377"/>
      <c r="C480" s="141"/>
      <c r="D480" s="317"/>
      <c r="E480" s="1175"/>
      <c r="F480" s="375" t="s">
        <v>442</v>
      </c>
      <c r="G480" s="376" t="s">
        <v>210</v>
      </c>
      <c r="H480" s="1188" t="s">
        <v>753</v>
      </c>
      <c r="I480" s="1032"/>
      <c r="J480" s="1125"/>
      <c r="K480" s="1125"/>
      <c r="L480" s="1125"/>
      <c r="M480" s="1179"/>
      <c r="N480" s="1182"/>
      <c r="O480" s="862"/>
      <c r="P480" s="1182"/>
      <c r="Q480" s="1182"/>
      <c r="R480" s="1249"/>
    </row>
    <row r="481" spans="1:18" ht="13" x14ac:dyDescent="0.3">
      <c r="A481" s="139"/>
      <c r="B481" s="377"/>
      <c r="C481" s="141"/>
      <c r="D481" s="317"/>
      <c r="E481" s="1175"/>
      <c r="F481" s="375" t="s">
        <v>369</v>
      </c>
      <c r="G481" s="376" t="s">
        <v>210</v>
      </c>
      <c r="H481" s="1347" t="s">
        <v>755</v>
      </c>
      <c r="I481" s="1032"/>
      <c r="J481" s="1125"/>
      <c r="K481" s="1125"/>
      <c r="L481" s="1125"/>
      <c r="M481" s="1179"/>
      <c r="N481" s="1182"/>
      <c r="O481" s="862"/>
      <c r="P481" s="1182"/>
      <c r="Q481" s="1182"/>
      <c r="R481" s="1249"/>
    </row>
    <row r="482" spans="1:18" ht="28.15" customHeight="1" x14ac:dyDescent="0.3">
      <c r="A482" s="139"/>
      <c r="B482" s="377"/>
      <c r="C482" s="141"/>
      <c r="D482" s="317"/>
      <c r="E482" s="1175"/>
      <c r="F482" s="375" t="s">
        <v>354</v>
      </c>
      <c r="G482" s="376" t="s">
        <v>210</v>
      </c>
      <c r="H482" s="1347" t="s">
        <v>1498</v>
      </c>
      <c r="I482" s="1032"/>
      <c r="J482" s="1125"/>
      <c r="K482" s="1125"/>
      <c r="L482" s="1125"/>
      <c r="M482" s="1179"/>
      <c r="N482" s="1182"/>
      <c r="O482" s="862"/>
      <c r="P482" s="1182"/>
      <c r="Q482" s="1182"/>
      <c r="R482" s="1249"/>
    </row>
    <row r="483" spans="1:18" ht="15" customHeight="1" x14ac:dyDescent="0.3">
      <c r="A483" s="139"/>
      <c r="B483" s="377"/>
      <c r="C483" s="141"/>
      <c r="D483" s="317"/>
      <c r="E483" s="1175"/>
      <c r="F483" s="705" t="s">
        <v>446</v>
      </c>
      <c r="G483" s="376" t="s">
        <v>210</v>
      </c>
      <c r="H483" s="1036" t="s">
        <v>449</v>
      </c>
      <c r="I483" s="1032"/>
      <c r="J483" s="1125"/>
      <c r="K483" s="1125"/>
      <c r="L483" s="1125"/>
      <c r="M483" s="1179"/>
      <c r="N483" s="1182"/>
      <c r="O483" s="862"/>
      <c r="P483" s="1182"/>
      <c r="Q483" s="1182"/>
      <c r="R483" s="1249"/>
    </row>
    <row r="484" spans="1:18" ht="13" x14ac:dyDescent="0.3">
      <c r="A484" s="139"/>
      <c r="B484" s="377"/>
      <c r="C484" s="141"/>
      <c r="D484" s="317"/>
      <c r="E484" s="1176"/>
      <c r="F484" s="375" t="s">
        <v>447</v>
      </c>
      <c r="G484" s="376" t="s">
        <v>210</v>
      </c>
      <c r="H484" s="1036"/>
      <c r="I484" s="1032"/>
      <c r="J484" s="1121"/>
      <c r="K484" s="1121"/>
      <c r="L484" s="1121"/>
      <c r="M484" s="1180"/>
      <c r="N484" s="1183"/>
      <c r="O484" s="862"/>
      <c r="P484" s="1183"/>
      <c r="Q484" s="1183"/>
      <c r="R484" s="1249"/>
    </row>
    <row r="485" spans="1:18" ht="15" customHeight="1" x14ac:dyDescent="0.3">
      <c r="A485" s="139"/>
      <c r="B485" s="396"/>
      <c r="C485" s="141"/>
      <c r="D485" s="317"/>
      <c r="E485" s="633"/>
      <c r="F485" s="634"/>
      <c r="G485" s="634"/>
      <c r="H485" s="634"/>
      <c r="I485" s="634"/>
      <c r="J485" s="634"/>
      <c r="K485" s="634"/>
      <c r="L485" s="634"/>
      <c r="M485" s="634"/>
      <c r="N485" s="635"/>
      <c r="O485" s="863"/>
    </row>
    <row r="486" spans="1:18" ht="42.75" customHeight="1" x14ac:dyDescent="0.3">
      <c r="A486" s="139"/>
      <c r="B486" s="399"/>
      <c r="C486" s="141"/>
      <c r="D486" s="317"/>
      <c r="E486" s="1174" t="s">
        <v>495</v>
      </c>
      <c r="F486" s="375" t="s">
        <v>448</v>
      </c>
      <c r="G486" s="376" t="s">
        <v>210</v>
      </c>
      <c r="H486" s="1064" t="s">
        <v>756</v>
      </c>
      <c r="I486" s="1065"/>
      <c r="J486" s="1120">
        <v>2014</v>
      </c>
      <c r="K486" s="1120" t="s">
        <v>356</v>
      </c>
      <c r="L486" s="1120">
        <v>1</v>
      </c>
      <c r="M486" s="1178">
        <f>N486</f>
        <v>5.76</v>
      </c>
      <c r="N486" s="1181">
        <v>5.76</v>
      </c>
      <c r="O486" s="862"/>
      <c r="P486" s="1181">
        <v>5.7</v>
      </c>
      <c r="Q486" s="1181">
        <v>5.82</v>
      </c>
      <c r="R486" s="1249"/>
    </row>
    <row r="487" spans="1:18" ht="17.149999999999999" customHeight="1" x14ac:dyDescent="0.3">
      <c r="A487" s="139"/>
      <c r="B487" s="399"/>
      <c r="C487" s="141"/>
      <c r="D487" s="317"/>
      <c r="E487" s="1175"/>
      <c r="F487" s="375" t="s">
        <v>433</v>
      </c>
      <c r="G487" s="376" t="s">
        <v>210</v>
      </c>
      <c r="H487" s="1036" t="s">
        <v>757</v>
      </c>
      <c r="I487" s="1032"/>
      <c r="J487" s="1125"/>
      <c r="K487" s="1125"/>
      <c r="L487" s="1125"/>
      <c r="M487" s="1179"/>
      <c r="N487" s="1182"/>
      <c r="O487" s="862"/>
      <c r="P487" s="1182"/>
      <c r="Q487" s="1182"/>
      <c r="R487" s="1249"/>
    </row>
    <row r="488" spans="1:18" ht="17.149999999999999" customHeight="1" x14ac:dyDescent="0.3">
      <c r="A488" s="139"/>
      <c r="B488" s="399"/>
      <c r="C488" s="141"/>
      <c r="D488" s="317"/>
      <c r="E488" s="1175"/>
      <c r="F488" s="375" t="s">
        <v>435</v>
      </c>
      <c r="G488" s="376" t="s">
        <v>210</v>
      </c>
      <c r="H488" s="1036" t="s">
        <v>725</v>
      </c>
      <c r="I488" s="1032"/>
      <c r="J488" s="1125"/>
      <c r="K488" s="1125"/>
      <c r="L488" s="1125"/>
      <c r="M488" s="1179"/>
      <c r="N488" s="1182"/>
      <c r="O488" s="862"/>
      <c r="P488" s="1182"/>
      <c r="Q488" s="1182"/>
      <c r="R488" s="1249"/>
    </row>
    <row r="489" spans="1:18" ht="17.149999999999999" customHeight="1" x14ac:dyDescent="0.3">
      <c r="A489" s="139"/>
      <c r="B489" s="399"/>
      <c r="C489" s="141"/>
      <c r="D489" s="317"/>
      <c r="E489" s="1175"/>
      <c r="F489" s="375" t="s">
        <v>436</v>
      </c>
      <c r="G489" s="376" t="s">
        <v>210</v>
      </c>
      <c r="H489" s="1036">
        <v>7</v>
      </c>
      <c r="I489" s="1032"/>
      <c r="J489" s="1125"/>
      <c r="K489" s="1125"/>
      <c r="L489" s="1125"/>
      <c r="M489" s="1179"/>
      <c r="N489" s="1182"/>
      <c r="O489" s="862"/>
      <c r="P489" s="1182"/>
      <c r="Q489" s="1182"/>
      <c r="R489" s="1249"/>
    </row>
    <row r="490" spans="1:18" ht="17.149999999999999" customHeight="1" x14ac:dyDescent="0.3">
      <c r="A490" s="139"/>
      <c r="B490" s="399"/>
      <c r="C490" s="141"/>
      <c r="D490" s="317"/>
      <c r="E490" s="1175"/>
      <c r="F490" s="375" t="s">
        <v>437</v>
      </c>
      <c r="G490" s="376" t="s">
        <v>210</v>
      </c>
      <c r="H490" s="1036">
        <v>2</v>
      </c>
      <c r="I490" s="1032"/>
      <c r="J490" s="1125"/>
      <c r="K490" s="1125"/>
      <c r="L490" s="1125"/>
      <c r="M490" s="1179"/>
      <c r="N490" s="1182"/>
      <c r="O490" s="862"/>
      <c r="P490" s="1182"/>
      <c r="Q490" s="1182"/>
      <c r="R490" s="1249"/>
    </row>
    <row r="491" spans="1:18" ht="17.149999999999999" customHeight="1" x14ac:dyDescent="0.3">
      <c r="A491" s="139"/>
      <c r="B491" s="399"/>
      <c r="C491" s="141"/>
      <c r="D491" s="317"/>
      <c r="E491" s="1175"/>
      <c r="F491" s="375" t="s">
        <v>438</v>
      </c>
      <c r="G491" s="376" t="s">
        <v>210</v>
      </c>
      <c r="H491" s="1036">
        <v>2014</v>
      </c>
      <c r="I491" s="1032"/>
      <c r="J491" s="1125"/>
      <c r="K491" s="1125"/>
      <c r="L491" s="1125"/>
      <c r="M491" s="1179"/>
      <c r="N491" s="1182"/>
      <c r="O491" s="862"/>
      <c r="P491" s="1182"/>
      <c r="Q491" s="1182"/>
      <c r="R491" s="1249"/>
    </row>
    <row r="492" spans="1:18" ht="17.149999999999999" customHeight="1" x14ac:dyDescent="0.3">
      <c r="A492" s="139"/>
      <c r="B492" s="399"/>
      <c r="C492" s="141"/>
      <c r="D492" s="317"/>
      <c r="E492" s="1175"/>
      <c r="F492" s="375" t="s">
        <v>439</v>
      </c>
      <c r="G492" s="376" t="s">
        <v>210</v>
      </c>
      <c r="H492" s="1036" t="s">
        <v>752</v>
      </c>
      <c r="I492" s="1032"/>
      <c r="J492" s="1125"/>
      <c r="K492" s="1125"/>
      <c r="L492" s="1125"/>
      <c r="M492" s="1179"/>
      <c r="N492" s="1182"/>
      <c r="O492" s="862"/>
      <c r="P492" s="1182"/>
      <c r="Q492" s="1182"/>
      <c r="R492" s="1249"/>
    </row>
    <row r="493" spans="1:18" ht="17.149999999999999" customHeight="1" x14ac:dyDescent="0.3">
      <c r="A493" s="139"/>
      <c r="B493" s="399"/>
      <c r="C493" s="141"/>
      <c r="D493" s="317"/>
      <c r="E493" s="1175"/>
      <c r="F493" s="375" t="s">
        <v>440</v>
      </c>
      <c r="G493" s="376" t="s">
        <v>210</v>
      </c>
      <c r="H493" s="1036" t="s">
        <v>740</v>
      </c>
      <c r="I493" s="1032"/>
      <c r="J493" s="1125"/>
      <c r="K493" s="1125"/>
      <c r="L493" s="1125"/>
      <c r="M493" s="1179"/>
      <c r="N493" s="1182"/>
      <c r="O493" s="1351">
        <v>5.76</v>
      </c>
      <c r="P493" s="1182"/>
      <c r="Q493" s="1182"/>
      <c r="R493" s="1249"/>
    </row>
    <row r="494" spans="1:18" ht="17.149999999999999" customHeight="1" x14ac:dyDescent="0.3">
      <c r="A494" s="139"/>
      <c r="B494" s="399"/>
      <c r="C494" s="141"/>
      <c r="D494" s="317"/>
      <c r="E494" s="1175"/>
      <c r="F494" s="375" t="s">
        <v>432</v>
      </c>
      <c r="G494" s="376" t="s">
        <v>210</v>
      </c>
      <c r="H494" s="1036" t="s">
        <v>741</v>
      </c>
      <c r="I494" s="1032"/>
      <c r="J494" s="1125"/>
      <c r="K494" s="1125"/>
      <c r="L494" s="1125"/>
      <c r="M494" s="1179"/>
      <c r="N494" s="1182"/>
      <c r="O494" s="862"/>
      <c r="P494" s="1182"/>
      <c r="Q494" s="1182"/>
      <c r="R494" s="1249"/>
    </row>
    <row r="495" spans="1:18" ht="17.149999999999999" customHeight="1" x14ac:dyDescent="0.3">
      <c r="A495" s="139"/>
      <c r="B495" s="399"/>
      <c r="C495" s="141"/>
      <c r="D495" s="317"/>
      <c r="E495" s="1175"/>
      <c r="F495" s="375" t="s">
        <v>441</v>
      </c>
      <c r="G495" s="376" t="s">
        <v>210</v>
      </c>
      <c r="H495" s="1188" t="s">
        <v>760</v>
      </c>
      <c r="I495" s="1032"/>
      <c r="J495" s="1125"/>
      <c r="K495" s="1125"/>
      <c r="L495" s="1125"/>
      <c r="M495" s="1179"/>
      <c r="N495" s="1182"/>
      <c r="O495" s="862"/>
      <c r="P495" s="1182"/>
      <c r="Q495" s="1182"/>
      <c r="R495" s="1249"/>
    </row>
    <row r="496" spans="1:18" ht="17.149999999999999" customHeight="1" x14ac:dyDescent="0.3">
      <c r="A496" s="139"/>
      <c r="B496" s="399"/>
      <c r="C496" s="141"/>
      <c r="D496" s="317"/>
      <c r="E496" s="1175"/>
      <c r="F496" s="375" t="s">
        <v>442</v>
      </c>
      <c r="G496" s="376" t="s">
        <v>210</v>
      </c>
      <c r="H496" s="1188" t="s">
        <v>758</v>
      </c>
      <c r="I496" s="1032"/>
      <c r="J496" s="1125"/>
      <c r="K496" s="1125"/>
      <c r="L496" s="1125"/>
      <c r="M496" s="1179"/>
      <c r="N496" s="1182"/>
      <c r="O496" s="862"/>
      <c r="P496" s="1182"/>
      <c r="Q496" s="1182"/>
      <c r="R496" s="1249"/>
    </row>
    <row r="497" spans="1:18" ht="17.149999999999999" customHeight="1" x14ac:dyDescent="0.3">
      <c r="A497" s="139"/>
      <c r="B497" s="399"/>
      <c r="C497" s="141"/>
      <c r="D497" s="317"/>
      <c r="E497" s="1175"/>
      <c r="F497" s="375" t="s">
        <v>369</v>
      </c>
      <c r="G497" s="376" t="s">
        <v>210</v>
      </c>
      <c r="H497" s="1188" t="s">
        <v>759</v>
      </c>
      <c r="I497" s="1032"/>
      <c r="J497" s="1125"/>
      <c r="K497" s="1125"/>
      <c r="L497" s="1125"/>
      <c r="M497" s="1179"/>
      <c r="N497" s="1182"/>
      <c r="O497" s="862"/>
      <c r="P497" s="1182"/>
      <c r="Q497" s="1182"/>
      <c r="R497" s="1249"/>
    </row>
    <row r="498" spans="1:18" ht="28.15" customHeight="1" x14ac:dyDescent="0.3">
      <c r="A498" s="139"/>
      <c r="B498" s="399"/>
      <c r="C498" s="141"/>
      <c r="D498" s="317"/>
      <c r="E498" s="1175"/>
      <c r="F498" s="375" t="s">
        <v>354</v>
      </c>
      <c r="G498" s="376" t="s">
        <v>210</v>
      </c>
      <c r="H498" s="1184" t="s">
        <v>1499</v>
      </c>
      <c r="I498" s="1032"/>
      <c r="J498" s="1125"/>
      <c r="K498" s="1125"/>
      <c r="L498" s="1125"/>
      <c r="M498" s="1179"/>
      <c r="N498" s="1182"/>
      <c r="O498" s="862"/>
      <c r="P498" s="1182"/>
      <c r="Q498" s="1182"/>
      <c r="R498" s="1249"/>
    </row>
    <row r="499" spans="1:18" ht="15.75" customHeight="1" x14ac:dyDescent="0.3">
      <c r="A499" s="139"/>
      <c r="B499" s="399"/>
      <c r="C499" s="141"/>
      <c r="D499" s="317"/>
      <c r="E499" s="1175"/>
      <c r="F499" s="705" t="s">
        <v>446</v>
      </c>
      <c r="G499" s="376" t="s">
        <v>210</v>
      </c>
      <c r="H499" s="1036" t="s">
        <v>449</v>
      </c>
      <c r="I499" s="1032"/>
      <c r="J499" s="1125"/>
      <c r="K499" s="1125"/>
      <c r="L499" s="1125"/>
      <c r="M499" s="1179"/>
      <c r="N499" s="1182"/>
      <c r="O499" s="862"/>
      <c r="P499" s="1182"/>
      <c r="Q499" s="1182"/>
      <c r="R499" s="1249"/>
    </row>
    <row r="500" spans="1:18" ht="13" x14ac:dyDescent="0.3">
      <c r="A500" s="139"/>
      <c r="B500" s="707"/>
      <c r="C500" s="141"/>
      <c r="D500" s="317"/>
      <c r="E500" s="1176"/>
      <c r="F500" s="375" t="s">
        <v>447</v>
      </c>
      <c r="G500" s="376" t="s">
        <v>210</v>
      </c>
      <c r="H500" s="1036"/>
      <c r="I500" s="1032"/>
      <c r="J500" s="1121"/>
      <c r="K500" s="1121"/>
      <c r="L500" s="1121"/>
      <c r="M500" s="1180"/>
      <c r="N500" s="1183"/>
      <c r="O500" s="862"/>
      <c r="P500" s="1183"/>
      <c r="Q500" s="1183"/>
      <c r="R500" s="1249"/>
    </row>
    <row r="501" spans="1:18" ht="15" customHeight="1" x14ac:dyDescent="0.3">
      <c r="A501" s="139"/>
      <c r="B501" s="707"/>
      <c r="C501" s="141"/>
      <c r="D501" s="317"/>
      <c r="E501" s="633"/>
      <c r="F501" s="634"/>
      <c r="G501" s="634"/>
      <c r="H501" s="634"/>
      <c r="I501" s="634"/>
      <c r="J501" s="634"/>
      <c r="K501" s="634"/>
      <c r="L501" s="634"/>
      <c r="M501" s="634"/>
      <c r="N501" s="635"/>
      <c r="O501" s="863"/>
    </row>
    <row r="502" spans="1:18" ht="33" customHeight="1" x14ac:dyDescent="0.3">
      <c r="A502" s="139"/>
      <c r="B502" s="502"/>
      <c r="C502" s="141"/>
      <c r="D502" s="317"/>
      <c r="E502" s="1174" t="s">
        <v>496</v>
      </c>
      <c r="F502" s="500" t="s">
        <v>448</v>
      </c>
      <c r="G502" s="501" t="s">
        <v>210</v>
      </c>
      <c r="H502" s="1064" t="s">
        <v>830</v>
      </c>
      <c r="I502" s="1065"/>
      <c r="J502" s="1120">
        <v>2015</v>
      </c>
      <c r="K502" s="1120" t="s">
        <v>356</v>
      </c>
      <c r="L502" s="1120">
        <v>1</v>
      </c>
      <c r="M502" s="1178">
        <f>N502</f>
        <v>5.76</v>
      </c>
      <c r="N502" s="1181">
        <v>5.76</v>
      </c>
      <c r="O502" s="862"/>
      <c r="P502" s="1181">
        <v>5.7</v>
      </c>
      <c r="Q502" s="1181">
        <v>5.82</v>
      </c>
      <c r="R502" s="1249"/>
    </row>
    <row r="503" spans="1:18" ht="17.149999999999999" customHeight="1" x14ac:dyDescent="0.3">
      <c r="A503" s="139"/>
      <c r="B503" s="502"/>
      <c r="C503" s="141"/>
      <c r="D503" s="317"/>
      <c r="E503" s="1175"/>
      <c r="F503" s="500" t="s">
        <v>433</v>
      </c>
      <c r="G503" s="501" t="s">
        <v>210</v>
      </c>
      <c r="H503" s="1036" t="s">
        <v>1472</v>
      </c>
      <c r="I503" s="1032"/>
      <c r="J503" s="1125"/>
      <c r="K503" s="1125"/>
      <c r="L503" s="1125"/>
      <c r="M503" s="1179"/>
      <c r="N503" s="1182"/>
      <c r="O503" s="862"/>
      <c r="P503" s="1182"/>
      <c r="Q503" s="1182"/>
      <c r="R503" s="1249"/>
    </row>
    <row r="504" spans="1:18" ht="17.149999999999999" customHeight="1" x14ac:dyDescent="0.3">
      <c r="A504" s="139"/>
      <c r="B504" s="502"/>
      <c r="C504" s="141"/>
      <c r="D504" s="317"/>
      <c r="E504" s="1175"/>
      <c r="F504" s="500" t="s">
        <v>435</v>
      </c>
      <c r="G504" s="501" t="s">
        <v>210</v>
      </c>
      <c r="H504" s="1036" t="s">
        <v>725</v>
      </c>
      <c r="I504" s="1032"/>
      <c r="J504" s="1125"/>
      <c r="K504" s="1125"/>
      <c r="L504" s="1125"/>
      <c r="M504" s="1179"/>
      <c r="N504" s="1182"/>
      <c r="O504" s="862"/>
      <c r="P504" s="1182"/>
      <c r="Q504" s="1182"/>
      <c r="R504" s="1249"/>
    </row>
    <row r="505" spans="1:18" ht="17.149999999999999" customHeight="1" x14ac:dyDescent="0.3">
      <c r="A505" s="139"/>
      <c r="B505" s="502"/>
      <c r="C505" s="141"/>
      <c r="D505" s="317"/>
      <c r="E505" s="1175"/>
      <c r="F505" s="500" t="s">
        <v>436</v>
      </c>
      <c r="G505" s="501" t="s">
        <v>210</v>
      </c>
      <c r="H505" s="1036">
        <v>8</v>
      </c>
      <c r="I505" s="1032"/>
      <c r="J505" s="1125"/>
      <c r="K505" s="1125"/>
      <c r="L505" s="1125"/>
      <c r="M505" s="1179"/>
      <c r="N505" s="1182"/>
      <c r="O505" s="862"/>
      <c r="P505" s="1182"/>
      <c r="Q505" s="1182"/>
      <c r="R505" s="1249"/>
    </row>
    <row r="506" spans="1:18" ht="17.149999999999999" customHeight="1" x14ac:dyDescent="0.3">
      <c r="A506" s="139"/>
      <c r="B506" s="502"/>
      <c r="C506" s="141"/>
      <c r="D506" s="317"/>
      <c r="E506" s="1175"/>
      <c r="F506" s="500" t="s">
        <v>437</v>
      </c>
      <c r="G506" s="501" t="s">
        <v>210</v>
      </c>
      <c r="H506" s="1036">
        <v>2</v>
      </c>
      <c r="I506" s="1032"/>
      <c r="J506" s="1125"/>
      <c r="K506" s="1125"/>
      <c r="L506" s="1125"/>
      <c r="M506" s="1179"/>
      <c r="N506" s="1182"/>
      <c r="O506" s="862"/>
      <c r="P506" s="1182"/>
      <c r="Q506" s="1182"/>
      <c r="R506" s="1249"/>
    </row>
    <row r="507" spans="1:18" ht="17.149999999999999" customHeight="1" x14ac:dyDescent="0.3">
      <c r="A507" s="139"/>
      <c r="B507" s="502"/>
      <c r="C507" s="141"/>
      <c r="D507" s="317"/>
      <c r="E507" s="1175"/>
      <c r="F507" s="500" t="s">
        <v>438</v>
      </c>
      <c r="G507" s="501" t="s">
        <v>210</v>
      </c>
      <c r="H507" s="1036">
        <v>2014</v>
      </c>
      <c r="I507" s="1032"/>
      <c r="J507" s="1125"/>
      <c r="K507" s="1125"/>
      <c r="L507" s="1125"/>
      <c r="M507" s="1179"/>
      <c r="N507" s="1182"/>
      <c r="O507" s="862"/>
      <c r="P507" s="1182"/>
      <c r="Q507" s="1182"/>
      <c r="R507" s="1249"/>
    </row>
    <row r="508" spans="1:18" ht="17.149999999999999" customHeight="1" x14ac:dyDescent="0.3">
      <c r="A508" s="139"/>
      <c r="B508" s="502"/>
      <c r="C508" s="141"/>
      <c r="D508" s="317"/>
      <c r="E508" s="1175"/>
      <c r="F508" s="500" t="s">
        <v>439</v>
      </c>
      <c r="G508" s="501" t="s">
        <v>210</v>
      </c>
      <c r="H508" s="1036" t="s">
        <v>761</v>
      </c>
      <c r="I508" s="1032"/>
      <c r="J508" s="1125"/>
      <c r="K508" s="1125"/>
      <c r="L508" s="1125"/>
      <c r="M508" s="1179"/>
      <c r="N508" s="1182"/>
      <c r="O508" s="862"/>
      <c r="P508" s="1182"/>
      <c r="Q508" s="1182"/>
      <c r="R508" s="1249"/>
    </row>
    <row r="509" spans="1:18" ht="17.149999999999999" customHeight="1" x14ac:dyDescent="0.3">
      <c r="A509" s="139"/>
      <c r="B509" s="502"/>
      <c r="C509" s="141"/>
      <c r="D509" s="317"/>
      <c r="E509" s="1175"/>
      <c r="F509" s="500" t="s">
        <v>440</v>
      </c>
      <c r="G509" s="501" t="s">
        <v>210</v>
      </c>
      <c r="H509" s="1036" t="s">
        <v>740</v>
      </c>
      <c r="I509" s="1032"/>
      <c r="J509" s="1125"/>
      <c r="K509" s="1125"/>
      <c r="L509" s="1125"/>
      <c r="M509" s="1179"/>
      <c r="N509" s="1182"/>
      <c r="O509" s="1349">
        <v>5.76</v>
      </c>
      <c r="P509" s="1182"/>
      <c r="Q509" s="1182"/>
      <c r="R509" s="1249"/>
    </row>
    <row r="510" spans="1:18" ht="17.149999999999999" customHeight="1" x14ac:dyDescent="0.3">
      <c r="A510" s="139"/>
      <c r="B510" s="502"/>
      <c r="C510" s="141"/>
      <c r="D510" s="317"/>
      <c r="E510" s="1175"/>
      <c r="F510" s="500" t="s">
        <v>432</v>
      </c>
      <c r="G510" s="501" t="s">
        <v>210</v>
      </c>
      <c r="H510" s="1036" t="s">
        <v>741</v>
      </c>
      <c r="I510" s="1032"/>
      <c r="J510" s="1125"/>
      <c r="K510" s="1125"/>
      <c r="L510" s="1125"/>
      <c r="M510" s="1179"/>
      <c r="N510" s="1182"/>
      <c r="O510" s="862"/>
      <c r="P510" s="1182"/>
      <c r="Q510" s="1182"/>
      <c r="R510" s="1249"/>
    </row>
    <row r="511" spans="1:18" ht="17.149999999999999" customHeight="1" x14ac:dyDescent="0.3">
      <c r="A511" s="139"/>
      <c r="B511" s="502"/>
      <c r="C511" s="141"/>
      <c r="D511" s="317"/>
      <c r="E511" s="1175"/>
      <c r="F511" s="500" t="s">
        <v>441</v>
      </c>
      <c r="G511" s="501" t="s">
        <v>210</v>
      </c>
      <c r="H511" s="1188" t="s">
        <v>764</v>
      </c>
      <c r="I511" s="1032"/>
      <c r="J511" s="1125"/>
      <c r="K511" s="1125"/>
      <c r="L511" s="1125"/>
      <c r="M511" s="1179"/>
      <c r="N511" s="1182"/>
      <c r="O511" s="862"/>
      <c r="P511" s="1182"/>
      <c r="Q511" s="1182"/>
      <c r="R511" s="1249"/>
    </row>
    <row r="512" spans="1:18" ht="17.149999999999999" customHeight="1" x14ac:dyDescent="0.3">
      <c r="A512" s="139"/>
      <c r="B512" s="502"/>
      <c r="C512" s="141"/>
      <c r="D512" s="317"/>
      <c r="E512" s="1175"/>
      <c r="F512" s="500" t="s">
        <v>442</v>
      </c>
      <c r="G512" s="501" t="s">
        <v>210</v>
      </c>
      <c r="H512" s="1347" t="s">
        <v>762</v>
      </c>
      <c r="I512" s="1032"/>
      <c r="J512" s="1125"/>
      <c r="K512" s="1125"/>
      <c r="L512" s="1125"/>
      <c r="M512" s="1179"/>
      <c r="N512" s="1182"/>
      <c r="O512" s="862"/>
      <c r="P512" s="1182"/>
      <c r="Q512" s="1182"/>
      <c r="R512" s="1249"/>
    </row>
    <row r="513" spans="1:18" ht="17.149999999999999" customHeight="1" x14ac:dyDescent="0.3">
      <c r="A513" s="139"/>
      <c r="B513" s="502"/>
      <c r="C513" s="141"/>
      <c r="D513" s="317"/>
      <c r="E513" s="1175"/>
      <c r="F513" s="500" t="s">
        <v>369</v>
      </c>
      <c r="G513" s="501" t="s">
        <v>210</v>
      </c>
      <c r="H513" s="1347" t="s">
        <v>763</v>
      </c>
      <c r="I513" s="1032"/>
      <c r="J513" s="1125"/>
      <c r="K513" s="1125"/>
      <c r="L513" s="1125"/>
      <c r="M513" s="1179"/>
      <c r="N513" s="1182"/>
      <c r="O513" s="862"/>
      <c r="P513" s="1182"/>
      <c r="Q513" s="1182"/>
      <c r="R513" s="1249"/>
    </row>
    <row r="514" spans="1:18" ht="30" customHeight="1" x14ac:dyDescent="0.3">
      <c r="A514" s="139"/>
      <c r="B514" s="502"/>
      <c r="C514" s="141"/>
      <c r="D514" s="317"/>
      <c r="E514" s="1175"/>
      <c r="F514" s="500" t="s">
        <v>354</v>
      </c>
      <c r="G514" s="501" t="s">
        <v>210</v>
      </c>
      <c r="H514" s="1184" t="s">
        <v>1500</v>
      </c>
      <c r="I514" s="1032"/>
      <c r="J514" s="1125"/>
      <c r="K514" s="1125"/>
      <c r="L514" s="1125"/>
      <c r="M514" s="1179"/>
      <c r="N514" s="1182"/>
      <c r="O514" s="862"/>
      <c r="P514" s="1182"/>
      <c r="Q514" s="1182"/>
      <c r="R514" s="1249"/>
    </row>
    <row r="515" spans="1:18" ht="15.75" customHeight="1" x14ac:dyDescent="0.3">
      <c r="A515" s="139"/>
      <c r="B515" s="502"/>
      <c r="C515" s="141"/>
      <c r="D515" s="317"/>
      <c r="E515" s="1175"/>
      <c r="F515" s="705" t="s">
        <v>446</v>
      </c>
      <c r="G515" s="501" t="s">
        <v>210</v>
      </c>
      <c r="H515" s="1036" t="s">
        <v>449</v>
      </c>
      <c r="I515" s="1032"/>
      <c r="J515" s="1125"/>
      <c r="K515" s="1125"/>
      <c r="L515" s="1125"/>
      <c r="M515" s="1179"/>
      <c r="N515" s="1182"/>
      <c r="O515" s="862"/>
      <c r="P515" s="1182"/>
      <c r="Q515" s="1182"/>
      <c r="R515" s="1249"/>
    </row>
    <row r="516" spans="1:18" ht="13" x14ac:dyDescent="0.3">
      <c r="A516" s="139"/>
      <c r="B516" s="502"/>
      <c r="C516" s="141"/>
      <c r="D516" s="317"/>
      <c r="E516" s="1176"/>
      <c r="F516" s="500" t="s">
        <v>447</v>
      </c>
      <c r="G516" s="501" t="s">
        <v>210</v>
      </c>
      <c r="H516" s="1036"/>
      <c r="I516" s="1032"/>
      <c r="J516" s="1121"/>
      <c r="K516" s="1121"/>
      <c r="L516" s="1121"/>
      <c r="M516" s="1180"/>
      <c r="N516" s="1183"/>
      <c r="O516" s="862"/>
      <c r="P516" s="1183"/>
      <c r="Q516" s="1183"/>
      <c r="R516" s="1249"/>
    </row>
    <row r="517" spans="1:18" ht="15" customHeight="1" x14ac:dyDescent="0.3">
      <c r="A517" s="139"/>
      <c r="B517" s="522"/>
      <c r="C517" s="141"/>
      <c r="D517" s="317"/>
      <c r="E517" s="633"/>
      <c r="F517" s="634"/>
      <c r="G517" s="634"/>
      <c r="H517" s="634"/>
      <c r="I517" s="634"/>
      <c r="J517" s="634"/>
      <c r="K517" s="634"/>
      <c r="L517" s="634"/>
      <c r="M517" s="634"/>
      <c r="N517" s="635"/>
      <c r="O517" s="863"/>
    </row>
    <row r="518" spans="1:18" ht="30.75" customHeight="1" x14ac:dyDescent="0.3">
      <c r="A518" s="139"/>
      <c r="B518" s="502"/>
      <c r="C518" s="141"/>
      <c r="D518" s="317"/>
      <c r="E518" s="1174" t="s">
        <v>497</v>
      </c>
      <c r="F518" s="500" t="s">
        <v>448</v>
      </c>
      <c r="G518" s="501" t="s">
        <v>210</v>
      </c>
      <c r="H518" s="1064" t="s">
        <v>765</v>
      </c>
      <c r="I518" s="1065"/>
      <c r="J518" s="1120">
        <v>2015</v>
      </c>
      <c r="K518" s="1120" t="s">
        <v>356</v>
      </c>
      <c r="L518" s="1120">
        <v>1</v>
      </c>
      <c r="M518" s="1178">
        <f>N518</f>
        <v>5.76</v>
      </c>
      <c r="N518" s="1181">
        <v>5.76</v>
      </c>
      <c r="O518" s="862"/>
      <c r="P518" s="1181">
        <v>5.76</v>
      </c>
      <c r="Q518" s="1181">
        <v>5.76</v>
      </c>
      <c r="R518" s="1249"/>
    </row>
    <row r="519" spans="1:18" ht="17.149999999999999" customHeight="1" x14ac:dyDescent="0.3">
      <c r="A519" s="139"/>
      <c r="B519" s="502"/>
      <c r="C519" s="141"/>
      <c r="D519" s="317"/>
      <c r="E519" s="1175"/>
      <c r="F519" s="500" t="s">
        <v>433</v>
      </c>
      <c r="G519" s="501" t="s">
        <v>210</v>
      </c>
      <c r="H519" s="1036" t="s">
        <v>1473</v>
      </c>
      <c r="I519" s="1032"/>
      <c r="J519" s="1125"/>
      <c r="K519" s="1125"/>
      <c r="L519" s="1125"/>
      <c r="M519" s="1179"/>
      <c r="N519" s="1182"/>
      <c r="O519" s="862"/>
      <c r="P519" s="1182"/>
      <c r="Q519" s="1182"/>
      <c r="R519" s="1249"/>
    </row>
    <row r="520" spans="1:18" ht="17.149999999999999" customHeight="1" x14ac:dyDescent="0.3">
      <c r="A520" s="139"/>
      <c r="B520" s="502"/>
      <c r="C520" s="141"/>
      <c r="D520" s="317"/>
      <c r="E520" s="1175"/>
      <c r="F520" s="500" t="s">
        <v>435</v>
      </c>
      <c r="G520" s="501" t="s">
        <v>210</v>
      </c>
      <c r="H520" s="1036" t="s">
        <v>725</v>
      </c>
      <c r="I520" s="1032"/>
      <c r="J520" s="1125"/>
      <c r="K520" s="1125"/>
      <c r="L520" s="1125"/>
      <c r="M520" s="1179"/>
      <c r="N520" s="1182"/>
      <c r="O520" s="862"/>
      <c r="P520" s="1182"/>
      <c r="Q520" s="1182"/>
      <c r="R520" s="1249"/>
    </row>
    <row r="521" spans="1:18" ht="17.149999999999999" customHeight="1" x14ac:dyDescent="0.3">
      <c r="A521" s="139"/>
      <c r="B521" s="502"/>
      <c r="C521" s="141"/>
      <c r="D521" s="317"/>
      <c r="E521" s="1175"/>
      <c r="F521" s="500" t="s">
        <v>436</v>
      </c>
      <c r="G521" s="501" t="s">
        <v>210</v>
      </c>
      <c r="H521" s="1036">
        <v>9</v>
      </c>
      <c r="I521" s="1032"/>
      <c r="J521" s="1125"/>
      <c r="K521" s="1125"/>
      <c r="L521" s="1125"/>
      <c r="M521" s="1179"/>
      <c r="N521" s="1182"/>
      <c r="O521" s="862"/>
      <c r="P521" s="1182"/>
      <c r="Q521" s="1182"/>
      <c r="R521" s="1249"/>
    </row>
    <row r="522" spans="1:18" ht="17.149999999999999" customHeight="1" x14ac:dyDescent="0.3">
      <c r="A522" s="139"/>
      <c r="B522" s="502"/>
      <c r="C522" s="141"/>
      <c r="D522" s="317"/>
      <c r="E522" s="1175"/>
      <c r="F522" s="500" t="s">
        <v>437</v>
      </c>
      <c r="G522" s="501" t="s">
        <v>210</v>
      </c>
      <c r="H522" s="1036">
        <v>1</v>
      </c>
      <c r="I522" s="1032"/>
      <c r="J522" s="1125"/>
      <c r="K522" s="1125"/>
      <c r="L522" s="1125"/>
      <c r="M522" s="1179"/>
      <c r="N522" s="1182"/>
      <c r="O522" s="862"/>
      <c r="P522" s="1182"/>
      <c r="Q522" s="1182"/>
      <c r="R522" s="1249"/>
    </row>
    <row r="523" spans="1:18" ht="17.149999999999999" customHeight="1" x14ac:dyDescent="0.3">
      <c r="A523" s="139"/>
      <c r="B523" s="502"/>
      <c r="C523" s="141"/>
      <c r="D523" s="317"/>
      <c r="E523" s="1175"/>
      <c r="F523" s="500" t="s">
        <v>438</v>
      </c>
      <c r="G523" s="501" t="s">
        <v>210</v>
      </c>
      <c r="H523" s="1036">
        <v>2015</v>
      </c>
      <c r="I523" s="1032"/>
      <c r="J523" s="1125"/>
      <c r="K523" s="1125"/>
      <c r="L523" s="1125"/>
      <c r="M523" s="1179"/>
      <c r="N523" s="1182"/>
      <c r="O523" s="862"/>
      <c r="P523" s="1182"/>
      <c r="Q523" s="1182"/>
      <c r="R523" s="1249"/>
    </row>
    <row r="524" spans="1:18" ht="17.149999999999999" customHeight="1" x14ac:dyDescent="0.3">
      <c r="A524" s="139"/>
      <c r="B524" s="502"/>
      <c r="C524" s="141"/>
      <c r="D524" s="317"/>
      <c r="E524" s="1175"/>
      <c r="F524" s="500" t="s">
        <v>439</v>
      </c>
      <c r="G524" s="501" t="s">
        <v>210</v>
      </c>
      <c r="H524" s="1036" t="s">
        <v>766</v>
      </c>
      <c r="I524" s="1032"/>
      <c r="J524" s="1125"/>
      <c r="K524" s="1125"/>
      <c r="L524" s="1125"/>
      <c r="M524" s="1179"/>
      <c r="N524" s="1182"/>
      <c r="O524" s="862"/>
      <c r="P524" s="1182"/>
      <c r="Q524" s="1182"/>
      <c r="R524" s="1249"/>
    </row>
    <row r="525" spans="1:18" ht="17.149999999999999" customHeight="1" x14ac:dyDescent="0.3">
      <c r="A525" s="139"/>
      <c r="B525" s="502"/>
      <c r="C525" s="141"/>
      <c r="D525" s="317"/>
      <c r="E525" s="1175"/>
      <c r="F525" s="500" t="s">
        <v>440</v>
      </c>
      <c r="G525" s="501" t="s">
        <v>210</v>
      </c>
      <c r="H525" s="1036" t="s">
        <v>740</v>
      </c>
      <c r="I525" s="1032"/>
      <c r="J525" s="1125"/>
      <c r="K525" s="1125"/>
      <c r="L525" s="1125"/>
      <c r="M525" s="1179"/>
      <c r="N525" s="1182"/>
      <c r="O525" s="1349">
        <v>5.76</v>
      </c>
      <c r="P525" s="1182"/>
      <c r="Q525" s="1182"/>
      <c r="R525" s="1249"/>
    </row>
    <row r="526" spans="1:18" ht="17.149999999999999" customHeight="1" x14ac:dyDescent="0.3">
      <c r="A526" s="139"/>
      <c r="B526" s="502"/>
      <c r="C526" s="141"/>
      <c r="D526" s="317"/>
      <c r="E526" s="1175"/>
      <c r="F526" s="500" t="s">
        <v>432</v>
      </c>
      <c r="G526" s="501" t="s">
        <v>210</v>
      </c>
      <c r="H526" s="1036" t="s">
        <v>741</v>
      </c>
      <c r="I526" s="1032"/>
      <c r="J526" s="1125"/>
      <c r="K526" s="1125"/>
      <c r="L526" s="1125"/>
      <c r="M526" s="1179"/>
      <c r="N526" s="1182"/>
      <c r="O526" s="862"/>
      <c r="P526" s="1182"/>
      <c r="Q526" s="1182"/>
      <c r="R526" s="1249"/>
    </row>
    <row r="527" spans="1:18" ht="17.149999999999999" customHeight="1" x14ac:dyDescent="0.3">
      <c r="A527" s="139"/>
      <c r="B527" s="502"/>
      <c r="C527" s="141"/>
      <c r="D527" s="317"/>
      <c r="E527" s="1175"/>
      <c r="F527" s="500" t="s">
        <v>441</v>
      </c>
      <c r="G527" s="501" t="s">
        <v>210</v>
      </c>
      <c r="H527" s="1188" t="s">
        <v>769</v>
      </c>
      <c r="I527" s="1032"/>
      <c r="J527" s="1125"/>
      <c r="K527" s="1125"/>
      <c r="L527" s="1125"/>
      <c r="M527" s="1179"/>
      <c r="N527" s="1182"/>
      <c r="O527" s="862"/>
      <c r="P527" s="1182"/>
      <c r="Q527" s="1182"/>
      <c r="R527" s="1249"/>
    </row>
    <row r="528" spans="1:18" ht="17.149999999999999" customHeight="1" x14ac:dyDescent="0.3">
      <c r="A528" s="139"/>
      <c r="B528" s="502"/>
      <c r="C528" s="141"/>
      <c r="D528" s="317"/>
      <c r="E528" s="1175"/>
      <c r="F528" s="500" t="s">
        <v>442</v>
      </c>
      <c r="G528" s="501" t="s">
        <v>210</v>
      </c>
      <c r="H528" s="1188" t="s">
        <v>767</v>
      </c>
      <c r="I528" s="1032"/>
      <c r="J528" s="1125"/>
      <c r="K528" s="1125"/>
      <c r="L528" s="1125"/>
      <c r="M528" s="1179"/>
      <c r="N528" s="1182"/>
      <c r="O528" s="862"/>
      <c r="P528" s="1182"/>
      <c r="Q528" s="1182"/>
      <c r="R528" s="1249"/>
    </row>
    <row r="529" spans="1:18" ht="17.149999999999999" customHeight="1" x14ac:dyDescent="0.3">
      <c r="A529" s="139"/>
      <c r="B529" s="502"/>
      <c r="C529" s="141"/>
      <c r="D529" s="317"/>
      <c r="E529" s="1175"/>
      <c r="F529" s="500" t="s">
        <v>369</v>
      </c>
      <c r="G529" s="501" t="s">
        <v>210</v>
      </c>
      <c r="H529" s="1347" t="s">
        <v>768</v>
      </c>
      <c r="I529" s="1032"/>
      <c r="J529" s="1125"/>
      <c r="K529" s="1125"/>
      <c r="L529" s="1125"/>
      <c r="M529" s="1179"/>
      <c r="N529" s="1182"/>
      <c r="O529" s="862"/>
      <c r="P529" s="1182"/>
      <c r="Q529" s="1182"/>
      <c r="R529" s="1249"/>
    </row>
    <row r="530" spans="1:18" ht="30" customHeight="1" x14ac:dyDescent="0.3">
      <c r="A530" s="139"/>
      <c r="B530" s="502"/>
      <c r="C530" s="141"/>
      <c r="D530" s="317"/>
      <c r="E530" s="1175"/>
      <c r="F530" s="500" t="s">
        <v>354</v>
      </c>
      <c r="G530" s="501" t="s">
        <v>210</v>
      </c>
      <c r="H530" s="1347" t="s">
        <v>1501</v>
      </c>
      <c r="I530" s="1032"/>
      <c r="J530" s="1125"/>
      <c r="K530" s="1125"/>
      <c r="L530" s="1125"/>
      <c r="M530" s="1179"/>
      <c r="N530" s="1182"/>
      <c r="O530" s="862"/>
      <c r="P530" s="1182"/>
      <c r="Q530" s="1182"/>
      <c r="R530" s="1249"/>
    </row>
    <row r="531" spans="1:18" ht="15.75" customHeight="1" x14ac:dyDescent="0.3">
      <c r="A531" s="139"/>
      <c r="B531" s="502"/>
      <c r="C531" s="141"/>
      <c r="D531" s="317"/>
      <c r="E531" s="1175"/>
      <c r="F531" s="705" t="s">
        <v>446</v>
      </c>
      <c r="G531" s="501" t="s">
        <v>210</v>
      </c>
      <c r="H531" s="1036" t="s">
        <v>449</v>
      </c>
      <c r="I531" s="1032"/>
      <c r="J531" s="1125"/>
      <c r="K531" s="1125"/>
      <c r="L531" s="1125"/>
      <c r="M531" s="1179"/>
      <c r="N531" s="1182"/>
      <c r="O531" s="862"/>
      <c r="P531" s="1182"/>
      <c r="Q531" s="1182"/>
      <c r="R531" s="1249"/>
    </row>
    <row r="532" spans="1:18" ht="13" x14ac:dyDescent="0.3">
      <c r="A532" s="139"/>
      <c r="B532" s="502"/>
      <c r="C532" s="141"/>
      <c r="D532" s="317"/>
      <c r="E532" s="1176"/>
      <c r="F532" s="500" t="s">
        <v>447</v>
      </c>
      <c r="G532" s="501" t="s">
        <v>210</v>
      </c>
      <c r="H532" s="1036"/>
      <c r="I532" s="1032"/>
      <c r="J532" s="1121"/>
      <c r="K532" s="1121"/>
      <c r="L532" s="1121"/>
      <c r="M532" s="1180"/>
      <c r="N532" s="1183"/>
      <c r="O532" s="862"/>
      <c r="P532" s="1183"/>
      <c r="Q532" s="1183"/>
      <c r="R532" s="1249"/>
    </row>
    <row r="533" spans="1:18" s="65" customFormat="1" ht="30.75" customHeight="1" x14ac:dyDescent="0.35">
      <c r="A533" s="321"/>
      <c r="B533" s="293"/>
      <c r="C533" s="322" t="s">
        <v>22</v>
      </c>
      <c r="D533" s="1203" t="s">
        <v>290</v>
      </c>
      <c r="E533" s="1204"/>
      <c r="F533" s="1204"/>
      <c r="G533" s="1204"/>
      <c r="H533" s="1204"/>
      <c r="I533" s="1205"/>
      <c r="J533" s="323"/>
      <c r="K533" s="324"/>
      <c r="L533" s="324"/>
      <c r="M533" s="537"/>
      <c r="N533" s="851">
        <f>N534+N539+N542+N553+N556</f>
        <v>2.31</v>
      </c>
      <c r="O533" s="866"/>
    </row>
    <row r="534" spans="1:18" s="64" customFormat="1" ht="18" customHeight="1" x14ac:dyDescent="0.3">
      <c r="A534" s="321"/>
      <c r="B534" s="293"/>
      <c r="C534" s="319"/>
      <c r="D534" s="325" t="s">
        <v>0</v>
      </c>
      <c r="E534" s="1147" t="s">
        <v>453</v>
      </c>
      <c r="F534" s="1148"/>
      <c r="G534" s="1148"/>
      <c r="H534" s="1148"/>
      <c r="I534" s="1149"/>
      <c r="J534" s="310"/>
      <c r="K534" s="326"/>
      <c r="L534" s="326"/>
      <c r="M534" s="538"/>
      <c r="N534" s="735">
        <f>N535+N536+N537+N538</f>
        <v>0</v>
      </c>
      <c r="O534" s="867"/>
    </row>
    <row r="535" spans="1:18" s="64" customFormat="1" ht="18" customHeight="1" x14ac:dyDescent="0.3">
      <c r="A535" s="321"/>
      <c r="B535" s="293"/>
      <c r="C535" s="319"/>
      <c r="D535" s="320"/>
      <c r="E535" s="291" t="s">
        <v>133</v>
      </c>
      <c r="F535" s="327" t="s">
        <v>454</v>
      </c>
      <c r="G535" s="328"/>
      <c r="H535" s="328"/>
      <c r="I535" s="329"/>
      <c r="J535" s="327"/>
      <c r="K535" s="330"/>
      <c r="L535" s="330"/>
      <c r="M535" s="539"/>
      <c r="N535" s="649">
        <v>0</v>
      </c>
      <c r="O535" s="868"/>
    </row>
    <row r="536" spans="1:18" s="64" customFormat="1" ht="18" customHeight="1" x14ac:dyDescent="0.3">
      <c r="A536" s="321"/>
      <c r="B536" s="293"/>
      <c r="C536" s="319"/>
      <c r="D536" s="320"/>
      <c r="E536" s="291" t="s">
        <v>135</v>
      </c>
      <c r="F536" s="327" t="s">
        <v>455</v>
      </c>
      <c r="G536" s="328"/>
      <c r="H536" s="328"/>
      <c r="I536" s="329"/>
      <c r="J536" s="327"/>
      <c r="K536" s="330"/>
      <c r="L536" s="330"/>
      <c r="M536" s="539"/>
      <c r="N536" s="649">
        <v>0</v>
      </c>
      <c r="O536" s="868"/>
    </row>
    <row r="537" spans="1:18" s="64" customFormat="1" ht="18" customHeight="1" x14ac:dyDescent="0.3">
      <c r="A537" s="321"/>
      <c r="B537" s="293"/>
      <c r="C537" s="319"/>
      <c r="D537" s="320"/>
      <c r="E537" s="291" t="s">
        <v>137</v>
      </c>
      <c r="F537" s="327" t="s">
        <v>136</v>
      </c>
      <c r="G537" s="328"/>
      <c r="H537" s="328"/>
      <c r="I537" s="329"/>
      <c r="J537" s="327"/>
      <c r="K537" s="330"/>
      <c r="L537" s="330"/>
      <c r="M537" s="539"/>
      <c r="N537" s="649">
        <v>0</v>
      </c>
      <c r="O537" s="868"/>
    </row>
    <row r="538" spans="1:18" s="65" customFormat="1" ht="18" customHeight="1" x14ac:dyDescent="0.35">
      <c r="A538" s="321"/>
      <c r="B538" s="293"/>
      <c r="C538" s="331"/>
      <c r="D538" s="332"/>
      <c r="E538" s="318" t="s">
        <v>286</v>
      </c>
      <c r="F538" s="334" t="s">
        <v>139</v>
      </c>
      <c r="G538" s="335"/>
      <c r="H538" s="335"/>
      <c r="I538" s="336"/>
      <c r="J538" s="337"/>
      <c r="K538" s="291"/>
      <c r="L538" s="290"/>
      <c r="M538" s="539"/>
      <c r="N538" s="649">
        <v>0</v>
      </c>
      <c r="O538" s="868"/>
    </row>
    <row r="539" spans="1:18" s="64" customFormat="1" ht="18" customHeight="1" x14ac:dyDescent="0.3">
      <c r="A539" s="321"/>
      <c r="B539" s="293"/>
      <c r="C539" s="319"/>
      <c r="D539" s="325" t="s">
        <v>21</v>
      </c>
      <c r="E539" s="1206" t="s">
        <v>292</v>
      </c>
      <c r="F539" s="1207"/>
      <c r="G539" s="1207"/>
      <c r="H539" s="1207"/>
      <c r="I539" s="1208"/>
      <c r="J539" s="400"/>
      <c r="K539" s="401"/>
      <c r="L539" s="401"/>
      <c r="M539" s="541"/>
      <c r="N539" s="736">
        <f>N540+N541</f>
        <v>0</v>
      </c>
      <c r="O539" s="867"/>
    </row>
    <row r="540" spans="1:18" s="64" customFormat="1" ht="18" customHeight="1" x14ac:dyDescent="0.3">
      <c r="A540" s="321"/>
      <c r="B540" s="293"/>
      <c r="C540" s="319"/>
      <c r="D540" s="320"/>
      <c r="E540" s="291" t="s">
        <v>133</v>
      </c>
      <c r="F540" s="327" t="s">
        <v>456</v>
      </c>
      <c r="G540" s="328"/>
      <c r="H540" s="328"/>
      <c r="I540" s="329"/>
      <c r="J540" s="327"/>
      <c r="K540" s="330"/>
      <c r="L540" s="330"/>
      <c r="M540" s="539"/>
      <c r="N540" s="649">
        <v>0</v>
      </c>
      <c r="O540" s="868"/>
    </row>
    <row r="541" spans="1:18" s="64" customFormat="1" ht="18" customHeight="1" x14ac:dyDescent="0.3">
      <c r="A541" s="321"/>
      <c r="B541" s="293"/>
      <c r="C541" s="331"/>
      <c r="D541" s="332"/>
      <c r="E541" s="333" t="s">
        <v>135</v>
      </c>
      <c r="F541" s="334" t="s">
        <v>139</v>
      </c>
      <c r="G541" s="335"/>
      <c r="H541" s="335"/>
      <c r="I541" s="329"/>
      <c r="J541" s="337"/>
      <c r="K541" s="291"/>
      <c r="L541" s="290"/>
      <c r="M541" s="540"/>
      <c r="N541" s="649">
        <v>0</v>
      </c>
      <c r="O541" s="868"/>
    </row>
    <row r="542" spans="1:18" ht="29.25" customHeight="1" x14ac:dyDescent="0.3">
      <c r="A542" s="143"/>
      <c r="B542" s="377"/>
      <c r="C542" s="183"/>
      <c r="D542" s="288" t="s">
        <v>25</v>
      </c>
      <c r="E542" s="1147" t="s">
        <v>293</v>
      </c>
      <c r="F542" s="1148"/>
      <c r="G542" s="1148"/>
      <c r="H542" s="1148"/>
      <c r="I542" s="1149"/>
      <c r="J542" s="310"/>
      <c r="K542" s="326"/>
      <c r="L542" s="326"/>
      <c r="M542" s="538"/>
      <c r="N542" s="735">
        <f>N543+N544</f>
        <v>2.31</v>
      </c>
      <c r="O542" s="867"/>
    </row>
    <row r="543" spans="1:18" s="64" customFormat="1" ht="18" customHeight="1" x14ac:dyDescent="0.3">
      <c r="A543" s="321"/>
      <c r="B543" s="293"/>
      <c r="C543" s="319"/>
      <c r="D543" s="320"/>
      <c r="E543" s="291" t="s">
        <v>133</v>
      </c>
      <c r="F543" s="327" t="s">
        <v>136</v>
      </c>
      <c r="G543" s="328"/>
      <c r="H543" s="328"/>
      <c r="I543" s="329"/>
      <c r="J543" s="327"/>
      <c r="K543" s="330"/>
      <c r="L543" s="330"/>
      <c r="M543" s="539"/>
      <c r="N543" s="649">
        <v>0</v>
      </c>
      <c r="O543" s="868"/>
    </row>
    <row r="544" spans="1:18" s="64" customFormat="1" ht="18" customHeight="1" x14ac:dyDescent="0.3">
      <c r="A544" s="321"/>
      <c r="B544" s="293"/>
      <c r="C544" s="331"/>
      <c r="D544" s="332"/>
      <c r="E544" s="333" t="s">
        <v>135</v>
      </c>
      <c r="F544" s="334" t="s">
        <v>139</v>
      </c>
      <c r="G544" s="335"/>
      <c r="H544" s="335"/>
      <c r="I544" s="329"/>
      <c r="J544" s="337"/>
      <c r="K544" s="291"/>
      <c r="L544" s="290"/>
      <c r="M544" s="540"/>
      <c r="N544" s="815">
        <f>SUM(N545:N552)</f>
        <v>2.31</v>
      </c>
      <c r="O544" s="869"/>
    </row>
    <row r="545" spans="1:17" ht="42" customHeight="1" x14ac:dyDescent="0.3">
      <c r="A545" s="139"/>
      <c r="B545" s="777"/>
      <c r="C545" s="141"/>
      <c r="D545" s="317"/>
      <c r="E545" s="1174" t="s">
        <v>283</v>
      </c>
      <c r="F545" s="776" t="s">
        <v>448</v>
      </c>
      <c r="G545" s="775" t="s">
        <v>210</v>
      </c>
      <c r="H545" s="1064" t="s">
        <v>819</v>
      </c>
      <c r="I545" s="1065"/>
      <c r="J545" s="1120">
        <v>2017</v>
      </c>
      <c r="K545" s="1120" t="s">
        <v>815</v>
      </c>
      <c r="L545" s="1120">
        <v>1</v>
      </c>
      <c r="M545" s="1178">
        <f>N545</f>
        <v>2.31</v>
      </c>
      <c r="N545" s="1181">
        <v>2.31</v>
      </c>
      <c r="O545" s="865"/>
      <c r="P545" s="1181">
        <v>1.8</v>
      </c>
      <c r="Q545" s="1181">
        <v>2.82</v>
      </c>
    </row>
    <row r="546" spans="1:17" ht="30.75" customHeight="1" x14ac:dyDescent="0.3">
      <c r="A546" s="139"/>
      <c r="B546" s="777"/>
      <c r="C546" s="141"/>
      <c r="D546" s="317"/>
      <c r="E546" s="1175"/>
      <c r="F546" s="776" t="s">
        <v>433</v>
      </c>
      <c r="G546" s="775" t="s">
        <v>210</v>
      </c>
      <c r="H546" s="1194" t="s">
        <v>1474</v>
      </c>
      <c r="I546" s="1195"/>
      <c r="J546" s="1125"/>
      <c r="K546" s="1125"/>
      <c r="L546" s="1125"/>
      <c r="M546" s="1250"/>
      <c r="N546" s="1182"/>
      <c r="O546" s="865"/>
      <c r="P546" s="1182"/>
      <c r="Q546" s="1182"/>
    </row>
    <row r="547" spans="1:17" ht="26" x14ac:dyDescent="0.3">
      <c r="A547" s="139"/>
      <c r="B547" s="777"/>
      <c r="C547" s="141"/>
      <c r="D547" s="317"/>
      <c r="E547" s="1175"/>
      <c r="F547" s="776" t="s">
        <v>807</v>
      </c>
      <c r="G547" s="775" t="s">
        <v>210</v>
      </c>
      <c r="H547" s="1036" t="s">
        <v>812</v>
      </c>
      <c r="I547" s="1032"/>
      <c r="J547" s="1125"/>
      <c r="K547" s="1125"/>
      <c r="L547" s="1125"/>
      <c r="M547" s="1250"/>
      <c r="N547" s="1182"/>
      <c r="O547" s="865"/>
      <c r="P547" s="1182"/>
      <c r="Q547" s="1182"/>
    </row>
    <row r="548" spans="1:17" ht="234" x14ac:dyDescent="0.3">
      <c r="A548" s="139"/>
      <c r="B548" s="777"/>
      <c r="C548" s="141"/>
      <c r="D548" s="317"/>
      <c r="E548" s="1175"/>
      <c r="F548" s="776" t="s">
        <v>808</v>
      </c>
      <c r="G548" s="775" t="s">
        <v>210</v>
      </c>
      <c r="H548" s="1036" t="s">
        <v>813</v>
      </c>
      <c r="I548" s="1032"/>
      <c r="J548" s="1125"/>
      <c r="K548" s="1125"/>
      <c r="L548" s="1125"/>
      <c r="M548" s="1250"/>
      <c r="N548" s="1182"/>
      <c r="O548" s="1348" t="s">
        <v>1505</v>
      </c>
      <c r="P548" s="1182"/>
      <c r="Q548" s="1182"/>
    </row>
    <row r="549" spans="1:17" ht="26" x14ac:dyDescent="0.3">
      <c r="A549" s="139"/>
      <c r="B549" s="777"/>
      <c r="C549" s="141"/>
      <c r="D549" s="317"/>
      <c r="E549" s="1175"/>
      <c r="F549" s="776" t="s">
        <v>809</v>
      </c>
      <c r="G549" s="775" t="s">
        <v>210</v>
      </c>
      <c r="H549" s="1200" t="s">
        <v>814</v>
      </c>
      <c r="I549" s="1032"/>
      <c r="J549" s="1125"/>
      <c r="K549" s="1125"/>
      <c r="L549" s="1125"/>
      <c r="M549" s="1250"/>
      <c r="N549" s="1182"/>
      <c r="O549" s="865"/>
      <c r="P549" s="1182"/>
      <c r="Q549" s="1182"/>
    </row>
    <row r="550" spans="1:17" ht="30" customHeight="1" x14ac:dyDescent="0.3">
      <c r="A550" s="139"/>
      <c r="B550" s="777"/>
      <c r="C550" s="141"/>
      <c r="D550" s="317"/>
      <c r="E550" s="1175"/>
      <c r="F550" s="776" t="s">
        <v>816</v>
      </c>
      <c r="G550" s="775" t="s">
        <v>210</v>
      </c>
      <c r="H550" s="1346" t="s">
        <v>817</v>
      </c>
      <c r="I550" s="1251"/>
      <c r="J550" s="1125"/>
      <c r="K550" s="1125"/>
      <c r="L550" s="1125"/>
      <c r="M550" s="1250"/>
      <c r="N550" s="1182"/>
      <c r="O550" s="865"/>
      <c r="P550" s="1182"/>
      <c r="Q550" s="1182"/>
    </row>
    <row r="551" spans="1:17" ht="27" customHeight="1" x14ac:dyDescent="0.3">
      <c r="A551" s="139"/>
      <c r="B551" s="777"/>
      <c r="C551" s="141"/>
      <c r="D551" s="317"/>
      <c r="E551" s="1175"/>
      <c r="F551" s="778" t="s">
        <v>369</v>
      </c>
      <c r="G551" s="775" t="s">
        <v>210</v>
      </c>
      <c r="H551" s="1188" t="s">
        <v>818</v>
      </c>
      <c r="I551" s="1233"/>
      <c r="J551" s="1125"/>
      <c r="K551" s="1125"/>
      <c r="L551" s="1125"/>
      <c r="M551" s="1250"/>
      <c r="N551" s="1182"/>
      <c r="O551" s="865"/>
      <c r="P551" s="1182"/>
      <c r="Q551" s="1182"/>
    </row>
    <row r="552" spans="1:17" ht="27" customHeight="1" x14ac:dyDescent="0.3">
      <c r="A552" s="139"/>
      <c r="B552" s="777"/>
      <c r="C552" s="141"/>
      <c r="D552" s="317"/>
      <c r="E552" s="1175"/>
      <c r="F552" s="778" t="s">
        <v>354</v>
      </c>
      <c r="G552" s="753" t="s">
        <v>210</v>
      </c>
      <c r="H552" s="1252" t="s">
        <v>1502</v>
      </c>
      <c r="I552" s="1251"/>
      <c r="J552" s="1125"/>
      <c r="K552" s="1125"/>
      <c r="L552" s="1125"/>
      <c r="M552" s="1250"/>
      <c r="N552" s="1182"/>
      <c r="O552" s="865"/>
      <c r="P552" s="1182"/>
      <c r="Q552" s="1182"/>
    </row>
    <row r="553" spans="1:17" s="64" customFormat="1" ht="30.75" customHeight="1" x14ac:dyDescent="0.3">
      <c r="A553" s="321"/>
      <c r="B553" s="293"/>
      <c r="C553" s="319"/>
      <c r="D553" s="288" t="s">
        <v>91</v>
      </c>
      <c r="E553" s="1147" t="s">
        <v>294</v>
      </c>
      <c r="F553" s="1148"/>
      <c r="G553" s="1148"/>
      <c r="H553" s="1148"/>
      <c r="I553" s="1149"/>
      <c r="J553" s="310"/>
      <c r="K553" s="326"/>
      <c r="L553" s="326"/>
      <c r="M553" s="538"/>
      <c r="N553" s="735">
        <f>N554+N555</f>
        <v>0</v>
      </c>
      <c r="O553" s="867"/>
    </row>
    <row r="554" spans="1:17" s="64" customFormat="1" ht="18" customHeight="1" x14ac:dyDescent="0.3">
      <c r="A554" s="321"/>
      <c r="B554" s="293"/>
      <c r="C554" s="319"/>
      <c r="D554" s="320"/>
      <c r="E554" s="291" t="s">
        <v>133</v>
      </c>
      <c r="F554" s="327" t="s">
        <v>136</v>
      </c>
      <c r="G554" s="328"/>
      <c r="H554" s="328"/>
      <c r="I554" s="329"/>
      <c r="J554" s="327"/>
      <c r="K554" s="330"/>
      <c r="L554" s="330"/>
      <c r="M554" s="539"/>
      <c r="N554" s="649">
        <v>0</v>
      </c>
      <c r="O554" s="868"/>
    </row>
    <row r="555" spans="1:17" s="64" customFormat="1" ht="18" customHeight="1" x14ac:dyDescent="0.3">
      <c r="A555" s="321"/>
      <c r="B555" s="293"/>
      <c r="C555" s="331"/>
      <c r="D555" s="332"/>
      <c r="E555" s="333" t="s">
        <v>135</v>
      </c>
      <c r="F555" s="334" t="s">
        <v>139</v>
      </c>
      <c r="G555" s="335"/>
      <c r="H555" s="335"/>
      <c r="I555" s="329"/>
      <c r="J555" s="337"/>
      <c r="K555" s="291"/>
      <c r="L555" s="290"/>
      <c r="M555" s="540"/>
      <c r="N555" s="649">
        <v>0</v>
      </c>
      <c r="O555" s="868"/>
    </row>
    <row r="556" spans="1:17" s="64" customFormat="1" ht="18" customHeight="1" x14ac:dyDescent="0.3">
      <c r="A556" s="304"/>
      <c r="B556" s="293"/>
      <c r="C556" s="338"/>
      <c r="D556" s="339" t="s">
        <v>407</v>
      </c>
      <c r="E556" s="1209" t="s">
        <v>457</v>
      </c>
      <c r="F556" s="1209"/>
      <c r="G556" s="1209"/>
      <c r="H556" s="1209"/>
      <c r="I556" s="1209"/>
      <c r="J556" s="310"/>
      <c r="K556" s="311"/>
      <c r="L556" s="312"/>
      <c r="M556" s="534"/>
      <c r="N556" s="733">
        <v>0</v>
      </c>
      <c r="O556" s="857"/>
    </row>
    <row r="557" spans="1:17" s="65" customFormat="1" ht="18" customHeight="1" x14ac:dyDescent="0.35">
      <c r="A557" s="313"/>
      <c r="B557" s="293"/>
      <c r="C557" s="340" t="s">
        <v>28</v>
      </c>
      <c r="D557" s="1210" t="s">
        <v>458</v>
      </c>
      <c r="E557" s="1211"/>
      <c r="F557" s="1211"/>
      <c r="G557" s="1211"/>
      <c r="H557" s="1211"/>
      <c r="I557" s="1212"/>
      <c r="J557" s="341"/>
      <c r="K557" s="342"/>
      <c r="L557" s="343"/>
      <c r="M557" s="542"/>
      <c r="N557" s="737">
        <v>0</v>
      </c>
      <c r="O557" s="870"/>
    </row>
    <row r="558" spans="1:17" s="64" customFormat="1" ht="18" customHeight="1" x14ac:dyDescent="0.3">
      <c r="A558" s="304"/>
      <c r="B558" s="344" t="s">
        <v>9</v>
      </c>
      <c r="C558" s="1213" t="s">
        <v>297</v>
      </c>
      <c r="D558" s="1214"/>
      <c r="E558" s="1214"/>
      <c r="F558" s="1214"/>
      <c r="G558" s="1214"/>
      <c r="H558" s="1214"/>
      <c r="I558" s="1215"/>
      <c r="J558" s="305"/>
      <c r="K558" s="306"/>
      <c r="L558" s="307"/>
      <c r="M558" s="543"/>
      <c r="N558" s="738">
        <v>0</v>
      </c>
      <c r="O558" s="871"/>
    </row>
    <row r="559" spans="1:17" ht="18" customHeight="1" x14ac:dyDescent="0.3">
      <c r="A559" s="139"/>
      <c r="B559" s="380"/>
      <c r="C559" s="135"/>
      <c r="D559" s="1147" t="s">
        <v>138</v>
      </c>
      <c r="E559" s="1148"/>
      <c r="F559" s="1148"/>
      <c r="G559" s="1148"/>
      <c r="H559" s="1148"/>
      <c r="I559" s="1149"/>
      <c r="J559" s="345"/>
      <c r="K559" s="346"/>
      <c r="L559" s="289"/>
      <c r="M559" s="544"/>
      <c r="N559" s="739"/>
      <c r="O559" s="872"/>
    </row>
    <row r="560" spans="1:17" s="64" customFormat="1" ht="18" customHeight="1" x14ac:dyDescent="0.3">
      <c r="A560" s="304"/>
      <c r="B560" s="344" t="s">
        <v>11</v>
      </c>
      <c r="C560" s="1216" t="s">
        <v>298</v>
      </c>
      <c r="D560" s="1217"/>
      <c r="E560" s="1217"/>
      <c r="F560" s="1217"/>
      <c r="G560" s="1217"/>
      <c r="H560" s="1217"/>
      <c r="I560" s="1218"/>
      <c r="J560" s="305"/>
      <c r="K560" s="306"/>
      <c r="L560" s="307"/>
      <c r="M560" s="543"/>
      <c r="N560" s="738">
        <v>0</v>
      </c>
      <c r="O560" s="871"/>
    </row>
    <row r="561" spans="1:17" ht="18" customHeight="1" x14ac:dyDescent="0.3">
      <c r="A561" s="139"/>
      <c r="B561" s="377"/>
      <c r="C561" s="347"/>
      <c r="D561" s="1147" t="s">
        <v>138</v>
      </c>
      <c r="E561" s="1148"/>
      <c r="F561" s="1148"/>
      <c r="G561" s="1148"/>
      <c r="H561" s="1148"/>
      <c r="I561" s="1149"/>
      <c r="J561" s="345"/>
      <c r="K561" s="346"/>
      <c r="L561" s="289"/>
      <c r="M561" s="544"/>
      <c r="N561" s="739"/>
      <c r="O561" s="872"/>
    </row>
    <row r="562" spans="1:17" s="64" customFormat="1" ht="30" customHeight="1" x14ac:dyDescent="0.3">
      <c r="A562" s="304"/>
      <c r="B562" s="344" t="s">
        <v>13</v>
      </c>
      <c r="C562" s="1216" t="s">
        <v>459</v>
      </c>
      <c r="D562" s="1217"/>
      <c r="E562" s="1217"/>
      <c r="F562" s="1217"/>
      <c r="G562" s="1217"/>
      <c r="H562" s="1217"/>
      <c r="I562" s="1218"/>
      <c r="J562" s="348"/>
      <c r="K562" s="306"/>
      <c r="L562" s="307"/>
      <c r="M562" s="543"/>
      <c r="N562" s="738">
        <f>N563+N564+N565+N566+N567+N568</f>
        <v>0</v>
      </c>
      <c r="O562" s="871"/>
    </row>
    <row r="563" spans="1:17" ht="18" customHeight="1" x14ac:dyDescent="0.3">
      <c r="A563" s="139"/>
      <c r="B563" s="377"/>
      <c r="C563" s="349">
        <v>1</v>
      </c>
      <c r="D563" s="1147" t="s">
        <v>460</v>
      </c>
      <c r="E563" s="1148"/>
      <c r="F563" s="1148"/>
      <c r="G563" s="1148"/>
      <c r="H563" s="1148"/>
      <c r="I563" s="1149"/>
      <c r="J563" s="310"/>
      <c r="K563" s="311"/>
      <c r="L563" s="312"/>
      <c r="M563" s="534"/>
      <c r="N563" s="733">
        <v>0</v>
      </c>
      <c r="O563" s="857"/>
    </row>
    <row r="564" spans="1:17" ht="18" customHeight="1" x14ac:dyDescent="0.3">
      <c r="A564" s="139"/>
      <c r="B564" s="377"/>
      <c r="C564" s="349">
        <v>2</v>
      </c>
      <c r="D564" s="1147" t="s">
        <v>461</v>
      </c>
      <c r="E564" s="1148"/>
      <c r="F564" s="1148"/>
      <c r="G564" s="1148"/>
      <c r="H564" s="1148"/>
      <c r="I564" s="1149"/>
      <c r="J564" s="310"/>
      <c r="K564" s="311"/>
      <c r="L564" s="312"/>
      <c r="M564" s="534"/>
      <c r="N564" s="733">
        <v>0</v>
      </c>
      <c r="O564" s="857"/>
    </row>
    <row r="565" spans="1:17" ht="18" customHeight="1" x14ac:dyDescent="0.3">
      <c r="A565" s="139"/>
      <c r="B565" s="377"/>
      <c r="C565" s="349">
        <v>3</v>
      </c>
      <c r="D565" s="1147" t="s">
        <v>462</v>
      </c>
      <c r="E565" s="1148"/>
      <c r="F565" s="1148"/>
      <c r="G565" s="1148"/>
      <c r="H565" s="1148"/>
      <c r="I565" s="1149"/>
      <c r="J565" s="310"/>
      <c r="K565" s="311"/>
      <c r="L565" s="312"/>
      <c r="M565" s="534"/>
      <c r="N565" s="733">
        <v>0</v>
      </c>
      <c r="O565" s="857"/>
    </row>
    <row r="566" spans="1:17" ht="18" customHeight="1" x14ac:dyDescent="0.3">
      <c r="A566" s="139"/>
      <c r="B566" s="377"/>
      <c r="C566" s="349">
        <v>4</v>
      </c>
      <c r="D566" s="1147" t="s">
        <v>463</v>
      </c>
      <c r="E566" s="1148"/>
      <c r="F566" s="1148"/>
      <c r="G566" s="1148"/>
      <c r="H566" s="1148"/>
      <c r="I566" s="1149"/>
      <c r="J566" s="310"/>
      <c r="K566" s="311"/>
      <c r="L566" s="312"/>
      <c r="M566" s="534"/>
      <c r="N566" s="733">
        <v>0</v>
      </c>
      <c r="O566" s="857"/>
    </row>
    <row r="567" spans="1:17" ht="28.9" customHeight="1" x14ac:dyDescent="0.3">
      <c r="A567" s="139"/>
      <c r="B567" s="377"/>
      <c r="C567" s="349">
        <v>5</v>
      </c>
      <c r="D567" s="1147" t="s">
        <v>464</v>
      </c>
      <c r="E567" s="1148"/>
      <c r="F567" s="1148"/>
      <c r="G567" s="1148"/>
      <c r="H567" s="1148"/>
      <c r="I567" s="1149"/>
      <c r="J567" s="310"/>
      <c r="K567" s="311"/>
      <c r="L567" s="312"/>
      <c r="M567" s="534"/>
      <c r="N567" s="733">
        <v>0</v>
      </c>
      <c r="O567" s="857"/>
    </row>
    <row r="568" spans="1:17" ht="28.9" customHeight="1" x14ac:dyDescent="0.3">
      <c r="A568" s="139"/>
      <c r="B568" s="377"/>
      <c r="C568" s="349">
        <v>6</v>
      </c>
      <c r="D568" s="1147" t="s">
        <v>465</v>
      </c>
      <c r="E568" s="1148"/>
      <c r="F568" s="1148"/>
      <c r="G568" s="1148"/>
      <c r="H568" s="1148"/>
      <c r="I568" s="1149"/>
      <c r="J568" s="310"/>
      <c r="K568" s="311"/>
      <c r="L568" s="312"/>
      <c r="M568" s="534"/>
      <c r="N568" s="733">
        <v>0</v>
      </c>
      <c r="O568" s="857"/>
    </row>
    <row r="569" spans="1:17" s="64" customFormat="1" ht="27.75" customHeight="1" x14ac:dyDescent="0.3">
      <c r="A569" s="304"/>
      <c r="B569" s="344" t="s">
        <v>94</v>
      </c>
      <c r="C569" s="1216" t="s">
        <v>466</v>
      </c>
      <c r="D569" s="1217"/>
      <c r="E569" s="1217"/>
      <c r="F569" s="1217"/>
      <c r="G569" s="1217"/>
      <c r="H569" s="1217"/>
      <c r="I569" s="1218"/>
      <c r="J569" s="348"/>
      <c r="K569" s="306"/>
      <c r="L569" s="307"/>
      <c r="M569" s="543"/>
      <c r="N569" s="738">
        <f>N570+N571+N572</f>
        <v>0</v>
      </c>
      <c r="O569" s="871"/>
    </row>
    <row r="570" spans="1:17" s="64" customFormat="1" ht="18.75" customHeight="1" x14ac:dyDescent="0.3">
      <c r="A570" s="304"/>
      <c r="B570" s="293"/>
      <c r="C570" s="349">
        <v>1</v>
      </c>
      <c r="D570" s="1147" t="s">
        <v>140</v>
      </c>
      <c r="E570" s="1148"/>
      <c r="F570" s="1148"/>
      <c r="G570" s="1148"/>
      <c r="H570" s="1148"/>
      <c r="I570" s="1149"/>
      <c r="J570" s="310"/>
      <c r="K570" s="311"/>
      <c r="L570" s="312"/>
      <c r="M570" s="534"/>
      <c r="N570" s="733">
        <v>0</v>
      </c>
      <c r="O570" s="857"/>
    </row>
    <row r="571" spans="1:17" s="64" customFormat="1" ht="18.75" customHeight="1" x14ac:dyDescent="0.3">
      <c r="A571" s="304"/>
      <c r="B571" s="293"/>
      <c r="C571" s="349">
        <v>2</v>
      </c>
      <c r="D571" s="1147" t="s">
        <v>141</v>
      </c>
      <c r="E571" s="1148"/>
      <c r="F571" s="1148"/>
      <c r="G571" s="1148"/>
      <c r="H571" s="1148"/>
      <c r="I571" s="1149"/>
      <c r="J571" s="310"/>
      <c r="K571" s="311"/>
      <c r="L571" s="312"/>
      <c r="M571" s="534"/>
      <c r="N571" s="733">
        <v>0</v>
      </c>
      <c r="O571" s="857"/>
    </row>
    <row r="572" spans="1:17" s="64" customFormat="1" ht="18.75" customHeight="1" x14ac:dyDescent="0.3">
      <c r="A572" s="304"/>
      <c r="B572" s="293"/>
      <c r="C572" s="51">
        <v>3</v>
      </c>
      <c r="D572" s="1206" t="s">
        <v>142</v>
      </c>
      <c r="E572" s="1207"/>
      <c r="F572" s="1207"/>
      <c r="G572" s="1207"/>
      <c r="H572" s="1207"/>
      <c r="I572" s="1208"/>
      <c r="J572" s="350"/>
      <c r="K572" s="311"/>
      <c r="L572" s="312"/>
      <c r="M572" s="534"/>
      <c r="N572" s="733">
        <v>0</v>
      </c>
      <c r="O572" s="857"/>
    </row>
    <row r="573" spans="1:17" ht="21" customHeight="1" x14ac:dyDescent="0.3">
      <c r="A573" s="351"/>
      <c r="B573" s="380"/>
      <c r="C573" s="352"/>
      <c r="D573" s="353"/>
      <c r="E573" s="374"/>
      <c r="F573" s="374"/>
      <c r="G573" s="374"/>
      <c r="H573" s="374"/>
      <c r="I573" s="374"/>
      <c r="J573" s="354"/>
      <c r="K573" s="294"/>
      <c r="L573" s="355"/>
      <c r="M573" s="531"/>
      <c r="N573" s="528"/>
      <c r="O573" s="873"/>
    </row>
    <row r="574" spans="1:17" ht="18.75" customHeight="1" x14ac:dyDescent="0.3">
      <c r="A574" s="356"/>
      <c r="B574" s="179"/>
      <c r="C574" s="1171" t="s">
        <v>221</v>
      </c>
      <c r="D574" s="1172"/>
      <c r="E574" s="1172"/>
      <c r="F574" s="1172"/>
      <c r="G574" s="1172"/>
      <c r="H574" s="1172"/>
      <c r="I574" s="1172"/>
      <c r="J574" s="1172"/>
      <c r="K574" s="1172"/>
      <c r="L574" s="1173"/>
      <c r="M574" s="297"/>
      <c r="N574" s="663">
        <f>N22</f>
        <v>124.05</v>
      </c>
      <c r="O574" s="874"/>
      <c r="P574" s="875">
        <f>SUM(P33:P553)</f>
        <v>122.6</v>
      </c>
      <c r="Q574" s="875">
        <f>SUM(Q33:Q553)</f>
        <v>118.86999999999996</v>
      </c>
    </row>
    <row r="575" spans="1:17" ht="15" customHeight="1" x14ac:dyDescent="0.3">
      <c r="A575" s="110"/>
      <c r="B575" s="110"/>
      <c r="C575" s="378"/>
      <c r="D575" s="357"/>
      <c r="E575" s="378"/>
      <c r="F575" s="378"/>
      <c r="G575" s="378"/>
      <c r="H575" s="378"/>
      <c r="I575" s="378"/>
      <c r="J575" s="378"/>
      <c r="K575" s="378"/>
      <c r="L575" s="378"/>
      <c r="M575" s="358"/>
      <c r="N575" s="358"/>
      <c r="O575" s="358"/>
    </row>
    <row r="576" spans="1:17" ht="15" customHeight="1" x14ac:dyDescent="0.3">
      <c r="A576" s="3" t="s">
        <v>302</v>
      </c>
      <c r="B576" s="3"/>
      <c r="C576" s="298"/>
      <c r="D576" s="359"/>
      <c r="E576" s="298"/>
      <c r="F576" s="3"/>
      <c r="G576" s="3"/>
      <c r="H576" s="3"/>
      <c r="I576" s="3"/>
      <c r="J576" s="278"/>
      <c r="K576" s="279"/>
      <c r="L576" s="278"/>
      <c r="M576" s="523"/>
      <c r="N576" s="523"/>
      <c r="O576" s="523"/>
    </row>
    <row r="577" spans="1:15" ht="15" customHeight="1" x14ac:dyDescent="0.3">
      <c r="A577" s="3"/>
      <c r="B577" s="3"/>
      <c r="C577" s="298"/>
      <c r="D577" s="359"/>
      <c r="E577" s="298"/>
      <c r="F577" s="3"/>
      <c r="G577" s="3"/>
      <c r="H577" s="3"/>
      <c r="I577" s="3"/>
      <c r="J577" s="3"/>
      <c r="K577" s="279"/>
      <c r="L577" s="3"/>
      <c r="M577" s="523"/>
      <c r="N577" s="523"/>
      <c r="O577" s="523"/>
    </row>
    <row r="578" spans="1:15" ht="15" customHeight="1" x14ac:dyDescent="0.3">
      <c r="A578" s="3"/>
      <c r="B578" s="3"/>
      <c r="C578" s="298"/>
      <c r="D578" s="359"/>
      <c r="E578" s="298"/>
      <c r="F578" s="3"/>
      <c r="G578" s="3"/>
      <c r="H578" s="3"/>
      <c r="I578" s="3"/>
      <c r="J578" s="2" t="str">
        <f>PENDIDIKAN!J472</f>
        <v>Padang, 1 April 2022</v>
      </c>
      <c r="K578" s="279"/>
    </row>
    <row r="579" spans="1:15" ht="15" customHeight="1" x14ac:dyDescent="0.3">
      <c r="A579" s="3"/>
      <c r="B579" s="3"/>
      <c r="C579" s="298"/>
      <c r="D579" s="359"/>
      <c r="E579" s="298"/>
      <c r="F579" s="3"/>
      <c r="G579" s="3"/>
      <c r="H579" s="3"/>
      <c r="I579" s="3"/>
      <c r="J579" s="2" t="str">
        <f>PENDIDIKAN!J473</f>
        <v>Ketua Jurusan Kimia</v>
      </c>
      <c r="K579" s="279"/>
      <c r="N579" s="530"/>
      <c r="O579" s="530"/>
    </row>
    <row r="580" spans="1:15" ht="15" customHeight="1" x14ac:dyDescent="0.3">
      <c r="A580" s="3"/>
      <c r="B580" s="3"/>
      <c r="C580" s="298"/>
      <c r="D580" s="359"/>
      <c r="E580" s="298"/>
      <c r="F580" s="3"/>
      <c r="G580" s="3"/>
      <c r="H580" s="3"/>
      <c r="I580" s="3"/>
      <c r="J580" s="2" t="str">
        <f>PENDIDIKAN!J474</f>
        <v>Fakultas MIPA Univesitas Andalas</v>
      </c>
      <c r="K580" s="279"/>
    </row>
    <row r="581" spans="1:15" ht="15" customHeight="1" x14ac:dyDescent="0.3">
      <c r="A581" s="3"/>
      <c r="B581" s="3"/>
      <c r="C581" s="298"/>
      <c r="D581" s="359"/>
      <c r="E581" s="298"/>
      <c r="F581" s="3"/>
      <c r="G581" s="3"/>
      <c r="H581" s="3"/>
      <c r="I581" s="3"/>
      <c r="K581" s="279"/>
    </row>
    <row r="582" spans="1:15" ht="15" customHeight="1" x14ac:dyDescent="0.3">
      <c r="A582" s="3"/>
      <c r="B582" s="3"/>
      <c r="C582" s="298"/>
      <c r="D582" s="359"/>
      <c r="E582" s="298"/>
      <c r="F582" s="3"/>
      <c r="G582" s="3"/>
      <c r="H582" s="3"/>
      <c r="I582" s="3"/>
      <c r="K582" s="279"/>
    </row>
    <row r="583" spans="1:15" ht="15" customHeight="1" x14ac:dyDescent="0.3">
      <c r="A583" s="3"/>
      <c r="B583" s="3"/>
      <c r="C583" s="298"/>
      <c r="D583" s="359"/>
      <c r="E583" s="298"/>
      <c r="F583" s="3"/>
      <c r="G583" s="3"/>
      <c r="H583" s="3"/>
      <c r="I583" s="3"/>
      <c r="K583" s="279"/>
    </row>
    <row r="584" spans="1:15" ht="15" customHeight="1" x14ac:dyDescent="0.3">
      <c r="A584" s="3"/>
      <c r="B584" s="3"/>
      <c r="C584" s="298"/>
      <c r="D584" s="359"/>
      <c r="E584" s="298"/>
      <c r="F584" s="3"/>
      <c r="G584" s="3"/>
      <c r="H584" s="3"/>
      <c r="I584" s="3"/>
      <c r="K584" s="279"/>
    </row>
    <row r="585" spans="1:15" ht="15" customHeight="1" x14ac:dyDescent="0.3">
      <c r="A585" s="3"/>
      <c r="B585" s="3"/>
      <c r="C585" s="298"/>
      <c r="D585" s="359"/>
      <c r="E585" s="298"/>
      <c r="F585" s="3"/>
      <c r="G585" s="3"/>
      <c r="H585" s="3"/>
      <c r="I585" s="3"/>
      <c r="J585" s="545" t="str">
        <f>PENDIDIKAN!J479</f>
        <v>Dr. Mai Efdi</v>
      </c>
      <c r="K585" s="279"/>
    </row>
    <row r="586" spans="1:15" ht="15" customHeight="1" x14ac:dyDescent="0.3">
      <c r="A586" s="3"/>
      <c r="B586" s="3"/>
      <c r="C586" s="298"/>
      <c r="D586" s="359"/>
      <c r="E586" s="298"/>
      <c r="F586" s="3"/>
      <c r="G586" s="3"/>
      <c r="H586" s="3"/>
      <c r="I586" s="3"/>
      <c r="J586" s="2" t="str">
        <f>PENDIDIKAN!J480</f>
        <v>197205301999031003</v>
      </c>
      <c r="K586" s="279"/>
    </row>
  </sheetData>
  <mergeCells count="779">
    <mergeCell ref="K545:K552"/>
    <mergeCell ref="L545:L552"/>
    <mergeCell ref="M545:M552"/>
    <mergeCell ref="N545:N552"/>
    <mergeCell ref="H546:I546"/>
    <mergeCell ref="H547:I547"/>
    <mergeCell ref="H548:I548"/>
    <mergeCell ref="H549:I549"/>
    <mergeCell ref="H550:I550"/>
    <mergeCell ref="H551:I551"/>
    <mergeCell ref="H552:I552"/>
    <mergeCell ref="N502:N516"/>
    <mergeCell ref="M470:M484"/>
    <mergeCell ref="M454:M468"/>
    <mergeCell ref="Q454:Q468"/>
    <mergeCell ref="R454:R468"/>
    <mergeCell ref="P454:P468"/>
    <mergeCell ref="R502:R516"/>
    <mergeCell ref="N518:N532"/>
    <mergeCell ref="R470:R484"/>
    <mergeCell ref="M502:M516"/>
    <mergeCell ref="R486:R500"/>
    <mergeCell ref="P502:P516"/>
    <mergeCell ref="Q502:Q516"/>
    <mergeCell ref="P518:P532"/>
    <mergeCell ref="Q518:Q532"/>
    <mergeCell ref="R518:R532"/>
    <mergeCell ref="P470:P484"/>
    <mergeCell ref="Q470:Q484"/>
    <mergeCell ref="P486:P500"/>
    <mergeCell ref="Q486:Q500"/>
    <mergeCell ref="N486:N500"/>
    <mergeCell ref="R438:R452"/>
    <mergeCell ref="Q385:Q400"/>
    <mergeCell ref="R385:R400"/>
    <mergeCell ref="P368:P383"/>
    <mergeCell ref="Q368:Q383"/>
    <mergeCell ref="R368:R383"/>
    <mergeCell ref="P402:P417"/>
    <mergeCell ref="Q402:Q417"/>
    <mergeCell ref="R419:R434"/>
    <mergeCell ref="P419:P434"/>
    <mergeCell ref="Q419:Q434"/>
    <mergeCell ref="R402:R417"/>
    <mergeCell ref="R117:R136"/>
    <mergeCell ref="P159:P178"/>
    <mergeCell ref="Q159:Q178"/>
    <mergeCell ref="R159:R178"/>
    <mergeCell ref="P138:P157"/>
    <mergeCell ref="Q138:Q157"/>
    <mergeCell ref="R138:R157"/>
    <mergeCell ref="P296:P313"/>
    <mergeCell ref="Q351:Q366"/>
    <mergeCell ref="R351:R366"/>
    <mergeCell ref="P351:P366"/>
    <mergeCell ref="R201:R218"/>
    <mergeCell ref="P220:P237"/>
    <mergeCell ref="P258:P275"/>
    <mergeCell ref="Q258:Q275"/>
    <mergeCell ref="R258:R275"/>
    <mergeCell ref="R315:R332"/>
    <mergeCell ref="Q296:Q313"/>
    <mergeCell ref="P239:P256"/>
    <mergeCell ref="R296:R313"/>
    <mergeCell ref="Q277:Q294"/>
    <mergeCell ref="R277:R294"/>
    <mergeCell ref="P334:P349"/>
    <mergeCell ref="Q315:Q332"/>
    <mergeCell ref="L75:L94"/>
    <mergeCell ref="L138:L157"/>
    <mergeCell ref="N138:N157"/>
    <mergeCell ref="Q239:Q256"/>
    <mergeCell ref="R239:R256"/>
    <mergeCell ref="R54:R73"/>
    <mergeCell ref="P33:P52"/>
    <mergeCell ref="Q33:Q52"/>
    <mergeCell ref="R33:R52"/>
    <mergeCell ref="Q96:Q115"/>
    <mergeCell ref="Q75:Q94"/>
    <mergeCell ref="R75:R94"/>
    <mergeCell ref="P75:P94"/>
    <mergeCell ref="P96:P115"/>
    <mergeCell ref="R96:R114"/>
    <mergeCell ref="Q54:Q73"/>
    <mergeCell ref="N96:N115"/>
    <mergeCell ref="N117:N136"/>
    <mergeCell ref="R180:R199"/>
    <mergeCell ref="Q220:Q237"/>
    <mergeCell ref="Q201:Q218"/>
    <mergeCell ref="R220:R237"/>
    <mergeCell ref="M138:M157"/>
    <mergeCell ref="P201:P218"/>
    <mergeCell ref="H170:I170"/>
    <mergeCell ref="H173:I173"/>
    <mergeCell ref="H167:I167"/>
    <mergeCell ref="H171:I171"/>
    <mergeCell ref="M117:M136"/>
    <mergeCell ref="L117:L136"/>
    <mergeCell ref="K117:K136"/>
    <mergeCell ref="Q180:Q199"/>
    <mergeCell ref="H193:I193"/>
    <mergeCell ref="H194:I194"/>
    <mergeCell ref="H195:I195"/>
    <mergeCell ref="P117:P136"/>
    <mergeCell ref="Q117:Q136"/>
    <mergeCell ref="H153:I153"/>
    <mergeCell ref="H154:I154"/>
    <mergeCell ref="H150:I150"/>
    <mergeCell ref="H162:I162"/>
    <mergeCell ref="H163:I163"/>
    <mergeCell ref="H176:I176"/>
    <mergeCell ref="H143:I143"/>
    <mergeCell ref="H159:I159"/>
    <mergeCell ref="H172:I172"/>
    <mergeCell ref="K138:K157"/>
    <mergeCell ref="J138:J157"/>
    <mergeCell ref="K201:K218"/>
    <mergeCell ref="N201:N218"/>
    <mergeCell ref="J220:J237"/>
    <mergeCell ref="K220:K237"/>
    <mergeCell ref="L220:L237"/>
    <mergeCell ref="M220:M237"/>
    <mergeCell ref="M201:M218"/>
    <mergeCell ref="L159:L178"/>
    <mergeCell ref="N159:N178"/>
    <mergeCell ref="K159:K178"/>
    <mergeCell ref="H216:I216"/>
    <mergeCell ref="H222:I222"/>
    <mergeCell ref="H223:I223"/>
    <mergeCell ref="H224:I224"/>
    <mergeCell ref="P54:P73"/>
    <mergeCell ref="J239:J256"/>
    <mergeCell ref="K239:K256"/>
    <mergeCell ref="L239:L256"/>
    <mergeCell ref="M239:M256"/>
    <mergeCell ref="N239:N256"/>
    <mergeCell ref="H90:I90"/>
    <mergeCell ref="H91:I91"/>
    <mergeCell ref="F200:I200"/>
    <mergeCell ref="H218:I218"/>
    <mergeCell ref="H207:I207"/>
    <mergeCell ref="H217:I217"/>
    <mergeCell ref="H209:I209"/>
    <mergeCell ref="H210:I210"/>
    <mergeCell ref="H211:I211"/>
    <mergeCell ref="H213:I213"/>
    <mergeCell ref="M75:M94"/>
    <mergeCell ref="M159:M178"/>
    <mergeCell ref="M96:M115"/>
    <mergeCell ref="J201:J218"/>
    <mergeCell ref="K258:K275"/>
    <mergeCell ref="N296:N313"/>
    <mergeCell ref="H280:I280"/>
    <mergeCell ref="H306:I306"/>
    <mergeCell ref="H307:I307"/>
    <mergeCell ref="H308:I308"/>
    <mergeCell ref="H260:I260"/>
    <mergeCell ref="H263:I263"/>
    <mergeCell ref="H215:I215"/>
    <mergeCell ref="H281:I281"/>
    <mergeCell ref="J277:J294"/>
    <mergeCell ref="H236:I236"/>
    <mergeCell ref="H268:I268"/>
    <mergeCell ref="H269:I269"/>
    <mergeCell ref="H282:I282"/>
    <mergeCell ref="H283:I283"/>
    <mergeCell ref="L258:L275"/>
    <mergeCell ref="K277:K294"/>
    <mergeCell ref="H278:I278"/>
    <mergeCell ref="H279:I279"/>
    <mergeCell ref="L277:L294"/>
    <mergeCell ref="H220:I220"/>
    <mergeCell ref="N258:N275"/>
    <mergeCell ref="M277:M294"/>
    <mergeCell ref="H422:I422"/>
    <mergeCell ref="H423:I423"/>
    <mergeCell ref="H424:I424"/>
    <mergeCell ref="H425:I425"/>
    <mergeCell ref="H426:I426"/>
    <mergeCell ref="H427:I427"/>
    <mergeCell ref="H428:I428"/>
    <mergeCell ref="J258:J275"/>
    <mergeCell ref="H206:I206"/>
    <mergeCell ref="H212:I212"/>
    <mergeCell ref="H214:I214"/>
    <mergeCell ref="H262:I262"/>
    <mergeCell ref="H272:I272"/>
    <mergeCell ref="H286:I286"/>
    <mergeCell ref="H287:I287"/>
    <mergeCell ref="H300:I300"/>
    <mergeCell ref="H304:I304"/>
    <mergeCell ref="H293:I293"/>
    <mergeCell ref="H294:I294"/>
    <mergeCell ref="H292:I292"/>
    <mergeCell ref="H288:I288"/>
    <mergeCell ref="H289:I289"/>
    <mergeCell ref="H290:I290"/>
    <mergeCell ref="H305:I305"/>
    <mergeCell ref="M258:M275"/>
    <mergeCell ref="P277:P294"/>
    <mergeCell ref="J454:J468"/>
    <mergeCell ref="K454:K468"/>
    <mergeCell ref="L454:L468"/>
    <mergeCell ref="H456:I456"/>
    <mergeCell ref="N438:N452"/>
    <mergeCell ref="H439:I439"/>
    <mergeCell ref="N277:N294"/>
    <mergeCell ref="H355:I355"/>
    <mergeCell ref="F437:I437"/>
    <mergeCell ref="M296:M313"/>
    <mergeCell ref="H352:I352"/>
    <mergeCell ref="H342:I342"/>
    <mergeCell ref="H343:I343"/>
    <mergeCell ref="F365:F366"/>
    <mergeCell ref="H359:I359"/>
    <mergeCell ref="H360:I360"/>
    <mergeCell ref="P385:P400"/>
    <mergeCell ref="H362:I362"/>
    <mergeCell ref="H302:I302"/>
    <mergeCell ref="H296:I296"/>
    <mergeCell ref="H297:I297"/>
    <mergeCell ref="H311:I311"/>
    <mergeCell ref="H478:I478"/>
    <mergeCell ref="H479:I479"/>
    <mergeCell ref="H480:I480"/>
    <mergeCell ref="H450:I450"/>
    <mergeCell ref="H447:I447"/>
    <mergeCell ref="H466:I466"/>
    <mergeCell ref="H448:I448"/>
    <mergeCell ref="H449:I449"/>
    <mergeCell ref="H502:I502"/>
    <mergeCell ref="H464:I464"/>
    <mergeCell ref="H457:I457"/>
    <mergeCell ref="H458:I458"/>
    <mergeCell ref="H463:I463"/>
    <mergeCell ref="E438:E452"/>
    <mergeCell ref="H438:I438"/>
    <mergeCell ref="J438:J452"/>
    <mergeCell ref="K438:K452"/>
    <mergeCell ref="H452:I452"/>
    <mergeCell ref="H451:I451"/>
    <mergeCell ref="P438:P452"/>
    <mergeCell ref="Q438:Q452"/>
    <mergeCell ref="N454:N468"/>
    <mergeCell ref="H467:I467"/>
    <mergeCell ref="H440:I440"/>
    <mergeCell ref="H445:I445"/>
    <mergeCell ref="H446:I446"/>
    <mergeCell ref="H443:I443"/>
    <mergeCell ref="H444:I444"/>
    <mergeCell ref="H442:I442"/>
    <mergeCell ref="H441:I441"/>
    <mergeCell ref="E486:E500"/>
    <mergeCell ref="H486:I486"/>
    <mergeCell ref="E470:E484"/>
    <mergeCell ref="E454:E468"/>
    <mergeCell ref="H499:I499"/>
    <mergeCell ref="H500:I500"/>
    <mergeCell ref="H482:I482"/>
    <mergeCell ref="H483:I483"/>
    <mergeCell ref="H484:I484"/>
    <mergeCell ref="H455:I455"/>
    <mergeCell ref="H459:I459"/>
    <mergeCell ref="H460:I460"/>
    <mergeCell ref="H461:I461"/>
    <mergeCell ref="H462:I462"/>
    <mergeCell ref="H492:I492"/>
    <mergeCell ref="H493:I493"/>
    <mergeCell ref="H494:I494"/>
    <mergeCell ref="H495:I495"/>
    <mergeCell ref="H496:I496"/>
    <mergeCell ref="H497:I497"/>
    <mergeCell ref="H465:I465"/>
    <mergeCell ref="H468:I468"/>
    <mergeCell ref="H470:I470"/>
    <mergeCell ref="H454:I454"/>
    <mergeCell ref="E159:E178"/>
    <mergeCell ref="H226:I226"/>
    <mergeCell ref="E220:E237"/>
    <mergeCell ref="A1:N1"/>
    <mergeCell ref="A2:N2"/>
    <mergeCell ref="B20:I20"/>
    <mergeCell ref="B21:I21"/>
    <mergeCell ref="B22:I22"/>
    <mergeCell ref="C23:I23"/>
    <mergeCell ref="F27:I27"/>
    <mergeCell ref="F30:I30"/>
    <mergeCell ref="J159:J178"/>
    <mergeCell ref="H160:I160"/>
    <mergeCell ref="H161:I161"/>
    <mergeCell ref="E75:E94"/>
    <mergeCell ref="H78:I78"/>
    <mergeCell ref="H79:I79"/>
    <mergeCell ref="H80:I80"/>
    <mergeCell ref="H81:I81"/>
    <mergeCell ref="H82:I82"/>
    <mergeCell ref="H83:I83"/>
    <mergeCell ref="H75:I75"/>
    <mergeCell ref="H92:I92"/>
    <mergeCell ref="N75:N94"/>
    <mergeCell ref="E96:E115"/>
    <mergeCell ref="H110:I110"/>
    <mergeCell ref="H111:I111"/>
    <mergeCell ref="L201:L218"/>
    <mergeCell ref="H313:I313"/>
    <mergeCell ref="K296:K313"/>
    <mergeCell ref="L296:L313"/>
    <mergeCell ref="H303:I303"/>
    <mergeCell ref="H312:I312"/>
    <mergeCell ref="H144:I144"/>
    <mergeCell ref="H151:I151"/>
    <mergeCell ref="H291:I291"/>
    <mergeCell ref="E277:E294"/>
    <mergeCell ref="H270:I270"/>
    <mergeCell ref="H271:I271"/>
    <mergeCell ref="H258:I258"/>
    <mergeCell ref="H259:I259"/>
    <mergeCell ref="H201:I201"/>
    <mergeCell ref="E138:E157"/>
    <mergeCell ref="H122:I122"/>
    <mergeCell ref="E201:E218"/>
    <mergeCell ref="H205:I205"/>
    <mergeCell ref="E296:E313"/>
    <mergeCell ref="E258:E275"/>
    <mergeCell ref="H93:I93"/>
    <mergeCell ref="H94:I94"/>
    <mergeCell ref="H123:I123"/>
    <mergeCell ref="H121:I121"/>
    <mergeCell ref="H134:I134"/>
    <mergeCell ref="H133:I133"/>
    <mergeCell ref="J75:J94"/>
    <mergeCell ref="J117:J136"/>
    <mergeCell ref="H118:I118"/>
    <mergeCell ref="H131:I131"/>
    <mergeCell ref="H87:I87"/>
    <mergeCell ref="H88:I88"/>
    <mergeCell ref="H89:I89"/>
    <mergeCell ref="H108:I108"/>
    <mergeCell ref="H85:I85"/>
    <mergeCell ref="H77:I77"/>
    <mergeCell ref="H125:I125"/>
    <mergeCell ref="H124:I124"/>
    <mergeCell ref="H103:I103"/>
    <mergeCell ref="H98:I98"/>
    <mergeCell ref="H86:I86"/>
    <mergeCell ref="D24:I24"/>
    <mergeCell ref="E25:I25"/>
    <mergeCell ref="F26:I26"/>
    <mergeCell ref="E31:I31"/>
    <mergeCell ref="F32:I32"/>
    <mergeCell ref="E28:I28"/>
    <mergeCell ref="F29:I29"/>
    <mergeCell ref="E54:E73"/>
    <mergeCell ref="H54:I54"/>
    <mergeCell ref="H70:I70"/>
    <mergeCell ref="H56:I56"/>
    <mergeCell ref="H69:I69"/>
    <mergeCell ref="H44:I44"/>
    <mergeCell ref="H33:I33"/>
    <mergeCell ref="H34:I34"/>
    <mergeCell ref="H52:I52"/>
    <mergeCell ref="H47:I47"/>
    <mergeCell ref="H46:I46"/>
    <mergeCell ref="H45:I45"/>
    <mergeCell ref="H48:I48"/>
    <mergeCell ref="H49:I49"/>
    <mergeCell ref="H50:I50"/>
    <mergeCell ref="H152:I152"/>
    <mergeCell ref="H142:I142"/>
    <mergeCell ref="H145:I145"/>
    <mergeCell ref="H146:I146"/>
    <mergeCell ref="H139:I139"/>
    <mergeCell ref="H130:I130"/>
    <mergeCell ref="H129:I129"/>
    <mergeCell ref="H128:I128"/>
    <mergeCell ref="H126:I126"/>
    <mergeCell ref="H136:I136"/>
    <mergeCell ref="H135:I135"/>
    <mergeCell ref="H127:I127"/>
    <mergeCell ref="H132:I132"/>
    <mergeCell ref="H157:I157"/>
    <mergeCell ref="H149:I149"/>
    <mergeCell ref="K75:K94"/>
    <mergeCell ref="E239:E256"/>
    <mergeCell ref="H239:I239"/>
    <mergeCell ref="H253:I253"/>
    <mergeCell ref="H230:I230"/>
    <mergeCell ref="H264:I264"/>
    <mergeCell ref="J296:J313"/>
    <mergeCell ref="H309:I309"/>
    <mergeCell ref="H166:I166"/>
    <mergeCell ref="H169:I169"/>
    <mergeCell ref="H177:I177"/>
    <mergeCell ref="H175:I175"/>
    <mergeCell ref="H252:I252"/>
    <mergeCell ref="H254:I254"/>
    <mergeCell ref="H255:I255"/>
    <mergeCell ref="H256:I256"/>
    <mergeCell ref="H178:I178"/>
    <mergeCell ref="H202:I202"/>
    <mergeCell ref="H301:I301"/>
    <mergeCell ref="H310:I310"/>
    <mergeCell ref="H267:I267"/>
    <mergeCell ref="H229:I229"/>
    <mergeCell ref="H221:I221"/>
    <mergeCell ref="H298:I298"/>
    <mergeCell ref="H299:I299"/>
    <mergeCell ref="H245:I245"/>
    <mergeCell ref="H246:I246"/>
    <mergeCell ref="H247:I247"/>
    <mergeCell ref="H155:I155"/>
    <mergeCell ref="H156:I156"/>
    <mergeCell ref="H203:I203"/>
    <mergeCell ref="H165:I165"/>
    <mergeCell ref="H174:I174"/>
    <mergeCell ref="H241:I241"/>
    <mergeCell ref="H242:I242"/>
    <mergeCell ref="H168:I168"/>
    <mergeCell ref="H240:I240"/>
    <mergeCell ref="H204:I204"/>
    <mergeCell ref="H235:I235"/>
    <mergeCell ref="H225:I225"/>
    <mergeCell ref="H208:I208"/>
    <mergeCell ref="H231:I231"/>
    <mergeCell ref="H232:I232"/>
    <mergeCell ref="H196:I196"/>
    <mergeCell ref="H197:I197"/>
    <mergeCell ref="H198:I198"/>
    <mergeCell ref="H199:I199"/>
    <mergeCell ref="H192:I192"/>
    <mergeCell ref="H164:I164"/>
    <mergeCell ref="E117:E136"/>
    <mergeCell ref="H60:I60"/>
    <mergeCell ref="H73:I73"/>
    <mergeCell ref="H120:I120"/>
    <mergeCell ref="H59:I59"/>
    <mergeCell ref="H35:I35"/>
    <mergeCell ref="H36:I36"/>
    <mergeCell ref="H37:I37"/>
    <mergeCell ref="H38:I38"/>
    <mergeCell ref="H39:I39"/>
    <mergeCell ref="H40:I40"/>
    <mergeCell ref="H41:I41"/>
    <mergeCell ref="H42:I42"/>
    <mergeCell ref="H43:I43"/>
    <mergeCell ref="H102:I102"/>
    <mergeCell ref="H84:I84"/>
    <mergeCell ref="H76:I76"/>
    <mergeCell ref="E33:E52"/>
    <mergeCell ref="H96:I96"/>
    <mergeCell ref="H97:I97"/>
    <mergeCell ref="H113:I113"/>
    <mergeCell ref="L33:L52"/>
    <mergeCell ref="M33:M52"/>
    <mergeCell ref="N33:N52"/>
    <mergeCell ref="H51:I51"/>
    <mergeCell ref="J54:J73"/>
    <mergeCell ref="K54:K73"/>
    <mergeCell ref="L54:L73"/>
    <mergeCell ref="H61:I61"/>
    <mergeCell ref="H62:I62"/>
    <mergeCell ref="H63:I63"/>
    <mergeCell ref="H64:I64"/>
    <mergeCell ref="H65:I65"/>
    <mergeCell ref="H55:I55"/>
    <mergeCell ref="H71:I71"/>
    <mergeCell ref="H72:I72"/>
    <mergeCell ref="H68:I68"/>
    <mergeCell ref="H57:I57"/>
    <mergeCell ref="H58:I58"/>
    <mergeCell ref="M54:M73"/>
    <mergeCell ref="N54:N73"/>
    <mergeCell ref="H67:I67"/>
    <mergeCell ref="H66:I66"/>
    <mergeCell ref="J33:J52"/>
    <mergeCell ref="K33:K52"/>
    <mergeCell ref="L96:L115"/>
    <mergeCell ref="H147:I147"/>
    <mergeCell ref="H148:I148"/>
    <mergeCell ref="H114:I114"/>
    <mergeCell ref="H115:I115"/>
    <mergeCell ref="H138:I138"/>
    <mergeCell ref="H105:I105"/>
    <mergeCell ref="H106:I106"/>
    <mergeCell ref="K96:K115"/>
    <mergeCell ref="H141:I141"/>
    <mergeCell ref="H101:I101"/>
    <mergeCell ref="H99:I99"/>
    <mergeCell ref="H100:I100"/>
    <mergeCell ref="H140:I140"/>
    <mergeCell ref="H119:I119"/>
    <mergeCell ref="H112:I112"/>
    <mergeCell ref="J96:J115"/>
    <mergeCell ref="H104:I104"/>
    <mergeCell ref="H109:I109"/>
    <mergeCell ref="H107:I107"/>
    <mergeCell ref="H117:I117"/>
    <mergeCell ref="F436:I436"/>
    <mergeCell ref="N220:N237"/>
    <mergeCell ref="H227:I227"/>
    <mergeCell ref="H228:I228"/>
    <mergeCell ref="H265:I265"/>
    <mergeCell ref="H266:I266"/>
    <mergeCell ref="H233:I233"/>
    <mergeCell ref="H234:I234"/>
    <mergeCell ref="H389:I389"/>
    <mergeCell ref="H386:I386"/>
    <mergeCell ref="H363:I363"/>
    <mergeCell ref="H390:I390"/>
    <mergeCell ref="H261:I261"/>
    <mergeCell ref="H237:I237"/>
    <mergeCell ref="H243:I243"/>
    <mergeCell ref="H244:I244"/>
    <mergeCell ref="H285:I285"/>
    <mergeCell ref="N334:N349"/>
    <mergeCell ref="J334:J349"/>
    <mergeCell ref="N351:N366"/>
    <mergeCell ref="H358:I358"/>
    <mergeCell ref="H277:I277"/>
    <mergeCell ref="M351:M366"/>
    <mergeCell ref="L315:L332"/>
    <mergeCell ref="D570:I570"/>
    <mergeCell ref="E539:I539"/>
    <mergeCell ref="D571:I571"/>
    <mergeCell ref="C574:L574"/>
    <mergeCell ref="D572:I572"/>
    <mergeCell ref="E542:I542"/>
    <mergeCell ref="E553:I553"/>
    <mergeCell ref="E556:I556"/>
    <mergeCell ref="D557:I557"/>
    <mergeCell ref="C558:I558"/>
    <mergeCell ref="D559:I559"/>
    <mergeCell ref="C560:I560"/>
    <mergeCell ref="D561:I561"/>
    <mergeCell ref="C562:I562"/>
    <mergeCell ref="D563:I563"/>
    <mergeCell ref="D564:I564"/>
    <mergeCell ref="D565:I565"/>
    <mergeCell ref="D566:I566"/>
    <mergeCell ref="D567:I567"/>
    <mergeCell ref="D568:I568"/>
    <mergeCell ref="C569:I569"/>
    <mergeCell ref="E545:E552"/>
    <mergeCell ref="H545:I545"/>
    <mergeCell ref="J545:J552"/>
    <mergeCell ref="D533:I533"/>
    <mergeCell ref="E534:I534"/>
    <mergeCell ref="H520:I520"/>
    <mergeCell ref="H521:I521"/>
    <mergeCell ref="N470:N484"/>
    <mergeCell ref="H471:I471"/>
    <mergeCell ref="H472:I472"/>
    <mergeCell ref="H473:I473"/>
    <mergeCell ref="H474:I474"/>
    <mergeCell ref="H475:I475"/>
    <mergeCell ref="H476:I476"/>
    <mergeCell ref="H477:I477"/>
    <mergeCell ref="J486:J500"/>
    <mergeCell ref="K486:K500"/>
    <mergeCell ref="L486:L500"/>
    <mergeCell ref="K470:K484"/>
    <mergeCell ref="L470:L484"/>
    <mergeCell ref="H491:I491"/>
    <mergeCell ref="H481:I481"/>
    <mergeCell ref="H498:I498"/>
    <mergeCell ref="H513:I513"/>
    <mergeCell ref="H514:I514"/>
    <mergeCell ref="H515:I515"/>
    <mergeCell ref="H516:I516"/>
    <mergeCell ref="J402:J417"/>
    <mergeCell ref="H380:I380"/>
    <mergeCell ref="H381:I381"/>
    <mergeCell ref="H336:I336"/>
    <mergeCell ref="H338:I338"/>
    <mergeCell ref="H339:I339"/>
    <mergeCell ref="J351:J366"/>
    <mergeCell ref="K351:K366"/>
    <mergeCell ref="L351:L366"/>
    <mergeCell ref="H412:I412"/>
    <mergeCell ref="H413:I413"/>
    <mergeCell ref="H403:I403"/>
    <mergeCell ref="H404:I404"/>
    <mergeCell ref="H405:I405"/>
    <mergeCell ref="H406:I406"/>
    <mergeCell ref="H407:I407"/>
    <mergeCell ref="H408:I408"/>
    <mergeCell ref="H409:I409"/>
    <mergeCell ref="H410:I410"/>
    <mergeCell ref="H411:I411"/>
    <mergeCell ref="L518:L532"/>
    <mergeCell ref="J502:J516"/>
    <mergeCell ref="K502:K516"/>
    <mergeCell ref="H511:I511"/>
    <mergeCell ref="H510:I510"/>
    <mergeCell ref="H512:I512"/>
    <mergeCell ref="H503:I503"/>
    <mergeCell ref="H504:I504"/>
    <mergeCell ref="H505:I505"/>
    <mergeCell ref="H506:I506"/>
    <mergeCell ref="H507:I507"/>
    <mergeCell ref="H508:I508"/>
    <mergeCell ref="H248:I248"/>
    <mergeCell ref="H249:I249"/>
    <mergeCell ref="H250:I250"/>
    <mergeCell ref="H251:I251"/>
    <mergeCell ref="M486:M500"/>
    <mergeCell ref="H284:I284"/>
    <mergeCell ref="H273:I273"/>
    <mergeCell ref="H274:I274"/>
    <mergeCell ref="H275:I275"/>
    <mergeCell ref="J470:J484"/>
    <mergeCell ref="L438:L452"/>
    <mergeCell ref="M438:M452"/>
    <mergeCell ref="H354:I354"/>
    <mergeCell ref="F333:I333"/>
    <mergeCell ref="H357:I357"/>
    <mergeCell ref="F435:I435"/>
    <mergeCell ref="H385:I385"/>
    <mergeCell ref="H387:I387"/>
    <mergeCell ref="H402:I402"/>
    <mergeCell ref="H337:I337"/>
    <mergeCell ref="H353:I353"/>
    <mergeCell ref="H361:I361"/>
    <mergeCell ref="K385:K400"/>
    <mergeCell ref="L385:L400"/>
    <mergeCell ref="E518:E532"/>
    <mergeCell ref="H518:I518"/>
    <mergeCell ref="J518:J532"/>
    <mergeCell ref="K518:K532"/>
    <mergeCell ref="M518:M532"/>
    <mergeCell ref="H487:I487"/>
    <mergeCell ref="H488:I488"/>
    <mergeCell ref="H489:I489"/>
    <mergeCell ref="H490:I490"/>
    <mergeCell ref="H531:I531"/>
    <mergeCell ref="H532:I532"/>
    <mergeCell ref="H524:I524"/>
    <mergeCell ref="H525:I525"/>
    <mergeCell ref="H526:I526"/>
    <mergeCell ref="H522:I522"/>
    <mergeCell ref="H523:I523"/>
    <mergeCell ref="L502:L516"/>
    <mergeCell ref="E502:E516"/>
    <mergeCell ref="H509:I509"/>
    <mergeCell ref="H527:I527"/>
    <mergeCell ref="H528:I528"/>
    <mergeCell ref="H529:I529"/>
    <mergeCell ref="H530:I530"/>
    <mergeCell ref="H519:I519"/>
    <mergeCell ref="E385:E400"/>
    <mergeCell ref="H391:I391"/>
    <mergeCell ref="H392:I392"/>
    <mergeCell ref="H393:I393"/>
    <mergeCell ref="H394:I394"/>
    <mergeCell ref="H395:I395"/>
    <mergeCell ref="H396:I396"/>
    <mergeCell ref="H397:I397"/>
    <mergeCell ref="H398:I398"/>
    <mergeCell ref="H399:I399"/>
    <mergeCell ref="H400:I400"/>
    <mergeCell ref="F399:F400"/>
    <mergeCell ref="E334:E349"/>
    <mergeCell ref="H334:I334"/>
    <mergeCell ref="F382:F383"/>
    <mergeCell ref="H340:I340"/>
    <mergeCell ref="H341:I341"/>
    <mergeCell ref="H348:I348"/>
    <mergeCell ref="H349:I349"/>
    <mergeCell ref="H345:I345"/>
    <mergeCell ref="H347:I347"/>
    <mergeCell ref="H344:I344"/>
    <mergeCell ref="H377:I377"/>
    <mergeCell ref="H378:I378"/>
    <mergeCell ref="H379:I379"/>
    <mergeCell ref="E351:E366"/>
    <mergeCell ref="H366:I366"/>
    <mergeCell ref="H356:I356"/>
    <mergeCell ref="H364:I364"/>
    <mergeCell ref="H365:I365"/>
    <mergeCell ref="H368:I368"/>
    <mergeCell ref="H374:I374"/>
    <mergeCell ref="H375:I375"/>
    <mergeCell ref="H382:I382"/>
    <mergeCell ref="H383:I383"/>
    <mergeCell ref="E315:E332"/>
    <mergeCell ref="H315:I315"/>
    <mergeCell ref="J315:J332"/>
    <mergeCell ref="K315:K332"/>
    <mergeCell ref="H317:I317"/>
    <mergeCell ref="H318:I318"/>
    <mergeCell ref="H319:I319"/>
    <mergeCell ref="H320:I320"/>
    <mergeCell ref="H321:I321"/>
    <mergeCell ref="H322:I322"/>
    <mergeCell ref="H323:I323"/>
    <mergeCell ref="H324:I324"/>
    <mergeCell ref="H325:I325"/>
    <mergeCell ref="M315:M332"/>
    <mergeCell ref="H351:I351"/>
    <mergeCell ref="H346:I346"/>
    <mergeCell ref="H328:I328"/>
    <mergeCell ref="H329:I329"/>
    <mergeCell ref="H330:I330"/>
    <mergeCell ref="H331:I331"/>
    <mergeCell ref="H332:I332"/>
    <mergeCell ref="F348:F349"/>
    <mergeCell ref="H335:I335"/>
    <mergeCell ref="N315:N332"/>
    <mergeCell ref="P315:P332"/>
    <mergeCell ref="H316:I316"/>
    <mergeCell ref="E180:E199"/>
    <mergeCell ref="H180:I180"/>
    <mergeCell ref="J180:J199"/>
    <mergeCell ref="K180:K199"/>
    <mergeCell ref="L180:L199"/>
    <mergeCell ref="M180:M199"/>
    <mergeCell ref="N180:N199"/>
    <mergeCell ref="P180:P199"/>
    <mergeCell ref="H181:I181"/>
    <mergeCell ref="H182:I182"/>
    <mergeCell ref="H183:I183"/>
    <mergeCell ref="H184:I184"/>
    <mergeCell ref="H185:I185"/>
    <mergeCell ref="H186:I186"/>
    <mergeCell ref="H187:I187"/>
    <mergeCell ref="H188:I188"/>
    <mergeCell ref="H189:I189"/>
    <mergeCell ref="H190:I190"/>
    <mergeCell ref="H191:I191"/>
    <mergeCell ref="H326:I326"/>
    <mergeCell ref="H327:I327"/>
    <mergeCell ref="P545:P552"/>
    <mergeCell ref="Q334:Q349"/>
    <mergeCell ref="Q545:Q552"/>
    <mergeCell ref="H429:I429"/>
    <mergeCell ref="H430:I430"/>
    <mergeCell ref="H431:I431"/>
    <mergeCell ref="H432:I432"/>
    <mergeCell ref="H433:I433"/>
    <mergeCell ref="H434:I434"/>
    <mergeCell ref="H419:I419"/>
    <mergeCell ref="J419:J434"/>
    <mergeCell ref="K419:K434"/>
    <mergeCell ref="K402:K417"/>
    <mergeCell ref="L402:L417"/>
    <mergeCell ref="N385:N400"/>
    <mergeCell ref="H388:I388"/>
    <mergeCell ref="N368:N383"/>
    <mergeCell ref="H369:I369"/>
    <mergeCell ref="H370:I370"/>
    <mergeCell ref="H371:I371"/>
    <mergeCell ref="H372:I372"/>
    <mergeCell ref="K334:K349"/>
    <mergeCell ref="L334:L349"/>
    <mergeCell ref="M334:M349"/>
    <mergeCell ref="E419:E434"/>
    <mergeCell ref="F433:F434"/>
    <mergeCell ref="K368:K383"/>
    <mergeCell ref="L368:L383"/>
    <mergeCell ref="M368:M383"/>
    <mergeCell ref="N402:N417"/>
    <mergeCell ref="L419:L434"/>
    <mergeCell ref="M419:M434"/>
    <mergeCell ref="N419:N434"/>
    <mergeCell ref="H373:I373"/>
    <mergeCell ref="E402:E417"/>
    <mergeCell ref="F416:F417"/>
    <mergeCell ref="H414:I414"/>
    <mergeCell ref="H415:I415"/>
    <mergeCell ref="H416:I416"/>
    <mergeCell ref="H417:I417"/>
    <mergeCell ref="M385:M400"/>
    <mergeCell ref="M402:M417"/>
    <mergeCell ref="J385:J400"/>
    <mergeCell ref="E368:E383"/>
    <mergeCell ref="J368:J383"/>
    <mergeCell ref="H376:I376"/>
    <mergeCell ref="H420:I420"/>
    <mergeCell ref="H421:I421"/>
  </mergeCells>
  <hyperlinks>
    <hyperlink ref="H85" r:id="rId1" xr:uid="{00000000-0004-0000-0400-000000000000}"/>
    <hyperlink ref="H91" r:id="rId2" xr:uid="{00000000-0004-0000-0400-000001000000}"/>
    <hyperlink ref="H147" r:id="rId3" xr:uid="{00000000-0004-0000-0400-000002000000}"/>
    <hyperlink ref="H126" r:id="rId4" xr:uid="{00000000-0004-0000-0400-000003000000}"/>
    <hyperlink ref="H105" r:id="rId5" xr:uid="{00000000-0004-0000-0400-000004000000}"/>
    <hyperlink ref="H215" r:id="rId6" xr:uid="{00000000-0004-0000-0400-000005000000}"/>
    <hyperlink ref="H70" r:id="rId7" xr:uid="{00000000-0004-0000-0400-000006000000}"/>
    <hyperlink ref="H49" r:id="rId8" xr:uid="{00000000-0004-0000-0400-000007000000}"/>
    <hyperlink ref="H63" r:id="rId9" xr:uid="{00000000-0004-0000-0400-000008000000}"/>
    <hyperlink ref="H64" r:id="rId10" xr:uid="{00000000-0004-0000-0400-000009000000}"/>
    <hyperlink ref="H65" r:id="rId11" xr:uid="{00000000-0004-0000-0400-00000A000000}"/>
    <hyperlink ref="H84" r:id="rId12" xr:uid="{00000000-0004-0000-0400-00000B000000}"/>
    <hyperlink ref="H112" r:id="rId13" xr:uid="{00000000-0004-0000-0400-00000C000000}"/>
    <hyperlink ref="H106" r:id="rId14" xr:uid="{00000000-0004-0000-0400-00000D000000}"/>
    <hyperlink ref="H107" r:id="rId15" xr:uid="{00000000-0004-0000-0400-00000E000000}"/>
    <hyperlink ref="H133" r:id="rId16" xr:uid="{00000000-0004-0000-0400-00000F000000}"/>
    <hyperlink ref="H127" r:id="rId17" xr:uid="{00000000-0004-0000-0400-000010000000}"/>
    <hyperlink ref="H154" r:id="rId18" xr:uid="{00000000-0004-0000-0400-000011000000}"/>
    <hyperlink ref="H148" r:id="rId19" xr:uid="{00000000-0004-0000-0400-000012000000}"/>
    <hyperlink ref="H149" r:id="rId20" xr:uid="{00000000-0004-0000-0400-000013000000}"/>
    <hyperlink ref="H175" r:id="rId21" xr:uid="{00000000-0004-0000-0400-000014000000}"/>
    <hyperlink ref="H168" r:id="rId22" xr:uid="{00000000-0004-0000-0400-000015000000}"/>
    <hyperlink ref="H170" r:id="rId23" xr:uid="{00000000-0004-0000-0400-000016000000}"/>
    <hyperlink ref="H211" r:id="rId24" xr:uid="{00000000-0004-0000-0400-000017000000}"/>
    <hyperlink ref="H212" r:id="rId25" xr:uid="{00000000-0004-0000-0400-000018000000}"/>
    <hyperlink ref="H234" r:id="rId26" xr:uid="{00000000-0004-0000-0400-000019000000}"/>
    <hyperlink ref="H231" r:id="rId27" xr:uid="{00000000-0004-0000-0400-00001A000000}"/>
    <hyperlink ref="H230" r:id="rId28" xr:uid="{00000000-0004-0000-0400-00001B000000}"/>
    <hyperlink ref="H253" r:id="rId29" xr:uid="{00000000-0004-0000-0400-00001C000000}"/>
    <hyperlink ref="H249" r:id="rId30" xr:uid="{00000000-0004-0000-0400-00001D000000}"/>
    <hyperlink ref="H250" r:id="rId31" xr:uid="{00000000-0004-0000-0400-00001E000000}"/>
    <hyperlink ref="H272" r:id="rId32" xr:uid="{00000000-0004-0000-0400-00001F000000}"/>
    <hyperlink ref="H268" r:id="rId33" xr:uid="{00000000-0004-0000-0400-000020000000}"/>
    <hyperlink ref="H269" r:id="rId34" xr:uid="{00000000-0004-0000-0400-000021000000}"/>
    <hyperlink ref="H291" r:id="rId35" xr:uid="{00000000-0004-0000-0400-000022000000}"/>
    <hyperlink ref="H288" r:id="rId36" xr:uid="{00000000-0004-0000-0400-000023000000}"/>
    <hyperlink ref="H287" r:id="rId37" xr:uid="{00000000-0004-0000-0400-000024000000}"/>
    <hyperlink ref="H305" r:id="rId38" xr:uid="{00000000-0004-0000-0400-000025000000}"/>
    <hyperlink ref="H306" r:id="rId39" xr:uid="{00000000-0004-0000-0400-000026000000}"/>
    <hyperlink ref="H307" r:id="rId40" xr:uid="{00000000-0004-0000-0400-000027000000}"/>
    <hyperlink ref="H310" r:id="rId41" xr:uid="{00000000-0004-0000-0400-000028000000}"/>
    <hyperlink ref="H343" r:id="rId42" xr:uid="{00000000-0004-0000-0400-000029000000}"/>
    <hyperlink ref="H344" r:id="rId43" xr:uid="{00000000-0004-0000-0400-00002A000000}"/>
    <hyperlink ref="H345" r:id="rId44" xr:uid="{00000000-0004-0000-0400-00002B000000}"/>
    <hyperlink ref="H349" r:id="rId45" xr:uid="{00000000-0004-0000-0400-00002C000000}"/>
    <hyperlink ref="H361" r:id="rId46" xr:uid="{00000000-0004-0000-0400-00002D000000}"/>
    <hyperlink ref="H360" r:id="rId47" xr:uid="{00000000-0004-0000-0400-00002E000000}"/>
    <hyperlink ref="H362" r:id="rId48" xr:uid="{00000000-0004-0000-0400-00002F000000}"/>
    <hyperlink ref="H366" r:id="rId49" xr:uid="{00000000-0004-0000-0400-000030000000}"/>
    <hyperlink ref="H394" r:id="rId50" xr:uid="{00000000-0004-0000-0400-000031000000}"/>
    <hyperlink ref="H400" r:id="rId51" xr:uid="{00000000-0004-0000-0400-000032000000}"/>
    <hyperlink ref="H395" r:id="rId52" xr:uid="{00000000-0004-0000-0400-000033000000}"/>
    <hyperlink ref="H396" r:id="rId53" xr:uid="{00000000-0004-0000-0400-000034000000}"/>
    <hyperlink ref="H383" r:id="rId54" xr:uid="{00000000-0004-0000-0400-000035000000}"/>
    <hyperlink ref="H377" r:id="rId55" xr:uid="{00000000-0004-0000-0400-000036000000}"/>
    <hyperlink ref="H378" r:id="rId56" xr:uid="{00000000-0004-0000-0400-000037000000}"/>
    <hyperlink ref="H379" r:id="rId57" xr:uid="{00000000-0004-0000-0400-000038000000}"/>
    <hyperlink ref="H417" r:id="rId58" xr:uid="{00000000-0004-0000-0400-000039000000}"/>
    <hyperlink ref="H412" r:id="rId59" xr:uid="{00000000-0004-0000-0400-00003A000000}"/>
    <hyperlink ref="H413" r:id="rId60" xr:uid="{00000000-0004-0000-0400-00003B000000}"/>
    <hyperlink ref="H411" r:id="rId61" xr:uid="{00000000-0004-0000-0400-00003C000000}"/>
    <hyperlink ref="H448" r:id="rId62" xr:uid="{00000000-0004-0000-0400-00003D000000}"/>
    <hyperlink ref="H449" r:id="rId63" xr:uid="{00000000-0004-0000-0400-00003E000000}"/>
    <hyperlink ref="H447" r:id="rId64" xr:uid="{00000000-0004-0000-0400-00003F000000}"/>
    <hyperlink ref="H464" r:id="rId65" xr:uid="{00000000-0004-0000-0400-000040000000}"/>
    <hyperlink ref="H465" r:id="rId66" xr:uid="{00000000-0004-0000-0400-000041000000}"/>
    <hyperlink ref="H463" r:id="rId67" xr:uid="{00000000-0004-0000-0400-000042000000}"/>
    <hyperlink ref="H480" r:id="rId68" xr:uid="{00000000-0004-0000-0400-000043000000}"/>
    <hyperlink ref="H479" r:id="rId69" xr:uid="{00000000-0004-0000-0400-000044000000}"/>
    <hyperlink ref="H481" r:id="rId70" xr:uid="{00000000-0004-0000-0400-000045000000}"/>
    <hyperlink ref="H496" r:id="rId71" xr:uid="{00000000-0004-0000-0400-000046000000}"/>
    <hyperlink ref="H497" r:id="rId72" xr:uid="{00000000-0004-0000-0400-000047000000}"/>
    <hyperlink ref="H495" r:id="rId73" xr:uid="{00000000-0004-0000-0400-000048000000}"/>
    <hyperlink ref="H512" r:id="rId74" xr:uid="{00000000-0004-0000-0400-000049000000}"/>
    <hyperlink ref="H511" r:id="rId75" xr:uid="{00000000-0004-0000-0400-00004B000000}"/>
    <hyperlink ref="H528" r:id="rId76" xr:uid="{00000000-0004-0000-0400-00004C000000}"/>
    <hyperlink ref="H529" r:id="rId77" xr:uid="{00000000-0004-0000-0400-00004D000000}"/>
    <hyperlink ref="H527" r:id="rId78" xr:uid="{00000000-0004-0000-0400-00004E000000}"/>
    <hyperlink ref="H44" r:id="rId79" xr:uid="{00000000-0004-0000-0400-00004F000000}"/>
    <hyperlink ref="H128" r:id="rId80" xr:uid="{00000000-0004-0000-0400-000050000000}"/>
    <hyperlink ref="H48" r:id="rId81" xr:uid="{00000000-0004-0000-0400-000051000000}"/>
    <hyperlink ref="H69" r:id="rId82" xr:uid="{00000000-0004-0000-0400-000052000000}"/>
    <hyperlink ref="H90" r:id="rId83" xr:uid="{00000000-0004-0000-0400-000053000000}"/>
    <hyperlink ref="H111" r:id="rId84" xr:uid="{00000000-0004-0000-0400-000054000000}"/>
    <hyperlink ref="H132" r:id="rId85" xr:uid="{00000000-0004-0000-0400-000055000000}"/>
    <hyperlink ref="H153" r:id="rId86" xr:uid="{00000000-0004-0000-0400-000056000000}"/>
    <hyperlink ref="H174" r:id="rId87" xr:uid="{00000000-0004-0000-0400-000057000000}"/>
    <hyperlink ref="H214" r:id="rId88" xr:uid="{00000000-0004-0000-0400-000058000000}"/>
    <hyperlink ref="H233" r:id="rId89" xr:uid="{00000000-0004-0000-0400-000059000000}"/>
    <hyperlink ref="H252" r:id="rId90" xr:uid="{00000000-0004-0000-0400-00005A000000}"/>
    <hyperlink ref="H271" r:id="rId91" xr:uid="{00000000-0004-0000-0400-00005B000000}"/>
    <hyperlink ref="H290" r:id="rId92" xr:uid="{00000000-0004-0000-0400-00005C000000}"/>
    <hyperlink ref="H309" r:id="rId93" xr:uid="{00000000-0004-0000-0400-00005D000000}"/>
    <hyperlink ref="H43" r:id="rId94" xr:uid="{00000000-0004-0000-0400-00005E000000}"/>
    <hyperlink ref="H86" r:id="rId95" xr:uid="{00000000-0004-0000-0400-00005F000000}"/>
    <hyperlink ref="H169" r:id="rId96" xr:uid="{00000000-0004-0000-0400-000060000000}"/>
    <hyperlink ref="H329" r:id="rId97" xr:uid="{00000000-0004-0000-0400-000061000000}"/>
    <hyperlink ref="H325" r:id="rId98" xr:uid="{00000000-0004-0000-0400-000062000000}"/>
    <hyperlink ref="H324" r:id="rId99" xr:uid="{00000000-0004-0000-0400-000063000000}"/>
    <hyperlink ref="H326" r:id="rId100" xr:uid="{00000000-0004-0000-0400-000064000000}"/>
    <hyperlink ref="H328" r:id="rId101" xr:uid="{00000000-0004-0000-0400-000065000000}"/>
    <hyperlink ref="H550" r:id="rId102" xr:uid="{00000000-0004-0000-0400-000066000000}"/>
    <hyperlink ref="H551" r:id="rId103" xr:uid="{00000000-0004-0000-0400-000067000000}"/>
    <hyperlink ref="H189" r:id="rId104" xr:uid="{00000000-0004-0000-0400-000068000000}"/>
    <hyperlink ref="H190" r:id="rId105" xr:uid="{00000000-0004-0000-0400-000069000000}"/>
    <hyperlink ref="H196" r:id="rId106" xr:uid="{00000000-0004-0000-0400-00006A000000}"/>
    <hyperlink ref="H191" r:id="rId107" xr:uid="{00000000-0004-0000-0400-00006B000000}"/>
    <hyperlink ref="H434" r:id="rId108" xr:uid="{00000000-0004-0000-0400-00006C000000}"/>
    <hyperlink ref="H429" r:id="rId109" xr:uid="{00000000-0004-0000-0400-00006D000000}"/>
    <hyperlink ref="H430" r:id="rId110" xr:uid="{00000000-0004-0000-0400-00006E000000}"/>
    <hyperlink ref="H428" r:id="rId111" xr:uid="{00000000-0004-0000-0400-00006F000000}"/>
    <hyperlink ref="H47" r:id="rId112" xr:uid="{00000000-0004-0000-0400-000070000000}"/>
    <hyperlink ref="H68" r:id="rId113" xr:uid="{00000000-0004-0000-0400-000071000000}"/>
    <hyperlink ref="H89" r:id="rId114" xr:uid="{00000000-0004-0000-0400-000072000000}"/>
    <hyperlink ref="H110" r:id="rId115" xr:uid="{00000000-0004-0000-0400-000073000000}"/>
    <hyperlink ref="H131" r:id="rId116" xr:uid="{00000000-0004-0000-0400-000074000000}"/>
    <hyperlink ref="H152" r:id="rId117" xr:uid="{00000000-0004-0000-0400-000075000000}"/>
    <hyperlink ref="H171" r:id="rId118" xr:uid="{00000000-0004-0000-0400-000076000000}"/>
    <hyperlink ref="H192" r:id="rId119" xr:uid="{00000000-0004-0000-0400-000077000000}"/>
    <hyperlink ref="H213" r:id="rId120" xr:uid="{00000000-0004-0000-0400-000078000000}"/>
    <hyperlink ref="H232" r:id="rId121" xr:uid="{00000000-0004-0000-0400-000079000000}"/>
    <hyperlink ref="H251" r:id="rId122" xr:uid="{00000000-0004-0000-0400-00007A000000}"/>
    <hyperlink ref="H270" r:id="rId123" xr:uid="{00000000-0004-0000-0400-00007B000000}"/>
    <hyperlink ref="H289" r:id="rId124" xr:uid="{00000000-0004-0000-0400-00007C000000}"/>
    <hyperlink ref="H308" r:id="rId125" xr:uid="{00000000-0004-0000-0400-00007D000000}"/>
    <hyperlink ref="H327" r:id="rId126" xr:uid="{00000000-0004-0000-0400-00007E000000}"/>
    <hyperlink ref="H346" r:id="rId127" xr:uid="{00000000-0004-0000-0400-00007F000000}"/>
    <hyperlink ref="H363" r:id="rId128" xr:uid="{00000000-0004-0000-0400-000080000000}"/>
    <hyperlink ref="H380" r:id="rId129" xr:uid="{00000000-0004-0000-0400-000081000000}"/>
    <hyperlink ref="H397" r:id="rId130" xr:uid="{00000000-0004-0000-0400-000082000000}"/>
    <hyperlink ref="H414" r:id="rId131" xr:uid="{00000000-0004-0000-0400-000083000000}"/>
    <hyperlink ref="H431" r:id="rId132" xr:uid="{00000000-0004-0000-0400-000084000000}"/>
    <hyperlink ref="H450" r:id="rId133" xr:uid="{00000000-0004-0000-0400-000085000000}"/>
    <hyperlink ref="H466" r:id="rId134" xr:uid="{00000000-0004-0000-0400-000086000000}"/>
    <hyperlink ref="H482" r:id="rId135" xr:uid="{00000000-0004-0000-0400-000087000000}"/>
    <hyperlink ref="H498" r:id="rId136" xr:uid="{00000000-0004-0000-0400-000088000000}"/>
    <hyperlink ref="H514" r:id="rId137" xr:uid="{00000000-0004-0000-0400-000089000000}"/>
    <hyperlink ref="H530" r:id="rId138" xr:uid="{00000000-0004-0000-0400-00008A000000}"/>
    <hyperlink ref="H552" r:id="rId139" xr:uid="{00000000-0004-0000-0400-00008B000000}"/>
    <hyperlink ref="H513" r:id="rId140" xr:uid="{00000000-0004-0000-0400-00004A000000}"/>
  </hyperlinks>
  <pageMargins left="0.43307086614173229" right="0.39370078740157483" top="0.35433070866141736" bottom="0.35433070866141736" header="0" footer="0"/>
  <pageSetup paperSize="9" scale="55" firstPageNumber="59" fitToHeight="0" orientation="portrait" useFirstPageNumber="1" horizontalDpi="300" verticalDpi="300" r:id="rId141"/>
  <rowBreaks count="8" manualBreakCount="8">
    <brk id="74" max="13" man="1"/>
    <brk id="137" max="13" man="1"/>
    <brk id="199" max="13" man="1"/>
    <brk id="257" max="13" man="1"/>
    <brk id="314" max="13" man="1"/>
    <brk id="384" max="13" man="1"/>
    <brk id="453" max="13" man="1"/>
    <brk id="53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79"/>
  <sheetViews>
    <sheetView view="pageBreakPreview" zoomScaleNormal="100" zoomScaleSheetLayoutView="100" workbookViewId="0">
      <selection activeCell="M11" sqref="M11"/>
    </sheetView>
  </sheetViews>
  <sheetFormatPr defaultColWidth="9.1796875" defaultRowHeight="15" customHeight="1" x14ac:dyDescent="0.3"/>
  <cols>
    <col min="1" max="1" width="4.453125" style="511" customWidth="1"/>
    <col min="2" max="2" width="3.26953125" style="511" customWidth="1"/>
    <col min="3" max="3" width="3.1796875" style="511" customWidth="1"/>
    <col min="4" max="4" width="3.453125" style="511" customWidth="1"/>
    <col min="5" max="5" width="26" style="511" customWidth="1"/>
    <col min="6" max="6" width="1.81640625" style="511" customWidth="1"/>
    <col min="7" max="7" width="18.1796875" style="511" customWidth="1"/>
    <col min="8" max="8" width="12.54296875" style="511" customWidth="1"/>
    <col min="9" max="9" width="11.7265625" style="511" customWidth="1"/>
    <col min="10" max="10" width="11.26953125" style="511" customWidth="1"/>
    <col min="11" max="11" width="8.26953125" style="511" customWidth="1"/>
    <col min="12" max="12" width="9.54296875" style="511" customWidth="1"/>
    <col min="13" max="13" width="16.54296875" style="511" customWidth="1"/>
    <col min="14" max="14" width="24.54296875" style="511" customWidth="1"/>
    <col min="15" max="16384" width="9.1796875" style="511"/>
  </cols>
  <sheetData>
    <row r="1" spans="1:16" ht="15" customHeight="1" x14ac:dyDescent="0.3">
      <c r="A1" s="1159" t="s">
        <v>207</v>
      </c>
      <c r="B1" s="1159"/>
      <c r="C1" s="1159"/>
      <c r="D1" s="1159"/>
      <c r="E1" s="1159"/>
      <c r="F1" s="1159"/>
      <c r="G1" s="1159"/>
      <c r="H1" s="1159"/>
      <c r="I1" s="1159"/>
      <c r="J1" s="1159"/>
      <c r="K1" s="1159"/>
      <c r="L1" s="1159"/>
      <c r="M1" s="1159"/>
      <c r="N1" s="557"/>
    </row>
    <row r="2" spans="1:16" ht="15" customHeight="1" x14ac:dyDescent="0.3">
      <c r="A2" s="1159" t="s">
        <v>231</v>
      </c>
      <c r="B2" s="1159"/>
      <c r="C2" s="1159"/>
      <c r="D2" s="1159"/>
      <c r="E2" s="1159"/>
      <c r="F2" s="1159"/>
      <c r="G2" s="1159"/>
      <c r="H2" s="1159"/>
      <c r="I2" s="1159"/>
      <c r="J2" s="1159"/>
      <c r="K2" s="1159"/>
      <c r="L2" s="1159"/>
      <c r="M2" s="1159"/>
      <c r="N2" s="557"/>
    </row>
    <row r="3" spans="1:16" ht="15" customHeight="1" x14ac:dyDescent="0.3">
      <c r="A3" s="281"/>
      <c r="B3" s="281"/>
      <c r="C3" s="281"/>
      <c r="D3" s="281"/>
      <c r="E3" s="281"/>
      <c r="F3" s="281"/>
      <c r="G3" s="281"/>
      <c r="H3" s="281"/>
      <c r="I3" s="283"/>
      <c r="J3" s="281"/>
      <c r="K3" s="506"/>
      <c r="L3" s="506"/>
      <c r="M3" s="281"/>
      <c r="N3" s="281"/>
    </row>
    <row r="4" spans="1:16" ht="13" x14ac:dyDescent="0.3">
      <c r="A4" s="280" t="s">
        <v>208</v>
      </c>
      <c r="B4" s="280"/>
      <c r="C4" s="281"/>
      <c r="D4" s="282"/>
      <c r="E4" s="282"/>
      <c r="F4" s="282"/>
      <c r="G4" s="281"/>
      <c r="H4" s="281"/>
      <c r="I4" s="283"/>
      <c r="J4" s="281"/>
      <c r="K4" s="506"/>
      <c r="L4" s="506"/>
      <c r="M4" s="281"/>
      <c r="N4" s="281"/>
    </row>
    <row r="5" spans="1:16" ht="15" customHeight="1" x14ac:dyDescent="0.3">
      <c r="A5" s="281"/>
      <c r="B5" s="281"/>
      <c r="C5" s="281" t="s">
        <v>209</v>
      </c>
      <c r="D5" s="281"/>
      <c r="E5" s="281"/>
      <c r="F5" s="281" t="s">
        <v>210</v>
      </c>
      <c r="G5" s="1253" t="str">
        <f>PENDIDIKAN!F5</f>
        <v>Dr. Mai Efdi</v>
      </c>
      <c r="H5" s="1253"/>
      <c r="I5" s="1253"/>
      <c r="J5" s="1253"/>
      <c r="K5" s="506"/>
      <c r="L5" s="506"/>
      <c r="M5" s="281"/>
      <c r="N5" s="281"/>
    </row>
    <row r="6" spans="1:16" ht="15" customHeight="1" x14ac:dyDescent="0.3">
      <c r="A6" s="281"/>
      <c r="B6" s="281"/>
      <c r="C6" s="281" t="s">
        <v>211</v>
      </c>
      <c r="D6" s="281"/>
      <c r="E6" s="281"/>
      <c r="F6" s="281" t="s">
        <v>210</v>
      </c>
      <c r="G6" s="1253" t="str">
        <f>PENDIDIKAN!F6</f>
        <v>197205301999031003</v>
      </c>
      <c r="H6" s="1253"/>
      <c r="I6" s="1253"/>
      <c r="J6" s="1253"/>
      <c r="K6" s="506"/>
      <c r="L6" s="506"/>
      <c r="M6" s="281"/>
      <c r="N6" s="281"/>
    </row>
    <row r="7" spans="1:16" ht="13" x14ac:dyDescent="0.3">
      <c r="A7" s="281"/>
      <c r="B7" s="281"/>
      <c r="C7" s="281" t="s">
        <v>212</v>
      </c>
      <c r="D7" s="281"/>
      <c r="E7" s="281"/>
      <c r="F7" s="281" t="s">
        <v>210</v>
      </c>
      <c r="G7" s="1253" t="str">
        <f>PENDIDIKAN!F7</f>
        <v>Penata Tk. I / III.d</v>
      </c>
      <c r="H7" s="1253"/>
      <c r="I7" s="1253"/>
      <c r="J7" s="1253"/>
      <c r="K7" s="78"/>
      <c r="L7" s="78"/>
      <c r="M7" s="88" t="s">
        <v>243</v>
      </c>
      <c r="N7" s="88"/>
      <c r="O7" s="423"/>
      <c r="P7" s="423"/>
    </row>
    <row r="8" spans="1:16" ht="13" x14ac:dyDescent="0.3">
      <c r="A8" s="281"/>
      <c r="B8" s="281"/>
      <c r="C8" s="281" t="s">
        <v>279</v>
      </c>
      <c r="D8" s="281"/>
      <c r="E8" s="281"/>
      <c r="F8" s="281" t="s">
        <v>210</v>
      </c>
      <c r="G8" s="1079" t="str">
        <f>PENDIDIKAN!F8</f>
        <v>Ketua Jurusan Kimia</v>
      </c>
      <c r="H8" s="1079"/>
      <c r="I8" s="1079"/>
      <c r="J8" s="1079"/>
      <c r="K8" s="1079"/>
      <c r="L8" s="1079"/>
      <c r="M8" s="1079"/>
      <c r="N8" s="83"/>
      <c r="O8" s="2"/>
      <c r="P8" s="2"/>
    </row>
    <row r="9" spans="1:16" ht="13" x14ac:dyDescent="0.3">
      <c r="A9" s="281"/>
      <c r="B9" s="281"/>
      <c r="C9" s="281" t="s">
        <v>214</v>
      </c>
      <c r="D9" s="281"/>
      <c r="E9" s="281"/>
      <c r="F9" s="281" t="s">
        <v>210</v>
      </c>
      <c r="G9" s="1162" t="str">
        <f>PENDIDIKAN!F9</f>
        <v>Fakultas MIPA Universitas Andalas</v>
      </c>
      <c r="H9" s="1162"/>
      <c r="I9" s="1162"/>
      <c r="J9" s="1162"/>
      <c r="K9" s="506"/>
      <c r="L9" s="506"/>
      <c r="M9" s="281"/>
      <c r="N9" s="281"/>
    </row>
    <row r="10" spans="1:16" ht="13" x14ac:dyDescent="0.3">
      <c r="A10" s="281"/>
      <c r="B10" s="281"/>
      <c r="C10" s="281"/>
      <c r="D10" s="281"/>
      <c r="E10" s="281"/>
      <c r="F10" s="281"/>
      <c r="G10" s="559"/>
      <c r="H10" s="559"/>
      <c r="I10" s="559"/>
      <c r="J10" s="559"/>
      <c r="K10" s="506"/>
      <c r="L10" s="506"/>
      <c r="M10" s="281"/>
      <c r="N10" s="281"/>
    </row>
    <row r="11" spans="1:16" ht="13" x14ac:dyDescent="0.3">
      <c r="A11" s="280" t="s">
        <v>215</v>
      </c>
      <c r="B11" s="280"/>
      <c r="C11" s="281"/>
      <c r="D11" s="282"/>
      <c r="E11" s="282"/>
      <c r="F11" s="282"/>
      <c r="G11" s="281"/>
      <c r="H11" s="281"/>
      <c r="I11" s="283"/>
      <c r="J11" s="281"/>
      <c r="K11" s="506"/>
      <c r="L11" s="506"/>
      <c r="M11" s="281"/>
      <c r="N11" s="281"/>
    </row>
    <row r="12" spans="1:16" ht="13" x14ac:dyDescent="0.3">
      <c r="A12" s="281"/>
      <c r="B12" s="281"/>
      <c r="C12" s="281" t="s">
        <v>216</v>
      </c>
      <c r="D12" s="281"/>
      <c r="E12" s="281"/>
      <c r="F12" s="281" t="s">
        <v>210</v>
      </c>
      <c r="G12" s="1253" t="str">
        <f>PENDIDIKAN!F12</f>
        <v>Dr. Upita Septiani, S.Si., M.Si.</v>
      </c>
      <c r="H12" s="1253"/>
      <c r="I12" s="1253"/>
      <c r="J12" s="1253"/>
      <c r="K12" s="506"/>
      <c r="L12" s="506"/>
      <c r="M12" s="281"/>
      <c r="N12" s="281"/>
    </row>
    <row r="13" spans="1:16" ht="13" x14ac:dyDescent="0.3">
      <c r="A13" s="281"/>
      <c r="B13" s="281"/>
      <c r="C13" s="281" t="s">
        <v>217</v>
      </c>
      <c r="D13" s="281"/>
      <c r="E13" s="281"/>
      <c r="F13" s="281" t="s">
        <v>210</v>
      </c>
      <c r="G13" s="1253" t="str">
        <f>PENDIDIKAN!F13</f>
        <v>197402212005012001</v>
      </c>
      <c r="H13" s="1253"/>
      <c r="I13" s="1253"/>
      <c r="J13" s="1253"/>
      <c r="K13" s="506"/>
      <c r="L13" s="506"/>
      <c r="M13" s="281"/>
      <c r="N13" s="281"/>
    </row>
    <row r="14" spans="1:16" ht="13" x14ac:dyDescent="0.3">
      <c r="A14" s="281"/>
      <c r="B14" s="281"/>
      <c r="C14" s="281" t="s">
        <v>212</v>
      </c>
      <c r="D14" s="281"/>
      <c r="E14" s="281"/>
      <c r="F14" s="281" t="s">
        <v>210</v>
      </c>
      <c r="G14" s="1253" t="str">
        <f>PENDIDIKAN!F14</f>
        <v>Penata / III.c</v>
      </c>
      <c r="H14" s="1253"/>
      <c r="I14" s="1253"/>
      <c r="J14" s="1253"/>
      <c r="K14" s="78"/>
      <c r="L14" s="78"/>
      <c r="M14" s="88"/>
      <c r="N14" s="88"/>
    </row>
    <row r="15" spans="1:16" ht="13" x14ac:dyDescent="0.3">
      <c r="A15" s="281"/>
      <c r="B15" s="281"/>
      <c r="C15" s="281" t="s">
        <v>279</v>
      </c>
      <c r="D15" s="281"/>
      <c r="E15" s="281"/>
      <c r="F15" s="281" t="s">
        <v>210</v>
      </c>
      <c r="G15" s="1079" t="str">
        <f>PENDIDIKAN!F15</f>
        <v>Lektor</v>
      </c>
      <c r="H15" s="1079"/>
      <c r="I15" s="1079"/>
      <c r="J15" s="1079"/>
      <c r="K15" s="1079"/>
      <c r="L15" s="1079"/>
      <c r="M15" s="1079"/>
      <c r="N15" s="83"/>
    </row>
    <row r="16" spans="1:16" ht="13" x14ac:dyDescent="0.3">
      <c r="A16" s="281"/>
      <c r="B16" s="281"/>
      <c r="C16" s="281" t="s">
        <v>214</v>
      </c>
      <c r="D16" s="281"/>
      <c r="E16" s="281"/>
      <c r="F16" s="281" t="s">
        <v>210</v>
      </c>
      <c r="G16" s="1162" t="str">
        <f>PENDIDIKAN!F16</f>
        <v>Fakultas MIPA Universitas Andalas</v>
      </c>
      <c r="H16" s="1162"/>
      <c r="I16" s="1162"/>
      <c r="J16" s="1162"/>
      <c r="K16" s="506"/>
      <c r="L16" s="506"/>
      <c r="M16" s="281"/>
      <c r="N16" s="281"/>
    </row>
    <row r="17" spans="1:14" ht="15" customHeight="1" x14ac:dyDescent="0.3">
      <c r="A17" s="281"/>
      <c r="B17" s="281"/>
      <c r="C17" s="281"/>
      <c r="D17" s="281"/>
      <c r="E17" s="281"/>
      <c r="F17" s="281"/>
      <c r="G17" s="281"/>
      <c r="H17" s="281"/>
      <c r="I17" s="283"/>
      <c r="J17" s="281"/>
      <c r="K17" s="506"/>
      <c r="L17" s="506"/>
      <c r="M17" s="281"/>
      <c r="N17" s="281"/>
    </row>
    <row r="18" spans="1:14" ht="15" customHeight="1" x14ac:dyDescent="0.3">
      <c r="A18" s="1264" t="s">
        <v>232</v>
      </c>
      <c r="B18" s="1264"/>
      <c r="C18" s="1264"/>
      <c r="D18" s="1264"/>
      <c r="E18" s="1264"/>
      <c r="F18" s="1264"/>
      <c r="G18" s="1264"/>
      <c r="H18" s="1264"/>
      <c r="I18" s="1264"/>
      <c r="J18" s="1264"/>
      <c r="K18" s="1264"/>
      <c r="L18" s="1264"/>
      <c r="M18" s="1264"/>
      <c r="N18" s="582"/>
    </row>
    <row r="19" spans="1:14" ht="8.25" customHeight="1" x14ac:dyDescent="0.3">
      <c r="A19" s="558"/>
      <c r="B19" s="558"/>
      <c r="C19" s="285"/>
      <c r="D19" s="285"/>
      <c r="E19" s="285"/>
      <c r="F19" s="285"/>
      <c r="G19" s="285"/>
      <c r="H19" s="285"/>
      <c r="I19" s="286"/>
      <c r="J19" s="287"/>
      <c r="K19" s="506"/>
      <c r="L19" s="506"/>
      <c r="M19" s="281"/>
      <c r="N19" s="281"/>
    </row>
    <row r="20" spans="1:14" ht="45.75" customHeight="1" x14ac:dyDescent="0.3">
      <c r="A20" s="299" t="s">
        <v>218</v>
      </c>
      <c r="B20" s="1163" t="s">
        <v>223</v>
      </c>
      <c r="C20" s="1164"/>
      <c r="D20" s="1164"/>
      <c r="E20" s="1164"/>
      <c r="F20" s="1164"/>
      <c r="G20" s="1164"/>
      <c r="H20" s="299" t="s">
        <v>219</v>
      </c>
      <c r="I20" s="299" t="s">
        <v>224</v>
      </c>
      <c r="J20" s="299" t="s">
        <v>225</v>
      </c>
      <c r="K20" s="299" t="s">
        <v>226</v>
      </c>
      <c r="L20" s="299" t="s">
        <v>227</v>
      </c>
      <c r="M20" s="299" t="s">
        <v>220</v>
      </c>
      <c r="N20" s="563" t="s">
        <v>355</v>
      </c>
    </row>
    <row r="21" spans="1:14" ht="13" x14ac:dyDescent="0.3">
      <c r="A21" s="564">
        <v>1</v>
      </c>
      <c r="B21" s="1165">
        <v>2</v>
      </c>
      <c r="C21" s="1166"/>
      <c r="D21" s="1166"/>
      <c r="E21" s="1166"/>
      <c r="F21" s="1166"/>
      <c r="G21" s="1166"/>
      <c r="H21" s="564">
        <v>3</v>
      </c>
      <c r="I21" s="299">
        <v>4</v>
      </c>
      <c r="J21" s="564">
        <v>5</v>
      </c>
      <c r="K21" s="564">
        <v>6</v>
      </c>
      <c r="L21" s="564">
        <v>7</v>
      </c>
      <c r="M21" s="564">
        <v>8</v>
      </c>
      <c r="N21" s="349">
        <v>9</v>
      </c>
    </row>
    <row r="22" spans="1:14" ht="33" customHeight="1" x14ac:dyDescent="0.3">
      <c r="A22" s="172" t="s">
        <v>12</v>
      </c>
      <c r="B22" s="1063" t="s">
        <v>185</v>
      </c>
      <c r="C22" s="1064"/>
      <c r="D22" s="1064"/>
      <c r="E22" s="1064"/>
      <c r="F22" s="1064"/>
      <c r="G22" s="1065"/>
      <c r="H22" s="161"/>
      <c r="I22" s="142"/>
      <c r="J22" s="184"/>
      <c r="K22" s="192"/>
      <c r="L22" s="565">
        <f>L23+L25+L27+L56+L60</f>
        <v>19</v>
      </c>
      <c r="M22" s="566"/>
      <c r="N22" s="567"/>
    </row>
    <row r="23" spans="1:14" ht="20.149999999999999" customHeight="1" x14ac:dyDescent="0.3">
      <c r="A23" s="568"/>
      <c r="B23" s="296" t="s">
        <v>10</v>
      </c>
      <c r="C23" s="1063" t="s">
        <v>235</v>
      </c>
      <c r="D23" s="1064"/>
      <c r="E23" s="1064"/>
      <c r="F23" s="1064"/>
      <c r="G23" s="1065"/>
      <c r="H23" s="161"/>
      <c r="I23" s="142"/>
      <c r="J23" s="184"/>
      <c r="K23" s="192"/>
      <c r="L23" s="569">
        <v>0</v>
      </c>
      <c r="M23" s="566"/>
      <c r="N23" s="567"/>
    </row>
    <row r="24" spans="1:14" ht="57.75" customHeight="1" x14ac:dyDescent="0.3">
      <c r="A24" s="568"/>
      <c r="B24" s="562"/>
      <c r="C24" s="550"/>
      <c r="D24" s="1048" t="s">
        <v>483</v>
      </c>
      <c r="E24" s="1049"/>
      <c r="F24" s="1049"/>
      <c r="G24" s="1050"/>
      <c r="H24" s="161"/>
      <c r="I24" s="142" t="s">
        <v>484</v>
      </c>
      <c r="J24" s="184"/>
      <c r="K24" s="192"/>
      <c r="L24" s="192"/>
      <c r="M24" s="566"/>
      <c r="N24" s="567"/>
    </row>
    <row r="25" spans="1:14" ht="28.9" customHeight="1" x14ac:dyDescent="0.3">
      <c r="A25" s="568"/>
      <c r="B25" s="570" t="s">
        <v>9</v>
      </c>
      <c r="C25" s="1255" t="s">
        <v>493</v>
      </c>
      <c r="D25" s="1256"/>
      <c r="E25" s="1256"/>
      <c r="F25" s="1256"/>
      <c r="G25" s="1257"/>
      <c r="H25" s="158"/>
      <c r="I25" s="560"/>
      <c r="J25" s="175"/>
      <c r="K25" s="571"/>
      <c r="L25" s="569">
        <v>0</v>
      </c>
      <c r="M25" s="572"/>
      <c r="N25" s="573"/>
    </row>
    <row r="26" spans="1:14" ht="45.75" customHeight="1" x14ac:dyDescent="0.3">
      <c r="A26" s="568"/>
      <c r="B26" s="562"/>
      <c r="C26" s="550"/>
      <c r="D26" s="1028" t="s">
        <v>482</v>
      </c>
      <c r="E26" s="1029"/>
      <c r="F26" s="1029"/>
      <c r="G26" s="1030"/>
      <c r="H26" s="161"/>
      <c r="I26" s="142"/>
      <c r="J26" s="184"/>
      <c r="K26" s="192"/>
      <c r="L26" s="192"/>
      <c r="M26" s="566"/>
      <c r="N26" s="567"/>
    </row>
    <row r="27" spans="1:14" s="79" customFormat="1" ht="29.5" customHeight="1" x14ac:dyDescent="0.3">
      <c r="A27" s="574"/>
      <c r="B27" s="575" t="s">
        <v>11</v>
      </c>
      <c r="C27" s="1265" t="s">
        <v>481</v>
      </c>
      <c r="D27" s="1266"/>
      <c r="E27" s="1266"/>
      <c r="F27" s="1266"/>
      <c r="G27" s="1267"/>
      <c r="H27" s="576"/>
      <c r="I27" s="551"/>
      <c r="J27" s="547"/>
      <c r="K27" s="148"/>
      <c r="L27" s="100">
        <f>(L32+L28)</f>
        <v>19</v>
      </c>
      <c r="M27" s="567"/>
      <c r="N27" s="567"/>
    </row>
    <row r="28" spans="1:14" ht="20.149999999999999" customHeight="1" x14ac:dyDescent="0.3">
      <c r="A28" s="568"/>
      <c r="B28" s="561"/>
      <c r="C28" s="142" t="s">
        <v>133</v>
      </c>
      <c r="D28" s="1038" t="s">
        <v>148</v>
      </c>
      <c r="E28" s="1039"/>
      <c r="F28" s="1039"/>
      <c r="G28" s="1040"/>
      <c r="H28" s="161"/>
      <c r="I28" s="142"/>
      <c r="J28" s="184"/>
      <c r="K28" s="192"/>
      <c r="L28" s="569">
        <f>SUM(L29:L31)</f>
        <v>0</v>
      </c>
      <c r="M28" s="566"/>
      <c r="N28" s="567"/>
    </row>
    <row r="29" spans="1:14" ht="20.149999999999999" customHeight="1" x14ac:dyDescent="0.3">
      <c r="A29" s="568"/>
      <c r="B29" s="561"/>
      <c r="C29" s="191"/>
      <c r="D29" s="142" t="s">
        <v>283</v>
      </c>
      <c r="E29" s="548" t="s">
        <v>478</v>
      </c>
      <c r="F29" s="577"/>
      <c r="G29" s="578"/>
      <c r="H29" s="161"/>
      <c r="I29" s="142"/>
      <c r="J29" s="184"/>
      <c r="K29" s="192"/>
      <c r="L29" s="192"/>
      <c r="M29" s="566"/>
      <c r="N29" s="567"/>
    </row>
    <row r="30" spans="1:14" ht="20.149999999999999" customHeight="1" x14ac:dyDescent="0.3">
      <c r="A30" s="568"/>
      <c r="B30" s="561"/>
      <c r="C30" s="191"/>
      <c r="D30" s="142" t="s">
        <v>284</v>
      </c>
      <c r="E30" s="556" t="s">
        <v>479</v>
      </c>
      <c r="F30" s="354"/>
      <c r="G30" s="579"/>
      <c r="H30" s="161"/>
      <c r="I30" s="142"/>
      <c r="J30" s="184"/>
      <c r="K30" s="192"/>
      <c r="L30" s="192"/>
      <c r="M30" s="566"/>
      <c r="N30" s="567"/>
    </row>
    <row r="31" spans="1:14" ht="20.149999999999999" customHeight="1" x14ac:dyDescent="0.3">
      <c r="A31" s="568"/>
      <c r="B31" s="561"/>
      <c r="C31" s="194"/>
      <c r="D31" s="562" t="s">
        <v>285</v>
      </c>
      <c r="E31" s="548" t="s">
        <v>480</v>
      </c>
      <c r="F31" s="354"/>
      <c r="G31" s="579"/>
      <c r="H31" s="161"/>
      <c r="I31" s="142"/>
      <c r="J31" s="184"/>
      <c r="K31" s="192"/>
      <c r="L31" s="192"/>
      <c r="M31" s="566"/>
      <c r="N31" s="567"/>
    </row>
    <row r="32" spans="1:14" s="281" customFormat="1" ht="29.25" customHeight="1" x14ac:dyDescent="0.35">
      <c r="A32" s="580"/>
      <c r="B32" s="561"/>
      <c r="C32" s="581" t="s">
        <v>135</v>
      </c>
      <c r="D32" s="1031" t="s">
        <v>236</v>
      </c>
      <c r="E32" s="1036"/>
      <c r="F32" s="1036"/>
      <c r="G32" s="1032"/>
      <c r="H32" s="161"/>
      <c r="I32" s="142"/>
      <c r="J32" s="184"/>
      <c r="K32" s="192"/>
      <c r="L32" s="565">
        <f>SUM(L33:L54)</f>
        <v>19</v>
      </c>
      <c r="M32" s="192"/>
      <c r="N32" s="148"/>
    </row>
    <row r="33" spans="1:14" ht="20.149999999999999" customHeight="1" x14ac:dyDescent="0.3">
      <c r="A33" s="568"/>
      <c r="B33" s="561"/>
      <c r="C33" s="193"/>
      <c r="D33" s="142" t="s">
        <v>283</v>
      </c>
      <c r="E33" s="548" t="s">
        <v>478</v>
      </c>
      <c r="F33" s="577"/>
      <c r="G33" s="578"/>
      <c r="H33" s="161"/>
      <c r="I33" s="142"/>
      <c r="J33" s="184"/>
      <c r="K33" s="192"/>
      <c r="L33" s="192"/>
      <c r="M33" s="566"/>
      <c r="N33" s="567"/>
    </row>
    <row r="34" spans="1:14" ht="20.149999999999999" customHeight="1" x14ac:dyDescent="0.3">
      <c r="A34" s="568"/>
      <c r="B34" s="561"/>
      <c r="C34" s="193"/>
      <c r="D34" s="142" t="s">
        <v>284</v>
      </c>
      <c r="E34" s="556" t="s">
        <v>479</v>
      </c>
      <c r="F34" s="354"/>
      <c r="G34" s="579"/>
      <c r="H34" s="161"/>
      <c r="I34" s="142"/>
      <c r="J34" s="184"/>
      <c r="K34" s="192"/>
      <c r="L34" s="192"/>
      <c r="M34" s="566"/>
      <c r="N34" s="567"/>
    </row>
    <row r="35" spans="1:14" ht="20.149999999999999" customHeight="1" x14ac:dyDescent="0.3">
      <c r="A35" s="568"/>
      <c r="B35" s="561"/>
      <c r="C35" s="194"/>
      <c r="D35" s="562" t="s">
        <v>285</v>
      </c>
      <c r="E35" s="548" t="s">
        <v>480</v>
      </c>
      <c r="F35" s="354"/>
      <c r="G35" s="579"/>
      <c r="H35" s="161"/>
      <c r="I35" s="142"/>
      <c r="J35" s="184"/>
      <c r="K35" s="192"/>
      <c r="L35" s="192"/>
      <c r="M35" s="566"/>
      <c r="N35" s="567"/>
    </row>
    <row r="36" spans="1:14" ht="62.25" customHeight="1" x14ac:dyDescent="0.3">
      <c r="A36" s="568"/>
      <c r="B36" s="561"/>
      <c r="C36" s="194"/>
      <c r="D36" s="153">
        <v>1</v>
      </c>
      <c r="E36" s="1028" t="s">
        <v>1160</v>
      </c>
      <c r="F36" s="1029"/>
      <c r="G36" s="1030"/>
      <c r="H36" s="584">
        <v>2010</v>
      </c>
      <c r="I36" s="153" t="s">
        <v>313</v>
      </c>
      <c r="J36" s="585">
        <v>1</v>
      </c>
      <c r="K36" s="585">
        <v>1</v>
      </c>
      <c r="L36" s="585">
        <f>SUM(J36*K36)</f>
        <v>1</v>
      </c>
      <c r="M36" s="586" t="s">
        <v>362</v>
      </c>
      <c r="N36" s="962" t="s">
        <v>1412</v>
      </c>
    </row>
    <row r="37" spans="1:14" ht="75" customHeight="1" x14ac:dyDescent="0.3">
      <c r="A37" s="568"/>
      <c r="B37" s="561"/>
      <c r="C37" s="194"/>
      <c r="D37" s="153">
        <v>2</v>
      </c>
      <c r="E37" s="1028" t="s">
        <v>1161</v>
      </c>
      <c r="F37" s="1029"/>
      <c r="G37" s="1030"/>
      <c r="H37" s="584">
        <v>2011</v>
      </c>
      <c r="I37" s="153" t="s">
        <v>313</v>
      </c>
      <c r="J37" s="585">
        <v>1</v>
      </c>
      <c r="K37" s="585">
        <v>1</v>
      </c>
      <c r="L37" s="585">
        <f t="shared" ref="L37:L46" si="0">SUM(J37*K37)</f>
        <v>1</v>
      </c>
      <c r="M37" s="586" t="s">
        <v>362</v>
      </c>
      <c r="N37" s="962" t="s">
        <v>1413</v>
      </c>
    </row>
    <row r="38" spans="1:14" ht="60" customHeight="1" x14ac:dyDescent="0.3">
      <c r="A38" s="568"/>
      <c r="B38" s="561"/>
      <c r="C38" s="194"/>
      <c r="D38" s="153">
        <v>3</v>
      </c>
      <c r="E38" s="1028" t="s">
        <v>1162</v>
      </c>
      <c r="F38" s="1029"/>
      <c r="G38" s="1030"/>
      <c r="H38" s="584">
        <v>2012</v>
      </c>
      <c r="I38" s="153" t="s">
        <v>313</v>
      </c>
      <c r="J38" s="585">
        <v>1</v>
      </c>
      <c r="K38" s="585">
        <v>1</v>
      </c>
      <c r="L38" s="585">
        <f t="shared" si="0"/>
        <v>1</v>
      </c>
      <c r="M38" s="586" t="s">
        <v>362</v>
      </c>
      <c r="N38" s="962" t="s">
        <v>1414</v>
      </c>
    </row>
    <row r="39" spans="1:14" ht="59.5" customHeight="1" x14ac:dyDescent="0.3">
      <c r="A39" s="568"/>
      <c r="B39" s="561"/>
      <c r="C39" s="194"/>
      <c r="D39" s="153">
        <v>4</v>
      </c>
      <c r="E39" s="1028" t="s">
        <v>1163</v>
      </c>
      <c r="F39" s="1029"/>
      <c r="G39" s="1030"/>
      <c r="H39" s="584">
        <v>2012</v>
      </c>
      <c r="I39" s="153" t="s">
        <v>313</v>
      </c>
      <c r="J39" s="585">
        <v>1</v>
      </c>
      <c r="K39" s="585">
        <v>1</v>
      </c>
      <c r="L39" s="585">
        <f t="shared" si="0"/>
        <v>1</v>
      </c>
      <c r="M39" s="586" t="s">
        <v>362</v>
      </c>
      <c r="N39" s="962" t="s">
        <v>1415</v>
      </c>
    </row>
    <row r="40" spans="1:14" ht="76.5" customHeight="1" x14ac:dyDescent="0.3">
      <c r="A40" s="568"/>
      <c r="B40" s="561"/>
      <c r="C40" s="194"/>
      <c r="D40" s="153">
        <v>5</v>
      </c>
      <c r="E40" s="1028" t="s">
        <v>1164</v>
      </c>
      <c r="F40" s="1029"/>
      <c r="G40" s="1030"/>
      <c r="H40" s="587">
        <v>2013</v>
      </c>
      <c r="I40" s="153" t="s">
        <v>313</v>
      </c>
      <c r="J40" s="585">
        <v>1</v>
      </c>
      <c r="K40" s="585">
        <v>1</v>
      </c>
      <c r="L40" s="585">
        <f t="shared" si="0"/>
        <v>1</v>
      </c>
      <c r="M40" s="586" t="s">
        <v>362</v>
      </c>
      <c r="N40" s="962" t="s">
        <v>1416</v>
      </c>
    </row>
    <row r="41" spans="1:14" ht="76.5" customHeight="1" x14ac:dyDescent="0.3">
      <c r="A41" s="568"/>
      <c r="B41" s="561"/>
      <c r="C41" s="194"/>
      <c r="D41" s="153">
        <v>6</v>
      </c>
      <c r="E41" s="1028" t="s">
        <v>1165</v>
      </c>
      <c r="F41" s="1029"/>
      <c r="G41" s="1030"/>
      <c r="H41" s="584">
        <v>2013</v>
      </c>
      <c r="I41" s="153" t="s">
        <v>313</v>
      </c>
      <c r="J41" s="585">
        <v>1</v>
      </c>
      <c r="K41" s="585">
        <v>1</v>
      </c>
      <c r="L41" s="585">
        <f t="shared" si="0"/>
        <v>1</v>
      </c>
      <c r="M41" s="586" t="s">
        <v>362</v>
      </c>
      <c r="N41" s="962" t="s">
        <v>1417</v>
      </c>
    </row>
    <row r="42" spans="1:14" ht="75" customHeight="1" x14ac:dyDescent="0.3">
      <c r="A42" s="568"/>
      <c r="B42" s="561"/>
      <c r="C42" s="194"/>
      <c r="D42" s="153">
        <v>7</v>
      </c>
      <c r="E42" s="1028" t="s">
        <v>1166</v>
      </c>
      <c r="F42" s="1029"/>
      <c r="G42" s="1030"/>
      <c r="H42" s="584">
        <v>2014</v>
      </c>
      <c r="I42" s="153" t="s">
        <v>313</v>
      </c>
      <c r="J42" s="585">
        <v>1</v>
      </c>
      <c r="K42" s="585">
        <v>1</v>
      </c>
      <c r="L42" s="585">
        <f t="shared" si="0"/>
        <v>1</v>
      </c>
      <c r="M42" s="586" t="s">
        <v>362</v>
      </c>
      <c r="N42" s="962" t="s">
        <v>1418</v>
      </c>
    </row>
    <row r="43" spans="1:14" ht="48" customHeight="1" x14ac:dyDescent="0.3">
      <c r="A43" s="568"/>
      <c r="B43" s="561"/>
      <c r="C43" s="194"/>
      <c r="D43" s="153">
        <v>8</v>
      </c>
      <c r="E43" s="1028" t="s">
        <v>1167</v>
      </c>
      <c r="F43" s="1029"/>
      <c r="G43" s="1030"/>
      <c r="H43" s="584">
        <v>2015</v>
      </c>
      <c r="I43" s="153" t="s">
        <v>313</v>
      </c>
      <c r="J43" s="585">
        <v>1</v>
      </c>
      <c r="K43" s="585">
        <v>1</v>
      </c>
      <c r="L43" s="585">
        <f t="shared" si="0"/>
        <v>1</v>
      </c>
      <c r="M43" s="586" t="s">
        <v>362</v>
      </c>
      <c r="N43" s="962" t="s">
        <v>1419</v>
      </c>
    </row>
    <row r="44" spans="1:14" ht="79.5" customHeight="1" x14ac:dyDescent="0.3">
      <c r="A44" s="568"/>
      <c r="B44" s="561"/>
      <c r="C44" s="194"/>
      <c r="D44" s="153">
        <v>9</v>
      </c>
      <c r="E44" s="1028" t="s">
        <v>1168</v>
      </c>
      <c r="F44" s="1029"/>
      <c r="G44" s="1030"/>
      <c r="H44" s="587">
        <v>2016</v>
      </c>
      <c r="I44" s="153" t="s">
        <v>313</v>
      </c>
      <c r="J44" s="585">
        <v>1</v>
      </c>
      <c r="K44" s="585">
        <v>1</v>
      </c>
      <c r="L44" s="585">
        <f t="shared" si="0"/>
        <v>1</v>
      </c>
      <c r="M44" s="586" t="s">
        <v>362</v>
      </c>
      <c r="N44" s="962" t="s">
        <v>1420</v>
      </c>
    </row>
    <row r="45" spans="1:14" ht="47.25" customHeight="1" x14ac:dyDescent="0.3">
      <c r="A45" s="568"/>
      <c r="B45" s="561"/>
      <c r="C45" s="194"/>
      <c r="D45" s="153">
        <v>10</v>
      </c>
      <c r="E45" s="1028" t="s">
        <v>1169</v>
      </c>
      <c r="F45" s="1029"/>
      <c r="G45" s="1030"/>
      <c r="H45" s="587">
        <v>2016</v>
      </c>
      <c r="I45" s="153" t="s">
        <v>313</v>
      </c>
      <c r="J45" s="585">
        <v>1</v>
      </c>
      <c r="K45" s="585">
        <v>1</v>
      </c>
      <c r="L45" s="585">
        <f t="shared" si="0"/>
        <v>1</v>
      </c>
      <c r="M45" s="586" t="s">
        <v>362</v>
      </c>
      <c r="N45" s="962" t="s">
        <v>1421</v>
      </c>
    </row>
    <row r="46" spans="1:14" ht="47.5" customHeight="1" x14ac:dyDescent="0.3">
      <c r="A46" s="568"/>
      <c r="B46" s="561"/>
      <c r="C46" s="194"/>
      <c r="D46" s="153">
        <v>11</v>
      </c>
      <c r="E46" s="1028" t="s">
        <v>1170</v>
      </c>
      <c r="F46" s="1029"/>
      <c r="G46" s="1030"/>
      <c r="H46" s="587">
        <v>2017</v>
      </c>
      <c r="I46" s="153" t="s">
        <v>313</v>
      </c>
      <c r="J46" s="585">
        <v>1</v>
      </c>
      <c r="K46" s="585">
        <v>1</v>
      </c>
      <c r="L46" s="585">
        <f t="shared" si="0"/>
        <v>1</v>
      </c>
      <c r="M46" s="586" t="s">
        <v>362</v>
      </c>
      <c r="N46" s="962" t="s">
        <v>1422</v>
      </c>
    </row>
    <row r="47" spans="1:14" ht="45" customHeight="1" x14ac:dyDescent="0.3">
      <c r="A47" s="568"/>
      <c r="B47" s="561"/>
      <c r="C47" s="194"/>
      <c r="D47" s="153">
        <v>12</v>
      </c>
      <c r="E47" s="1028" t="s">
        <v>1171</v>
      </c>
      <c r="F47" s="1029"/>
      <c r="G47" s="1030"/>
      <c r="H47" s="587">
        <v>2017</v>
      </c>
      <c r="I47" s="153" t="s">
        <v>313</v>
      </c>
      <c r="J47" s="585">
        <v>1</v>
      </c>
      <c r="K47" s="585">
        <v>1</v>
      </c>
      <c r="L47" s="585">
        <f>SUM(J47*K47)</f>
        <v>1</v>
      </c>
      <c r="M47" s="586" t="s">
        <v>362</v>
      </c>
      <c r="N47" s="962" t="s">
        <v>1423</v>
      </c>
    </row>
    <row r="48" spans="1:14" ht="33.65" customHeight="1" x14ac:dyDescent="0.3">
      <c r="A48" s="568"/>
      <c r="B48" s="561"/>
      <c r="C48" s="194"/>
      <c r="D48" s="153">
        <v>13</v>
      </c>
      <c r="E48" s="1028" t="s">
        <v>1172</v>
      </c>
      <c r="F48" s="1029"/>
      <c r="G48" s="1030"/>
      <c r="H48" s="584">
        <v>2018</v>
      </c>
      <c r="I48" s="153" t="s">
        <v>313</v>
      </c>
      <c r="J48" s="585">
        <v>1</v>
      </c>
      <c r="K48" s="585">
        <v>1</v>
      </c>
      <c r="L48" s="585">
        <f t="shared" ref="L48:L52" si="1">SUM(J48*K48)</f>
        <v>1</v>
      </c>
      <c r="M48" s="586" t="s">
        <v>362</v>
      </c>
      <c r="N48" s="962" t="s">
        <v>1424</v>
      </c>
    </row>
    <row r="49" spans="1:14" ht="31.15" customHeight="1" x14ac:dyDescent="0.3">
      <c r="A49" s="568"/>
      <c r="B49" s="561"/>
      <c r="C49" s="194"/>
      <c r="D49" s="153">
        <v>14</v>
      </c>
      <c r="E49" s="1028" t="s">
        <v>1173</v>
      </c>
      <c r="F49" s="1029"/>
      <c r="G49" s="1030"/>
      <c r="H49" s="584">
        <v>2019</v>
      </c>
      <c r="I49" s="153" t="s">
        <v>313</v>
      </c>
      <c r="J49" s="585">
        <v>1</v>
      </c>
      <c r="K49" s="585">
        <v>1</v>
      </c>
      <c r="L49" s="585">
        <f t="shared" si="1"/>
        <v>1</v>
      </c>
      <c r="M49" s="586" t="s">
        <v>362</v>
      </c>
      <c r="N49" s="962" t="s">
        <v>1425</v>
      </c>
    </row>
    <row r="50" spans="1:14" ht="60.75" customHeight="1" x14ac:dyDescent="0.3">
      <c r="A50" s="568"/>
      <c r="B50" s="561"/>
      <c r="C50" s="194"/>
      <c r="D50" s="153">
        <v>15</v>
      </c>
      <c r="E50" s="1028" t="s">
        <v>1174</v>
      </c>
      <c r="F50" s="1029"/>
      <c r="G50" s="1030"/>
      <c r="H50" s="584">
        <v>2019</v>
      </c>
      <c r="I50" s="153" t="s">
        <v>313</v>
      </c>
      <c r="J50" s="585">
        <v>1</v>
      </c>
      <c r="K50" s="585">
        <v>1</v>
      </c>
      <c r="L50" s="585">
        <f t="shared" si="1"/>
        <v>1</v>
      </c>
      <c r="M50" s="586" t="s">
        <v>362</v>
      </c>
      <c r="N50" s="963" t="s">
        <v>1426</v>
      </c>
    </row>
    <row r="51" spans="1:14" ht="45.75" customHeight="1" x14ac:dyDescent="0.3">
      <c r="A51" s="568"/>
      <c r="B51" s="561"/>
      <c r="C51" s="194"/>
      <c r="D51" s="153">
        <v>16</v>
      </c>
      <c r="E51" s="1028" t="s">
        <v>1175</v>
      </c>
      <c r="F51" s="1029"/>
      <c r="G51" s="1030"/>
      <c r="H51" s="584">
        <v>2019</v>
      </c>
      <c r="I51" s="153" t="s">
        <v>313</v>
      </c>
      <c r="J51" s="585">
        <v>1</v>
      </c>
      <c r="K51" s="585">
        <v>1</v>
      </c>
      <c r="L51" s="585">
        <f t="shared" si="1"/>
        <v>1</v>
      </c>
      <c r="M51" s="586" t="s">
        <v>362</v>
      </c>
      <c r="N51" s="964" t="s">
        <v>1427</v>
      </c>
    </row>
    <row r="52" spans="1:14" ht="78" customHeight="1" x14ac:dyDescent="0.3">
      <c r="A52" s="568"/>
      <c r="B52" s="561"/>
      <c r="C52" s="194"/>
      <c r="D52" s="153">
        <v>17</v>
      </c>
      <c r="E52" s="1028" t="s">
        <v>1176</v>
      </c>
      <c r="F52" s="1029"/>
      <c r="G52" s="1030"/>
      <c r="H52" s="584">
        <v>2020</v>
      </c>
      <c r="I52" s="153" t="s">
        <v>313</v>
      </c>
      <c r="J52" s="585">
        <v>1</v>
      </c>
      <c r="K52" s="585">
        <v>1</v>
      </c>
      <c r="L52" s="585">
        <f t="shared" si="1"/>
        <v>1</v>
      </c>
      <c r="M52" s="586" t="s">
        <v>362</v>
      </c>
      <c r="N52" s="964" t="s">
        <v>1428</v>
      </c>
    </row>
    <row r="53" spans="1:14" ht="60" customHeight="1" x14ac:dyDescent="0.3">
      <c r="A53" s="568"/>
      <c r="B53" s="637"/>
      <c r="C53" s="194"/>
      <c r="D53" s="153">
        <v>18</v>
      </c>
      <c r="E53" s="1028" t="s">
        <v>1177</v>
      </c>
      <c r="F53" s="1029"/>
      <c r="G53" s="1030"/>
      <c r="H53" s="584">
        <v>2020</v>
      </c>
      <c r="I53" s="153" t="s">
        <v>313</v>
      </c>
      <c r="J53" s="585">
        <v>1</v>
      </c>
      <c r="K53" s="585">
        <v>1</v>
      </c>
      <c r="L53" s="585">
        <f t="shared" ref="L53" si="2">SUM(J53*K53)</f>
        <v>1</v>
      </c>
      <c r="M53" s="586" t="s">
        <v>362</v>
      </c>
      <c r="N53" s="965" t="s">
        <v>1429</v>
      </c>
    </row>
    <row r="54" spans="1:14" ht="63" customHeight="1" x14ac:dyDescent="0.3">
      <c r="A54" s="568"/>
      <c r="B54" s="637"/>
      <c r="C54" s="194"/>
      <c r="D54" s="153">
        <v>19</v>
      </c>
      <c r="E54" s="1028" t="s">
        <v>1178</v>
      </c>
      <c r="F54" s="1029"/>
      <c r="G54" s="1030"/>
      <c r="H54" s="584">
        <v>2021</v>
      </c>
      <c r="I54" s="153" t="s">
        <v>313</v>
      </c>
      <c r="J54" s="585">
        <v>1</v>
      </c>
      <c r="K54" s="585">
        <v>1</v>
      </c>
      <c r="L54" s="585">
        <f t="shared" ref="L54" si="3">SUM(J54*K54)</f>
        <v>1</v>
      </c>
      <c r="M54" s="586" t="s">
        <v>362</v>
      </c>
      <c r="N54" s="965" t="s">
        <v>1430</v>
      </c>
    </row>
    <row r="55" spans="1:14" ht="20.149999999999999" customHeight="1" x14ac:dyDescent="0.3">
      <c r="A55" s="568"/>
      <c r="B55" s="562"/>
      <c r="C55" s="185">
        <v>2</v>
      </c>
      <c r="D55" s="1031" t="s">
        <v>150</v>
      </c>
      <c r="E55" s="1036"/>
      <c r="F55" s="1036"/>
      <c r="G55" s="1032"/>
      <c r="H55" s="161"/>
      <c r="I55" s="142"/>
      <c r="J55" s="184"/>
      <c r="K55" s="192"/>
      <c r="L55" s="192"/>
      <c r="M55" s="566"/>
      <c r="N55" s="588"/>
    </row>
    <row r="56" spans="1:14" ht="49.5" customHeight="1" x14ac:dyDescent="0.3">
      <c r="A56" s="568"/>
      <c r="B56" s="570" t="s">
        <v>13</v>
      </c>
      <c r="C56" s="1268" t="s">
        <v>237</v>
      </c>
      <c r="D56" s="1269"/>
      <c r="E56" s="1269"/>
      <c r="F56" s="1269"/>
      <c r="G56" s="1270"/>
      <c r="H56" s="589"/>
      <c r="I56" s="590"/>
      <c r="J56" s="569"/>
      <c r="K56" s="591"/>
      <c r="L56" s="569">
        <v>0</v>
      </c>
      <c r="M56" s="566"/>
      <c r="N56" s="588"/>
    </row>
    <row r="57" spans="1:14" ht="20.149999999999999" customHeight="1" x14ac:dyDescent="0.3">
      <c r="A57" s="568"/>
      <c r="B57" s="561"/>
      <c r="C57" s="185">
        <v>1</v>
      </c>
      <c r="D57" s="1031" t="s">
        <v>240</v>
      </c>
      <c r="E57" s="1036"/>
      <c r="F57" s="1036"/>
      <c r="G57" s="1032"/>
      <c r="H57" s="161"/>
      <c r="I57" s="142"/>
      <c r="J57" s="184"/>
      <c r="K57" s="192"/>
      <c r="L57" s="192"/>
      <c r="M57" s="566"/>
      <c r="N57" s="588"/>
    </row>
    <row r="58" spans="1:14" ht="31.5" customHeight="1" x14ac:dyDescent="0.3">
      <c r="A58" s="568"/>
      <c r="B58" s="561"/>
      <c r="C58" s="184">
        <v>2</v>
      </c>
      <c r="D58" s="1031" t="s">
        <v>239</v>
      </c>
      <c r="E58" s="1036"/>
      <c r="F58" s="1036"/>
      <c r="G58" s="1032"/>
      <c r="H58" s="161"/>
      <c r="I58" s="142"/>
      <c r="J58" s="184"/>
      <c r="K58" s="192"/>
      <c r="L58" s="192"/>
      <c r="M58" s="566"/>
      <c r="N58" s="588"/>
    </row>
    <row r="59" spans="1:14" ht="20.149999999999999" customHeight="1" x14ac:dyDescent="0.3">
      <c r="A59" s="568"/>
      <c r="B59" s="182"/>
      <c r="C59" s="182">
        <v>3</v>
      </c>
      <c r="D59" s="1104" t="s">
        <v>241</v>
      </c>
      <c r="E59" s="1105"/>
      <c r="F59" s="1105"/>
      <c r="G59" s="1106"/>
      <c r="H59" s="164"/>
      <c r="I59" s="562"/>
      <c r="J59" s="182"/>
      <c r="K59" s="592"/>
      <c r="L59" s="592"/>
      <c r="M59" s="593"/>
      <c r="N59" s="594"/>
    </row>
    <row r="60" spans="1:14" ht="20.149999999999999" customHeight="1" x14ac:dyDescent="0.3">
      <c r="A60" s="568"/>
      <c r="B60" s="122" t="s">
        <v>94</v>
      </c>
      <c r="C60" s="1261" t="s">
        <v>242</v>
      </c>
      <c r="D60" s="1262"/>
      <c r="E60" s="1262"/>
      <c r="F60" s="1262"/>
      <c r="G60" s="1263"/>
      <c r="H60" s="164"/>
      <c r="I60" s="562"/>
      <c r="J60" s="182"/>
      <c r="K60" s="592"/>
      <c r="L60" s="569">
        <v>0</v>
      </c>
      <c r="M60" s="593"/>
      <c r="N60" s="594"/>
    </row>
    <row r="61" spans="1:14" ht="33.65" customHeight="1" x14ac:dyDescent="0.3">
      <c r="A61" s="568"/>
      <c r="B61" s="182"/>
      <c r="C61" s="546"/>
      <c r="D61" s="1031" t="s">
        <v>238</v>
      </c>
      <c r="E61" s="1036"/>
      <c r="F61" s="1036"/>
      <c r="G61" s="1032"/>
      <c r="H61" s="161"/>
      <c r="I61" s="142"/>
      <c r="J61" s="184"/>
      <c r="K61" s="192"/>
      <c r="L61" s="192"/>
      <c r="M61" s="566"/>
      <c r="N61" s="588"/>
    </row>
    <row r="62" spans="1:14" ht="33.75" customHeight="1" x14ac:dyDescent="0.3">
      <c r="A62" s="568"/>
      <c r="B62" s="595" t="s">
        <v>98</v>
      </c>
      <c r="C62" s="1258" t="s">
        <v>474</v>
      </c>
      <c r="D62" s="1259"/>
      <c r="E62" s="1259"/>
      <c r="F62" s="1259"/>
      <c r="G62" s="1260"/>
      <c r="H62" s="596"/>
      <c r="I62" s="554"/>
      <c r="J62" s="552"/>
      <c r="K62" s="597"/>
      <c r="L62" s="206">
        <v>0</v>
      </c>
      <c r="M62" s="598"/>
      <c r="N62" s="594"/>
    </row>
    <row r="63" spans="1:14" ht="93" customHeight="1" x14ac:dyDescent="0.3">
      <c r="A63" s="568"/>
      <c r="B63" s="552"/>
      <c r="C63" s="555"/>
      <c r="D63" s="1086" t="s">
        <v>473</v>
      </c>
      <c r="E63" s="1087"/>
      <c r="F63" s="1087"/>
      <c r="G63" s="1089"/>
      <c r="H63" s="576"/>
      <c r="I63" s="551"/>
      <c r="J63" s="547"/>
      <c r="K63" s="148"/>
      <c r="L63" s="148"/>
      <c r="M63" s="567"/>
      <c r="N63" s="588"/>
    </row>
    <row r="64" spans="1:14" ht="31.5" customHeight="1" x14ac:dyDescent="0.3">
      <c r="A64" s="568"/>
      <c r="B64" s="595" t="s">
        <v>16</v>
      </c>
      <c r="C64" s="1258" t="s">
        <v>475</v>
      </c>
      <c r="D64" s="1259"/>
      <c r="E64" s="1259"/>
      <c r="F64" s="1259"/>
      <c r="G64" s="1260"/>
      <c r="H64" s="596"/>
      <c r="I64" s="554"/>
      <c r="J64" s="552"/>
      <c r="K64" s="597"/>
      <c r="L64" s="206">
        <v>0</v>
      </c>
      <c r="M64" s="598"/>
      <c r="N64" s="594"/>
    </row>
    <row r="65" spans="1:14" ht="36" customHeight="1" x14ac:dyDescent="0.3">
      <c r="A65" s="568"/>
      <c r="B65" s="104"/>
      <c r="C65" s="576" t="s">
        <v>2</v>
      </c>
      <c r="D65" s="1086" t="s">
        <v>476</v>
      </c>
      <c r="E65" s="1087"/>
      <c r="F65" s="1087"/>
      <c r="G65" s="1089"/>
      <c r="H65" s="576"/>
      <c r="I65" s="551"/>
      <c r="J65" s="547"/>
      <c r="K65" s="148"/>
      <c r="L65" s="148"/>
      <c r="M65" s="567"/>
      <c r="N65" s="588"/>
    </row>
    <row r="66" spans="1:14" ht="36" customHeight="1" x14ac:dyDescent="0.3">
      <c r="A66" s="568"/>
      <c r="B66" s="104"/>
      <c r="C66" s="576" t="s">
        <v>3</v>
      </c>
      <c r="D66" s="1086" t="s">
        <v>477</v>
      </c>
      <c r="E66" s="1087"/>
      <c r="F66" s="1087"/>
      <c r="G66" s="1089"/>
      <c r="H66" s="576"/>
      <c r="I66" s="551"/>
      <c r="J66" s="547"/>
      <c r="K66" s="148"/>
      <c r="L66" s="148"/>
      <c r="M66" s="567"/>
      <c r="N66" s="588"/>
    </row>
    <row r="67" spans="1:14" ht="15" customHeight="1" x14ac:dyDescent="0.3">
      <c r="A67" s="1254" t="s">
        <v>221</v>
      </c>
      <c r="B67" s="1254"/>
      <c r="C67" s="1254"/>
      <c r="D67" s="1254"/>
      <c r="E67" s="1254"/>
      <c r="F67" s="1254"/>
      <c r="G67" s="1254"/>
      <c r="H67" s="1254"/>
      <c r="I67" s="1254"/>
      <c r="J67" s="1254"/>
      <c r="K67" s="297"/>
      <c r="L67" s="565">
        <f>L22</f>
        <v>19</v>
      </c>
      <c r="M67" s="192"/>
      <c r="N67" s="599"/>
    </row>
    <row r="68" spans="1:14" ht="15" customHeight="1" x14ac:dyDescent="0.3">
      <c r="A68" s="280"/>
      <c r="B68" s="280"/>
      <c r="C68" s="557"/>
      <c r="D68" s="557"/>
      <c r="E68" s="557"/>
      <c r="F68" s="557"/>
      <c r="G68" s="557"/>
      <c r="H68" s="557"/>
      <c r="I68" s="557"/>
      <c r="J68" s="557"/>
      <c r="K68" s="358"/>
      <c r="L68" s="358"/>
      <c r="M68" s="280"/>
      <c r="N68" s="280"/>
    </row>
    <row r="69" spans="1:14" ht="15" customHeight="1" x14ac:dyDescent="0.3">
      <c r="A69" s="281" t="s">
        <v>302</v>
      </c>
      <c r="B69" s="281"/>
      <c r="C69" s="510"/>
      <c r="D69" s="510"/>
      <c r="E69" s="510"/>
      <c r="F69" s="281"/>
      <c r="G69" s="281"/>
      <c r="H69" s="506"/>
      <c r="I69" s="283"/>
      <c r="J69" s="506"/>
      <c r="K69" s="506"/>
      <c r="L69" s="506"/>
      <c r="M69" s="280"/>
      <c r="N69" s="280"/>
    </row>
    <row r="70" spans="1:14" ht="15" customHeight="1" x14ac:dyDescent="0.3">
      <c r="A70" s="281"/>
      <c r="B70" s="281"/>
      <c r="C70" s="510"/>
      <c r="D70" s="510"/>
      <c r="E70" s="510"/>
      <c r="F70" s="281"/>
      <c r="G70" s="281"/>
      <c r="H70" s="281"/>
      <c r="I70" s="283"/>
      <c r="J70" s="281"/>
      <c r="K70" s="506"/>
      <c r="L70" s="506"/>
      <c r="M70" s="281"/>
      <c r="N70" s="281"/>
    </row>
    <row r="71" spans="1:14" ht="15" customHeight="1" x14ac:dyDescent="0.3">
      <c r="A71" s="281"/>
      <c r="B71" s="281"/>
      <c r="C71" s="510"/>
      <c r="D71" s="510"/>
      <c r="E71" s="510"/>
      <c r="F71" s="281"/>
      <c r="G71" s="281"/>
      <c r="H71" s="281"/>
      <c r="I71" s="600"/>
      <c r="J71" s="511" t="str">
        <f>PENDIDIKAN!J472</f>
        <v>Padang, 1 April 2022</v>
      </c>
      <c r="K71" s="506"/>
      <c r="L71" s="506"/>
      <c r="M71" s="281"/>
      <c r="N71" s="281"/>
    </row>
    <row r="72" spans="1:14" ht="15" customHeight="1" x14ac:dyDescent="0.3">
      <c r="A72" s="281"/>
      <c r="B72" s="281"/>
      <c r="C72" s="510"/>
      <c r="D72" s="510"/>
      <c r="E72" s="510"/>
      <c r="F72" s="281"/>
      <c r="G72" s="281"/>
      <c r="H72" s="281"/>
      <c r="I72" s="600"/>
      <c r="J72" s="511" t="str">
        <f>PENDIDIKAN!J473</f>
        <v>Ketua Jurusan Kimia</v>
      </c>
      <c r="K72" s="239"/>
      <c r="L72" s="239"/>
      <c r="M72" s="239"/>
      <c r="N72" s="601"/>
    </row>
    <row r="73" spans="1:14" ht="15" customHeight="1" x14ac:dyDescent="0.3">
      <c r="A73" s="281"/>
      <c r="B73" s="281"/>
      <c r="C73" s="510"/>
      <c r="D73" s="510"/>
      <c r="E73" s="510"/>
      <c r="F73" s="281"/>
      <c r="G73" s="281"/>
      <c r="H73" s="281"/>
      <c r="I73" s="600"/>
      <c r="J73" s="511" t="str">
        <f>PENDIDIKAN!J474</f>
        <v>Fakultas MIPA Univesitas Andalas</v>
      </c>
      <c r="K73" s="506"/>
      <c r="L73" s="506"/>
      <c r="M73" s="281"/>
      <c r="N73" s="281"/>
    </row>
    <row r="74" spans="1:14" ht="15" customHeight="1" x14ac:dyDescent="0.3">
      <c r="A74" s="281"/>
      <c r="B74" s="281"/>
      <c r="C74" s="510"/>
      <c r="D74" s="510"/>
      <c r="E74" s="510"/>
      <c r="F74" s="281"/>
      <c r="G74" s="281"/>
      <c r="H74" s="281"/>
      <c r="I74" s="600"/>
      <c r="K74" s="506"/>
      <c r="L74" s="506"/>
      <c r="M74" s="281"/>
      <c r="N74" s="281"/>
    </row>
    <row r="75" spans="1:14" ht="15" customHeight="1" x14ac:dyDescent="0.3">
      <c r="A75" s="281"/>
      <c r="B75" s="281"/>
      <c r="C75" s="510"/>
      <c r="D75" s="510"/>
      <c r="E75" s="510"/>
      <c r="F75" s="281"/>
      <c r="G75" s="281"/>
      <c r="H75" s="281"/>
      <c r="I75" s="600"/>
      <c r="K75" s="506"/>
      <c r="L75" s="506"/>
      <c r="M75" s="281"/>
      <c r="N75" s="281"/>
    </row>
    <row r="76" spans="1:14" ht="15" customHeight="1" x14ac:dyDescent="0.3">
      <c r="A76" s="281"/>
      <c r="B76" s="281"/>
      <c r="C76" s="510"/>
      <c r="D76" s="510"/>
      <c r="E76" s="510"/>
      <c r="F76" s="281"/>
      <c r="G76" s="281"/>
      <c r="H76" s="281"/>
      <c r="I76" s="600"/>
      <c r="K76" s="506"/>
      <c r="L76" s="506"/>
      <c r="M76" s="281"/>
      <c r="N76" s="281"/>
    </row>
    <row r="77" spans="1:14" ht="15" customHeight="1" x14ac:dyDescent="0.3">
      <c r="A77" s="281"/>
      <c r="B77" s="281"/>
      <c r="C77" s="510"/>
      <c r="D77" s="510"/>
      <c r="E77" s="510"/>
      <c r="F77" s="281"/>
      <c r="G77" s="281"/>
      <c r="H77" s="281"/>
      <c r="I77" s="600"/>
      <c r="K77" s="559"/>
      <c r="L77" s="559"/>
      <c r="M77" s="559"/>
      <c r="N77" s="559"/>
    </row>
    <row r="78" spans="1:14" ht="15" customHeight="1" x14ac:dyDescent="0.3">
      <c r="A78" s="281"/>
      <c r="B78" s="281"/>
      <c r="C78" s="510"/>
      <c r="D78" s="510"/>
      <c r="E78" s="510"/>
      <c r="F78" s="281"/>
      <c r="G78" s="281"/>
      <c r="H78" s="281"/>
      <c r="I78" s="600"/>
      <c r="J78" s="952" t="str">
        <f>PENDIDIKAN!J479</f>
        <v>Dr. Mai Efdi</v>
      </c>
      <c r="K78" s="559"/>
      <c r="L78" s="559"/>
      <c r="M78" s="559"/>
      <c r="N78" s="559"/>
    </row>
    <row r="79" spans="1:14" ht="15" customHeight="1" x14ac:dyDescent="0.3">
      <c r="A79" s="281"/>
      <c r="B79" s="281"/>
      <c r="C79" s="510"/>
      <c r="D79" s="510"/>
      <c r="E79" s="510"/>
      <c r="F79" s="281"/>
      <c r="G79" s="281"/>
      <c r="H79" s="281"/>
      <c r="I79" s="602"/>
      <c r="J79" s="511" t="str">
        <f>PENDIDIKAN!J480</f>
        <v>197205301999031003</v>
      </c>
      <c r="K79" s="506"/>
      <c r="L79" s="506"/>
      <c r="M79" s="281"/>
      <c r="N79" s="281"/>
    </row>
  </sheetData>
  <mergeCells count="55">
    <mergeCell ref="E54:G54"/>
    <mergeCell ref="E48:G48"/>
    <mergeCell ref="E49:G49"/>
    <mergeCell ref="E50:G50"/>
    <mergeCell ref="E51:G51"/>
    <mergeCell ref="E52:G52"/>
    <mergeCell ref="E46:G46"/>
    <mergeCell ref="E47:G47"/>
    <mergeCell ref="E42:G42"/>
    <mergeCell ref="B21:G21"/>
    <mergeCell ref="E43:G43"/>
    <mergeCell ref="E44:G44"/>
    <mergeCell ref="E45:G45"/>
    <mergeCell ref="A18:M18"/>
    <mergeCell ref="G15:M15"/>
    <mergeCell ref="D57:G57"/>
    <mergeCell ref="G16:J16"/>
    <mergeCell ref="B20:G20"/>
    <mergeCell ref="C27:G27"/>
    <mergeCell ref="D28:G28"/>
    <mergeCell ref="D55:G55"/>
    <mergeCell ref="C56:G56"/>
    <mergeCell ref="E36:G36"/>
    <mergeCell ref="E37:G37"/>
    <mergeCell ref="E38:G38"/>
    <mergeCell ref="E39:G39"/>
    <mergeCell ref="E40:G40"/>
    <mergeCell ref="E41:G41"/>
    <mergeCell ref="E53:G53"/>
    <mergeCell ref="A67:J67"/>
    <mergeCell ref="B22:G22"/>
    <mergeCell ref="C23:G23"/>
    <mergeCell ref="D24:G24"/>
    <mergeCell ref="C25:G25"/>
    <mergeCell ref="C62:G62"/>
    <mergeCell ref="D63:G63"/>
    <mergeCell ref="C64:G64"/>
    <mergeCell ref="D66:G66"/>
    <mergeCell ref="D65:G65"/>
    <mergeCell ref="D32:G32"/>
    <mergeCell ref="D61:G61"/>
    <mergeCell ref="D26:G26"/>
    <mergeCell ref="D58:G58"/>
    <mergeCell ref="D59:G59"/>
    <mergeCell ref="C60:G60"/>
    <mergeCell ref="G8:M8"/>
    <mergeCell ref="G9:J9"/>
    <mergeCell ref="G12:J12"/>
    <mergeCell ref="G13:J13"/>
    <mergeCell ref="G14:J14"/>
    <mergeCell ref="G7:J7"/>
    <mergeCell ref="A1:M1"/>
    <mergeCell ref="A2:M2"/>
    <mergeCell ref="G5:J5"/>
    <mergeCell ref="G6:J6"/>
  </mergeCells>
  <hyperlinks>
    <hyperlink ref="N36" r:id="rId1" xr:uid="{00000000-0004-0000-0500-000000000000}"/>
    <hyperlink ref="N37" r:id="rId2" xr:uid="{00000000-0004-0000-0500-000001000000}"/>
    <hyperlink ref="N38" r:id="rId3" xr:uid="{00000000-0004-0000-0500-000002000000}"/>
    <hyperlink ref="N39" r:id="rId4" xr:uid="{00000000-0004-0000-0500-000003000000}"/>
    <hyperlink ref="N40" r:id="rId5" xr:uid="{00000000-0004-0000-0500-000004000000}"/>
    <hyperlink ref="N41" r:id="rId6" xr:uid="{00000000-0004-0000-0500-000005000000}"/>
    <hyperlink ref="N42" r:id="rId7" xr:uid="{00000000-0004-0000-0500-000006000000}"/>
    <hyperlink ref="N43" r:id="rId8" xr:uid="{00000000-0004-0000-0500-000007000000}"/>
    <hyperlink ref="N44" r:id="rId9" xr:uid="{00000000-0004-0000-0500-000008000000}"/>
    <hyperlink ref="N45" r:id="rId10" xr:uid="{00000000-0004-0000-0500-000009000000}"/>
    <hyperlink ref="N46" r:id="rId11" xr:uid="{00000000-0004-0000-0500-00000A000000}"/>
    <hyperlink ref="N47" r:id="rId12" xr:uid="{00000000-0004-0000-0500-00000B000000}"/>
    <hyperlink ref="N48" r:id="rId13" xr:uid="{00000000-0004-0000-0500-00000C000000}"/>
    <hyperlink ref="N49" r:id="rId14" xr:uid="{00000000-0004-0000-0500-00000D000000}"/>
    <hyperlink ref="N50" r:id="rId15" xr:uid="{00000000-0004-0000-0500-00000E000000}"/>
    <hyperlink ref="N51" r:id="rId16" xr:uid="{00000000-0004-0000-0500-00000F000000}"/>
    <hyperlink ref="N52" r:id="rId17" xr:uid="{00000000-0004-0000-0500-000010000000}"/>
    <hyperlink ref="N53" r:id="rId18" xr:uid="{00000000-0004-0000-0500-000011000000}"/>
    <hyperlink ref="N54" r:id="rId19" xr:uid="{00000000-0004-0000-0500-000012000000}"/>
  </hyperlinks>
  <pageMargins left="0.47244094488188981" right="0.43307086614173229" top="0.51181102362204722" bottom="0.51181102362204722" header="0" footer="0"/>
  <pageSetup paperSize="9" scale="60" firstPageNumber="74" orientation="portrait" useFirstPageNumber="1" verticalDpi="300" r:id="rId20"/>
  <rowBreaks count="1" manualBreakCount="1">
    <brk id="4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N115"/>
  <sheetViews>
    <sheetView view="pageBreakPreview" zoomScaleSheetLayoutView="100" workbookViewId="0">
      <selection activeCell="M10" sqref="M10"/>
    </sheetView>
  </sheetViews>
  <sheetFormatPr defaultColWidth="9.1796875" defaultRowHeight="15" customHeight="1" x14ac:dyDescent="0.3"/>
  <cols>
    <col min="1" max="1" width="4.453125" style="423" customWidth="1"/>
    <col min="2" max="2" width="3.26953125" style="423" customWidth="1"/>
    <col min="3" max="3" width="3.1796875" style="423" customWidth="1"/>
    <col min="4" max="4" width="3.453125" style="423" customWidth="1"/>
    <col min="5" max="5" width="26" style="423" customWidth="1"/>
    <col min="6" max="6" width="1.81640625" style="423" customWidth="1"/>
    <col min="7" max="7" width="15.453125" style="423" customWidth="1"/>
    <col min="8" max="8" width="13.26953125" style="423" customWidth="1"/>
    <col min="9" max="9" width="10.453125" style="423" customWidth="1"/>
    <col min="10" max="10" width="10" style="423" customWidth="1"/>
    <col min="11" max="11" width="7.26953125" style="423" bestFit="1" customWidth="1"/>
    <col min="12" max="12" width="8.81640625" style="423" customWidth="1"/>
    <col min="13" max="13" width="24.81640625" style="423" customWidth="1"/>
    <col min="14" max="14" width="23" style="457" customWidth="1"/>
    <col min="15" max="16384" width="9.1796875" style="423"/>
  </cols>
  <sheetData>
    <row r="1" spans="1:14" s="511" customFormat="1" ht="15" customHeight="1" x14ac:dyDescent="0.3">
      <c r="A1" s="1159" t="s">
        <v>207</v>
      </c>
      <c r="B1" s="1159"/>
      <c r="C1" s="1159"/>
      <c r="D1" s="1159"/>
      <c r="E1" s="1159"/>
      <c r="F1" s="1159"/>
      <c r="G1" s="1159"/>
      <c r="H1" s="1159"/>
      <c r="I1" s="1159"/>
      <c r="J1" s="1159"/>
      <c r="K1" s="1159"/>
      <c r="L1" s="1159"/>
      <c r="M1" s="1159"/>
      <c r="N1" s="583"/>
    </row>
    <row r="2" spans="1:14" s="511" customFormat="1" ht="15" customHeight="1" x14ac:dyDescent="0.3">
      <c r="A2" s="1159" t="s">
        <v>233</v>
      </c>
      <c r="B2" s="1159"/>
      <c r="C2" s="1159"/>
      <c r="D2" s="1159"/>
      <c r="E2" s="1159"/>
      <c r="F2" s="1159"/>
      <c r="G2" s="1159"/>
      <c r="H2" s="1159"/>
      <c r="I2" s="1159"/>
      <c r="J2" s="1159"/>
      <c r="K2" s="1159"/>
      <c r="L2" s="1159"/>
      <c r="M2" s="1159"/>
      <c r="N2" s="583"/>
    </row>
    <row r="3" spans="1:14" s="511" customFormat="1" ht="15" customHeight="1" x14ac:dyDescent="0.3">
      <c r="A3" s="281"/>
      <c r="B3" s="281"/>
      <c r="C3" s="281"/>
      <c r="D3" s="281"/>
      <c r="E3" s="281"/>
      <c r="F3" s="281"/>
      <c r="G3" s="281"/>
      <c r="H3" s="281"/>
      <c r="I3" s="283"/>
      <c r="J3" s="281"/>
      <c r="K3" s="506"/>
      <c r="L3" s="506"/>
      <c r="M3" s="281"/>
      <c r="N3" s="603"/>
    </row>
    <row r="4" spans="1:14" s="511" customFormat="1" ht="13" x14ac:dyDescent="0.3">
      <c r="A4" s="280" t="s">
        <v>208</v>
      </c>
      <c r="B4" s="280"/>
      <c r="C4" s="281"/>
      <c r="D4" s="282"/>
      <c r="E4" s="282"/>
      <c r="F4" s="282"/>
      <c r="G4" s="281"/>
      <c r="H4" s="281"/>
      <c r="I4" s="283"/>
      <c r="J4" s="281"/>
      <c r="K4" s="506"/>
      <c r="L4" s="506"/>
      <c r="M4" s="281"/>
      <c r="N4" s="603"/>
    </row>
    <row r="5" spans="1:14" s="511" customFormat="1" ht="13" x14ac:dyDescent="0.3">
      <c r="A5" s="281"/>
      <c r="B5" s="281"/>
      <c r="C5" s="281" t="s">
        <v>209</v>
      </c>
      <c r="D5" s="281"/>
      <c r="E5" s="281"/>
      <c r="F5" s="281" t="s">
        <v>210</v>
      </c>
      <c r="G5" s="1162" t="str">
        <f>PENDIDIKAN!F5</f>
        <v>Dr. Mai Efdi</v>
      </c>
      <c r="H5" s="1162"/>
      <c r="I5" s="1162"/>
      <c r="J5" s="1162"/>
      <c r="K5" s="506"/>
      <c r="L5" s="506"/>
      <c r="M5" s="281"/>
      <c r="N5" s="603"/>
    </row>
    <row r="6" spans="1:14" s="511" customFormat="1" ht="13" x14ac:dyDescent="0.3">
      <c r="A6" s="281"/>
      <c r="B6" s="281"/>
      <c r="C6" s="281" t="s">
        <v>211</v>
      </c>
      <c r="D6" s="281"/>
      <c r="E6" s="281"/>
      <c r="F6" s="281" t="s">
        <v>210</v>
      </c>
      <c r="G6" s="1162" t="str">
        <f>PENDIDIKAN!F6</f>
        <v>197205301999031003</v>
      </c>
      <c r="H6" s="1162"/>
      <c r="I6" s="1162"/>
      <c r="J6" s="1162"/>
      <c r="K6" s="506"/>
      <c r="L6" s="506" t="s">
        <v>243</v>
      </c>
      <c r="M6" s="281"/>
      <c r="N6" s="603"/>
    </row>
    <row r="7" spans="1:14" s="511" customFormat="1" ht="13" x14ac:dyDescent="0.3">
      <c r="A7" s="281"/>
      <c r="B7" s="281"/>
      <c r="C7" s="281" t="s">
        <v>212</v>
      </c>
      <c r="D7" s="281"/>
      <c r="E7" s="281"/>
      <c r="F7" s="281" t="s">
        <v>210</v>
      </c>
      <c r="G7" s="1162" t="str">
        <f>PENDIDIKAN!F7</f>
        <v>Penata Tk. I / III.d</v>
      </c>
      <c r="H7" s="1162"/>
      <c r="I7" s="1162"/>
      <c r="J7" s="1162"/>
      <c r="K7" s="78"/>
      <c r="L7" s="78"/>
      <c r="M7" s="88"/>
      <c r="N7" s="84"/>
    </row>
    <row r="8" spans="1:14" s="511" customFormat="1" ht="13" x14ac:dyDescent="0.3">
      <c r="A8" s="281"/>
      <c r="B8" s="281"/>
      <c r="C8" s="281" t="s">
        <v>279</v>
      </c>
      <c r="D8" s="281"/>
      <c r="E8" s="281"/>
      <c r="F8" s="281" t="s">
        <v>210</v>
      </c>
      <c r="G8" s="1079" t="str">
        <f>PENDIDIKAN!F8</f>
        <v>Ketua Jurusan Kimia</v>
      </c>
      <c r="H8" s="1079"/>
      <c r="I8" s="1079"/>
      <c r="J8" s="1079"/>
      <c r="K8" s="1079"/>
      <c r="L8" s="1079"/>
      <c r="M8" s="1079"/>
      <c r="N8" s="604"/>
    </row>
    <row r="9" spans="1:14" s="511" customFormat="1" ht="13" x14ac:dyDescent="0.3">
      <c r="A9" s="281"/>
      <c r="B9" s="281"/>
      <c r="C9" s="281" t="s">
        <v>214</v>
      </c>
      <c r="D9" s="281"/>
      <c r="E9" s="281"/>
      <c r="F9" s="281" t="s">
        <v>210</v>
      </c>
      <c r="G9" s="1162" t="str">
        <f>PENDIDIKAN!F9</f>
        <v>Fakultas MIPA Universitas Andalas</v>
      </c>
      <c r="H9" s="1162"/>
      <c r="I9" s="1162"/>
      <c r="J9" s="1162"/>
      <c r="K9" s="506"/>
      <c r="L9" s="506"/>
      <c r="M9" s="281"/>
      <c r="N9" s="603"/>
    </row>
    <row r="10" spans="1:14" s="511" customFormat="1" ht="13" x14ac:dyDescent="0.3">
      <c r="A10" s="281"/>
      <c r="B10" s="281"/>
      <c r="C10" s="281"/>
      <c r="D10" s="281"/>
      <c r="E10" s="281"/>
      <c r="F10" s="281"/>
      <c r="G10" s="559"/>
      <c r="H10" s="559"/>
      <c r="I10" s="559"/>
      <c r="J10" s="559"/>
      <c r="K10" s="506"/>
      <c r="L10" s="506"/>
      <c r="M10" s="281"/>
      <c r="N10" s="603"/>
    </row>
    <row r="11" spans="1:14" s="511" customFormat="1" ht="13" x14ac:dyDescent="0.3">
      <c r="A11" s="280" t="s">
        <v>215</v>
      </c>
      <c r="B11" s="280"/>
      <c r="C11" s="281"/>
      <c r="D11" s="282"/>
      <c r="E11" s="282"/>
      <c r="F11" s="282"/>
      <c r="G11" s="281"/>
      <c r="H11" s="281"/>
      <c r="I11" s="283"/>
      <c r="J11" s="281"/>
      <c r="K11" s="506"/>
      <c r="L11" s="506"/>
      <c r="M11" s="281"/>
      <c r="N11" s="603"/>
    </row>
    <row r="12" spans="1:14" s="511" customFormat="1" ht="13" x14ac:dyDescent="0.3">
      <c r="A12" s="281"/>
      <c r="B12" s="281"/>
      <c r="C12" s="281" t="s">
        <v>216</v>
      </c>
      <c r="D12" s="281"/>
      <c r="E12" s="281"/>
      <c r="F12" s="281" t="s">
        <v>210</v>
      </c>
      <c r="G12" s="1162" t="str">
        <f>PENDIDIKAN!F12</f>
        <v>Dr. Upita Septiani, S.Si., M.Si.</v>
      </c>
      <c r="H12" s="1162"/>
      <c r="I12" s="1162"/>
      <c r="J12" s="1162"/>
      <c r="K12" s="506"/>
      <c r="L12" s="506"/>
      <c r="M12" s="281"/>
      <c r="N12" s="603"/>
    </row>
    <row r="13" spans="1:14" s="511" customFormat="1" ht="13" x14ac:dyDescent="0.3">
      <c r="A13" s="281"/>
      <c r="B13" s="281"/>
      <c r="C13" s="281" t="s">
        <v>217</v>
      </c>
      <c r="D13" s="281"/>
      <c r="E13" s="281"/>
      <c r="F13" s="281" t="s">
        <v>210</v>
      </c>
      <c r="G13" s="1162" t="str">
        <f>PENDIDIKAN!F13</f>
        <v>197402212005012001</v>
      </c>
      <c r="H13" s="1162"/>
      <c r="I13" s="1162"/>
      <c r="J13" s="1162"/>
      <c r="K13" s="506"/>
      <c r="L13" s="506"/>
      <c r="M13" s="281"/>
      <c r="N13" s="603"/>
    </row>
    <row r="14" spans="1:14" s="511" customFormat="1" ht="13" x14ac:dyDescent="0.3">
      <c r="A14" s="281"/>
      <c r="B14" s="281"/>
      <c r="C14" s="281" t="s">
        <v>212</v>
      </c>
      <c r="D14" s="281"/>
      <c r="E14" s="281"/>
      <c r="F14" s="281" t="s">
        <v>210</v>
      </c>
      <c r="G14" s="1162" t="str">
        <f>PENDIDIKAN!F14</f>
        <v>Penata / III.c</v>
      </c>
      <c r="H14" s="1162"/>
      <c r="I14" s="1162"/>
      <c r="J14" s="1162"/>
      <c r="K14" s="78"/>
      <c r="L14" s="78"/>
      <c r="M14" s="88"/>
      <c r="N14" s="84"/>
    </row>
    <row r="15" spans="1:14" s="511" customFormat="1" ht="13" x14ac:dyDescent="0.3">
      <c r="A15" s="281"/>
      <c r="B15" s="281"/>
      <c r="C15" s="281" t="s">
        <v>279</v>
      </c>
      <c r="D15" s="281"/>
      <c r="E15" s="281"/>
      <c r="F15" s="281" t="s">
        <v>210</v>
      </c>
      <c r="G15" s="1079" t="str">
        <f>PENDIDIKAN!F15</f>
        <v>Lektor</v>
      </c>
      <c r="H15" s="1079"/>
      <c r="I15" s="1079"/>
      <c r="J15" s="1079"/>
      <c r="K15" s="1079"/>
      <c r="L15" s="1079"/>
      <c r="M15" s="1079"/>
      <c r="N15" s="604"/>
    </row>
    <row r="16" spans="1:14" s="511" customFormat="1" ht="13" x14ac:dyDescent="0.3">
      <c r="A16" s="281"/>
      <c r="B16" s="281"/>
      <c r="C16" s="281" t="s">
        <v>214</v>
      </c>
      <c r="D16" s="281"/>
      <c r="E16" s="281"/>
      <c r="F16" s="281" t="s">
        <v>210</v>
      </c>
      <c r="G16" s="1162" t="str">
        <f>PENDIDIKAN!F16</f>
        <v>Fakultas MIPA Universitas Andalas</v>
      </c>
      <c r="H16" s="1162"/>
      <c r="I16" s="1162"/>
      <c r="J16" s="1162"/>
      <c r="K16" s="506"/>
      <c r="L16" s="506"/>
      <c r="M16" s="281"/>
      <c r="N16" s="603"/>
    </row>
    <row r="17" spans="1:14" s="511" customFormat="1" ht="15" customHeight="1" x14ac:dyDescent="0.3">
      <c r="A17" s="281"/>
      <c r="B17" s="281"/>
      <c r="C17" s="281"/>
      <c r="D17" s="281"/>
      <c r="E17" s="281"/>
      <c r="F17" s="281"/>
      <c r="G17" s="281"/>
      <c r="H17" s="281"/>
      <c r="I17" s="283"/>
      <c r="J17" s="281"/>
      <c r="K17" s="506"/>
      <c r="L17" s="506"/>
      <c r="M17" s="281"/>
      <c r="N17" s="603"/>
    </row>
    <row r="18" spans="1:14" s="511" customFormat="1" ht="15" customHeight="1" x14ac:dyDescent="0.3">
      <c r="A18" s="1264" t="s">
        <v>234</v>
      </c>
      <c r="B18" s="1264"/>
      <c r="C18" s="1264"/>
      <c r="D18" s="1264"/>
      <c r="E18" s="1264"/>
      <c r="F18" s="1264"/>
      <c r="G18" s="1264"/>
      <c r="H18" s="1264"/>
      <c r="I18" s="1264"/>
      <c r="J18" s="1264"/>
      <c r="K18" s="1264"/>
      <c r="L18" s="1264"/>
      <c r="M18" s="1264"/>
      <c r="N18" s="582"/>
    </row>
    <row r="19" spans="1:14" s="511" customFormat="1" ht="15" customHeight="1" x14ac:dyDescent="0.3">
      <c r="A19" s="558"/>
      <c r="B19" s="558"/>
      <c r="C19" s="285"/>
      <c r="D19" s="285"/>
      <c r="E19" s="285"/>
      <c r="F19" s="285"/>
      <c r="G19" s="285"/>
      <c r="H19" s="285"/>
      <c r="I19" s="286"/>
      <c r="J19" s="287"/>
      <c r="K19" s="506"/>
      <c r="L19" s="506"/>
      <c r="M19" s="281"/>
      <c r="N19" s="603"/>
    </row>
    <row r="20" spans="1:14" s="511" customFormat="1" ht="39" x14ac:dyDescent="0.3">
      <c r="A20" s="299" t="s">
        <v>218</v>
      </c>
      <c r="B20" s="1163" t="s">
        <v>223</v>
      </c>
      <c r="C20" s="1164"/>
      <c r="D20" s="1164"/>
      <c r="E20" s="1164"/>
      <c r="F20" s="1164"/>
      <c r="G20" s="1164"/>
      <c r="H20" s="299" t="s">
        <v>219</v>
      </c>
      <c r="I20" s="299" t="s">
        <v>224</v>
      </c>
      <c r="J20" s="299" t="s">
        <v>225</v>
      </c>
      <c r="K20" s="299" t="s">
        <v>226</v>
      </c>
      <c r="L20" s="299" t="s">
        <v>227</v>
      </c>
      <c r="M20" s="299" t="s">
        <v>220</v>
      </c>
      <c r="N20" s="563" t="s">
        <v>355</v>
      </c>
    </row>
    <row r="21" spans="1:14" s="511" customFormat="1" ht="15" customHeight="1" x14ac:dyDescent="0.3">
      <c r="A21" s="564">
        <v>1</v>
      </c>
      <c r="B21" s="1165">
        <v>2</v>
      </c>
      <c r="C21" s="1166"/>
      <c r="D21" s="1166"/>
      <c r="E21" s="1166"/>
      <c r="F21" s="1166"/>
      <c r="G21" s="1166"/>
      <c r="H21" s="564">
        <v>3</v>
      </c>
      <c r="I21" s="299">
        <v>4</v>
      </c>
      <c r="J21" s="564">
        <v>5</v>
      </c>
      <c r="K21" s="564">
        <v>6</v>
      </c>
      <c r="L21" s="564">
        <v>7</v>
      </c>
      <c r="M21" s="564">
        <v>8</v>
      </c>
      <c r="N21" s="563">
        <v>9</v>
      </c>
    </row>
    <row r="22" spans="1:14" s="422" customFormat="1" ht="23.25" customHeight="1" x14ac:dyDescent="0.35">
      <c r="A22" s="122" t="s">
        <v>71</v>
      </c>
      <c r="B22" s="1063" t="s">
        <v>202</v>
      </c>
      <c r="C22" s="1064"/>
      <c r="D22" s="1064"/>
      <c r="E22" s="1064"/>
      <c r="F22" s="1064"/>
      <c r="G22" s="1065"/>
      <c r="H22" s="161"/>
      <c r="I22" s="142"/>
      <c r="J22" s="184"/>
      <c r="K22" s="192"/>
      <c r="L22" s="565">
        <f>L23+L37+L56+L66+L68+L71+L78+L87+L91+L95</f>
        <v>33</v>
      </c>
      <c r="M22" s="439"/>
      <c r="N22" s="455"/>
    </row>
    <row r="23" spans="1:14" s="422" customFormat="1" ht="35.25" customHeight="1" x14ac:dyDescent="0.35">
      <c r="A23" s="580"/>
      <c r="B23" s="175" t="s">
        <v>10</v>
      </c>
      <c r="C23" s="1031" t="s">
        <v>157</v>
      </c>
      <c r="D23" s="1036"/>
      <c r="E23" s="1036"/>
      <c r="F23" s="1036"/>
      <c r="G23" s="1032"/>
      <c r="H23" s="161"/>
      <c r="I23" s="142"/>
      <c r="J23" s="184"/>
      <c r="K23" s="192"/>
      <c r="L23" s="100">
        <f>SUM(L24:L36)</f>
        <v>17</v>
      </c>
      <c r="M23" s="439"/>
      <c r="N23" s="455"/>
    </row>
    <row r="24" spans="1:14" s="422" customFormat="1" ht="29.5" customHeight="1" x14ac:dyDescent="0.35">
      <c r="A24" s="580"/>
      <c r="B24" s="177"/>
      <c r="C24" s="184">
        <v>1</v>
      </c>
      <c r="D24" s="1031" t="s">
        <v>158</v>
      </c>
      <c r="E24" s="1036"/>
      <c r="F24" s="1036"/>
      <c r="G24" s="1032"/>
      <c r="H24" s="161"/>
      <c r="I24" s="142"/>
      <c r="J24" s="184"/>
      <c r="K24" s="192"/>
      <c r="L24" s="192"/>
      <c r="M24" s="439"/>
      <c r="N24" s="455"/>
    </row>
    <row r="25" spans="1:14" s="422" customFormat="1" ht="76.5" customHeight="1" x14ac:dyDescent="0.35">
      <c r="A25" s="580"/>
      <c r="B25" s="177"/>
      <c r="C25" s="281"/>
      <c r="D25" s="585">
        <v>1</v>
      </c>
      <c r="E25" s="1271" t="s">
        <v>1264</v>
      </c>
      <c r="F25" s="1272"/>
      <c r="G25" s="1273"/>
      <c r="H25" s="605" t="s">
        <v>1179</v>
      </c>
      <c r="I25" s="610" t="s">
        <v>313</v>
      </c>
      <c r="J25" s="611">
        <v>1</v>
      </c>
      <c r="K25" s="611">
        <v>2</v>
      </c>
      <c r="L25" s="611">
        <f t="shared" ref="L25" si="0">J25*K25</f>
        <v>2</v>
      </c>
      <c r="M25" s="606" t="s">
        <v>1180</v>
      </c>
      <c r="N25" s="964" t="s">
        <v>1442</v>
      </c>
    </row>
    <row r="26" spans="1:14" s="422" customFormat="1" ht="77.25" customHeight="1" x14ac:dyDescent="0.35">
      <c r="A26" s="580"/>
      <c r="B26" s="177"/>
      <c r="C26" s="281"/>
      <c r="D26" s="585">
        <v>2</v>
      </c>
      <c r="E26" s="1271" t="s">
        <v>1266</v>
      </c>
      <c r="F26" s="1272"/>
      <c r="G26" s="1273"/>
      <c r="H26" s="605" t="s">
        <v>1270</v>
      </c>
      <c r="I26" s="610" t="s">
        <v>313</v>
      </c>
      <c r="J26" s="611">
        <v>1</v>
      </c>
      <c r="K26" s="611">
        <v>2</v>
      </c>
      <c r="L26" s="611">
        <f t="shared" ref="L26" si="1">J26*K26</f>
        <v>2</v>
      </c>
      <c r="M26" s="606" t="s">
        <v>1267</v>
      </c>
      <c r="N26" s="964" t="s">
        <v>1443</v>
      </c>
    </row>
    <row r="27" spans="1:14" s="422" customFormat="1" ht="78.75" customHeight="1" x14ac:dyDescent="0.35">
      <c r="A27" s="580"/>
      <c r="B27" s="177"/>
      <c r="C27" s="281"/>
      <c r="D27" s="585">
        <v>3</v>
      </c>
      <c r="E27" s="1271" t="s">
        <v>1268</v>
      </c>
      <c r="F27" s="1272"/>
      <c r="G27" s="1273"/>
      <c r="H27" s="605" t="s">
        <v>536</v>
      </c>
      <c r="I27" s="610" t="s">
        <v>313</v>
      </c>
      <c r="J27" s="611">
        <v>1</v>
      </c>
      <c r="K27" s="611">
        <v>2</v>
      </c>
      <c r="L27" s="611">
        <f t="shared" ref="L27" si="2">J27*K27</f>
        <v>2</v>
      </c>
      <c r="M27" s="606" t="s">
        <v>1269</v>
      </c>
      <c r="N27" s="964" t="s">
        <v>1444</v>
      </c>
    </row>
    <row r="28" spans="1:14" s="422" customFormat="1" ht="63.75" customHeight="1" x14ac:dyDescent="0.35">
      <c r="A28" s="580"/>
      <c r="B28" s="177"/>
      <c r="C28" s="281"/>
      <c r="D28" s="585">
        <v>4</v>
      </c>
      <c r="E28" s="1271" t="s">
        <v>1181</v>
      </c>
      <c r="F28" s="1272"/>
      <c r="G28" s="1273"/>
      <c r="H28" s="607" t="s">
        <v>1183</v>
      </c>
      <c r="I28" s="610" t="s">
        <v>313</v>
      </c>
      <c r="J28" s="611">
        <v>1</v>
      </c>
      <c r="K28" s="611">
        <v>2</v>
      </c>
      <c r="L28" s="611">
        <f t="shared" ref="L28:L29" si="3">J28*K28</f>
        <v>2</v>
      </c>
      <c r="M28" s="606" t="s">
        <v>1182</v>
      </c>
      <c r="N28" s="964" t="s">
        <v>1445</v>
      </c>
    </row>
    <row r="29" spans="1:14" s="422" customFormat="1" ht="79.5" customHeight="1" x14ac:dyDescent="0.35">
      <c r="A29" s="580"/>
      <c r="B29" s="177"/>
      <c r="C29" s="281"/>
      <c r="D29" s="585">
        <v>5</v>
      </c>
      <c r="E29" s="1271" t="s">
        <v>1265</v>
      </c>
      <c r="F29" s="1272"/>
      <c r="G29" s="1273"/>
      <c r="H29" s="607" t="s">
        <v>550</v>
      </c>
      <c r="I29" s="610" t="s">
        <v>313</v>
      </c>
      <c r="J29" s="611">
        <v>1</v>
      </c>
      <c r="K29" s="611">
        <v>2</v>
      </c>
      <c r="L29" s="611">
        <f t="shared" si="3"/>
        <v>2</v>
      </c>
      <c r="M29" s="606" t="s">
        <v>549</v>
      </c>
      <c r="N29" s="964" t="s">
        <v>1446</v>
      </c>
    </row>
    <row r="30" spans="1:14" s="422" customFormat="1" ht="60.75" customHeight="1" x14ac:dyDescent="0.35">
      <c r="A30" s="580"/>
      <c r="B30" s="177"/>
      <c r="C30" s="281"/>
      <c r="D30" s="585">
        <v>6</v>
      </c>
      <c r="E30" s="1271" t="s">
        <v>1184</v>
      </c>
      <c r="F30" s="1272"/>
      <c r="G30" s="1273"/>
      <c r="H30" s="607" t="s">
        <v>1183</v>
      </c>
      <c r="I30" s="610" t="s">
        <v>313</v>
      </c>
      <c r="J30" s="611">
        <v>1</v>
      </c>
      <c r="K30" s="611">
        <v>2</v>
      </c>
      <c r="L30" s="611">
        <f t="shared" ref="L30" si="4">J30*K30</f>
        <v>2</v>
      </c>
      <c r="M30" s="606" t="s">
        <v>1185</v>
      </c>
      <c r="N30" s="964" t="s">
        <v>1447</v>
      </c>
    </row>
    <row r="31" spans="1:14" s="422" customFormat="1" ht="19.5" customHeight="1" x14ac:dyDescent="0.35">
      <c r="A31" s="440"/>
      <c r="B31" s="435"/>
      <c r="C31" s="184">
        <v>2</v>
      </c>
      <c r="D31" s="1041" t="s">
        <v>159</v>
      </c>
      <c r="E31" s="1041"/>
      <c r="F31" s="1041"/>
      <c r="G31" s="1041"/>
      <c r="H31" s="629"/>
      <c r="I31" s="153"/>
      <c r="J31" s="585"/>
      <c r="K31" s="608"/>
      <c r="L31" s="608"/>
      <c r="M31" s="179"/>
      <c r="N31" s="455"/>
    </row>
    <row r="32" spans="1:14" ht="77.25" customHeight="1" x14ac:dyDescent="0.3">
      <c r="A32" s="441"/>
      <c r="B32" s="435"/>
      <c r="C32" s="630"/>
      <c r="D32" s="585">
        <v>1</v>
      </c>
      <c r="E32" s="1271" t="s">
        <v>1193</v>
      </c>
      <c r="F32" s="1272"/>
      <c r="G32" s="1273"/>
      <c r="H32" s="605" t="s">
        <v>1194</v>
      </c>
      <c r="I32" s="610" t="s">
        <v>313</v>
      </c>
      <c r="J32" s="585">
        <v>1</v>
      </c>
      <c r="K32" s="585">
        <v>1</v>
      </c>
      <c r="L32" s="585">
        <f t="shared" ref="L32:L35" si="5">J32*K32</f>
        <v>1</v>
      </c>
      <c r="M32" s="951" t="s">
        <v>1195</v>
      </c>
      <c r="N32" s="963" t="s">
        <v>1448</v>
      </c>
    </row>
    <row r="33" spans="1:14" ht="61.5" customHeight="1" x14ac:dyDescent="0.3">
      <c r="A33" s="441"/>
      <c r="B33" s="435"/>
      <c r="C33" s="630"/>
      <c r="D33" s="585">
        <v>2</v>
      </c>
      <c r="E33" s="1271" t="s">
        <v>1431</v>
      </c>
      <c r="F33" s="1272"/>
      <c r="G33" s="1273"/>
      <c r="H33" s="605" t="s">
        <v>1432</v>
      </c>
      <c r="I33" s="610" t="s">
        <v>313</v>
      </c>
      <c r="J33" s="585">
        <v>1</v>
      </c>
      <c r="K33" s="585">
        <v>1</v>
      </c>
      <c r="L33" s="585">
        <f t="shared" si="5"/>
        <v>1</v>
      </c>
      <c r="M33" s="951" t="s">
        <v>1438</v>
      </c>
      <c r="N33" s="963" t="s">
        <v>1449</v>
      </c>
    </row>
    <row r="34" spans="1:14" ht="77.25" customHeight="1" x14ac:dyDescent="0.3">
      <c r="A34" s="441"/>
      <c r="B34" s="435"/>
      <c r="C34" s="630"/>
      <c r="D34" s="585">
        <v>3</v>
      </c>
      <c r="E34" s="1271" t="s">
        <v>1433</v>
      </c>
      <c r="F34" s="1272"/>
      <c r="G34" s="1273"/>
      <c r="H34" s="605" t="s">
        <v>1434</v>
      </c>
      <c r="I34" s="610" t="s">
        <v>313</v>
      </c>
      <c r="J34" s="585">
        <v>1</v>
      </c>
      <c r="K34" s="585">
        <v>1</v>
      </c>
      <c r="L34" s="585">
        <f t="shared" si="5"/>
        <v>1</v>
      </c>
      <c r="M34" s="951" t="s">
        <v>1435</v>
      </c>
      <c r="N34" s="963" t="s">
        <v>1450</v>
      </c>
    </row>
    <row r="35" spans="1:14" ht="77.25" customHeight="1" x14ac:dyDescent="0.3">
      <c r="A35" s="441"/>
      <c r="B35" s="435"/>
      <c r="C35" s="630"/>
      <c r="D35" s="585">
        <v>4</v>
      </c>
      <c r="E35" s="1271" t="s">
        <v>1436</v>
      </c>
      <c r="F35" s="1272"/>
      <c r="G35" s="1273"/>
      <c r="H35" s="607" t="s">
        <v>1437</v>
      </c>
      <c r="I35" s="610" t="s">
        <v>313</v>
      </c>
      <c r="J35" s="585">
        <v>1</v>
      </c>
      <c r="K35" s="585">
        <v>1</v>
      </c>
      <c r="L35" s="585">
        <f t="shared" si="5"/>
        <v>1</v>
      </c>
      <c r="M35" s="951" t="s">
        <v>1439</v>
      </c>
      <c r="N35" s="963" t="s">
        <v>1451</v>
      </c>
    </row>
    <row r="36" spans="1:14" ht="77.25" customHeight="1" x14ac:dyDescent="0.3">
      <c r="A36" s="441"/>
      <c r="B36" s="435"/>
      <c r="C36" s="630"/>
      <c r="D36" s="585">
        <v>5</v>
      </c>
      <c r="E36" s="1271" t="s">
        <v>1440</v>
      </c>
      <c r="F36" s="1272"/>
      <c r="G36" s="1273"/>
      <c r="H36" s="607" t="s">
        <v>1437</v>
      </c>
      <c r="I36" s="610" t="s">
        <v>313</v>
      </c>
      <c r="J36" s="585">
        <v>1</v>
      </c>
      <c r="K36" s="585">
        <v>1</v>
      </c>
      <c r="L36" s="585">
        <f t="shared" ref="L36" si="6">J36*K36</f>
        <v>1</v>
      </c>
      <c r="M36" s="951" t="s">
        <v>1441</v>
      </c>
      <c r="N36" s="963" t="s">
        <v>1452</v>
      </c>
    </row>
    <row r="37" spans="1:14" s="281" customFormat="1" ht="30.65" customHeight="1" x14ac:dyDescent="0.35">
      <c r="A37" s="580"/>
      <c r="B37" s="175" t="s">
        <v>9</v>
      </c>
      <c r="C37" s="1041" t="s">
        <v>160</v>
      </c>
      <c r="D37" s="1041"/>
      <c r="E37" s="1041"/>
      <c r="F37" s="1041"/>
      <c r="G37" s="1041"/>
      <c r="H37" s="161"/>
      <c r="I37" s="142"/>
      <c r="J37" s="184"/>
      <c r="K37" s="192"/>
      <c r="L37" s="206">
        <f>SUM(L38:L55)</f>
        <v>12</v>
      </c>
      <c r="M37" s="192"/>
      <c r="N37" s="612"/>
    </row>
    <row r="38" spans="1:14" s="281" customFormat="1" ht="15" customHeight="1" x14ac:dyDescent="0.35">
      <c r="A38" s="580"/>
      <c r="B38" s="177"/>
      <c r="C38" s="175">
        <v>1</v>
      </c>
      <c r="D38" s="1041" t="s">
        <v>161</v>
      </c>
      <c r="E38" s="1041"/>
      <c r="F38" s="1041"/>
      <c r="G38" s="1041"/>
      <c r="H38" s="161" t="s">
        <v>243</v>
      </c>
      <c r="I38" s="142"/>
      <c r="J38" s="184"/>
      <c r="K38" s="192"/>
      <c r="L38" s="192"/>
      <c r="M38" s="192"/>
      <c r="N38" s="612"/>
    </row>
    <row r="39" spans="1:14" s="281" customFormat="1" ht="15" customHeight="1" x14ac:dyDescent="0.35">
      <c r="A39" s="613"/>
      <c r="B39" s="177"/>
      <c r="C39" s="561"/>
      <c r="D39" s="142" t="s">
        <v>0</v>
      </c>
      <c r="E39" s="1041" t="s">
        <v>27</v>
      </c>
      <c r="F39" s="1041"/>
      <c r="G39" s="1041"/>
      <c r="H39" s="614"/>
      <c r="I39" s="615"/>
      <c r="J39" s="615"/>
      <c r="K39" s="615"/>
      <c r="L39" s="615"/>
      <c r="M39" s="615"/>
      <c r="N39" s="612"/>
    </row>
    <row r="40" spans="1:14" s="281" customFormat="1" ht="15" customHeight="1" x14ac:dyDescent="0.35">
      <c r="A40" s="613"/>
      <c r="B40" s="177"/>
      <c r="C40" s="182"/>
      <c r="D40" s="142" t="s">
        <v>21</v>
      </c>
      <c r="E40" s="1042" t="s">
        <v>24</v>
      </c>
      <c r="F40" s="1042"/>
      <c r="G40" s="1042"/>
      <c r="H40" s="147"/>
      <c r="I40" s="148"/>
      <c r="J40" s="148"/>
      <c r="K40" s="148"/>
      <c r="L40" s="148"/>
      <c r="M40" s="148"/>
      <c r="N40" s="612"/>
    </row>
    <row r="41" spans="1:14" s="281" customFormat="1" ht="15" customHeight="1" x14ac:dyDescent="0.35">
      <c r="A41" s="613"/>
      <c r="B41" s="177"/>
      <c r="C41" s="175">
        <v>2</v>
      </c>
      <c r="D41" s="1041" t="s">
        <v>162</v>
      </c>
      <c r="E41" s="1041"/>
      <c r="F41" s="1041"/>
      <c r="G41" s="1041"/>
      <c r="H41" s="147"/>
      <c r="I41" s="148"/>
      <c r="J41" s="148"/>
      <c r="K41" s="148"/>
      <c r="L41" s="934"/>
      <c r="M41" s="148"/>
      <c r="N41" s="612"/>
    </row>
    <row r="42" spans="1:14" s="281" customFormat="1" ht="15" customHeight="1" x14ac:dyDescent="0.35">
      <c r="A42" s="613"/>
      <c r="B42" s="561"/>
      <c r="C42" s="177"/>
      <c r="D42" s="142" t="s">
        <v>0</v>
      </c>
      <c r="E42" s="1041" t="s">
        <v>27</v>
      </c>
      <c r="F42" s="1041"/>
      <c r="G42" s="1041"/>
      <c r="H42" s="553"/>
      <c r="I42" s="547"/>
      <c r="J42" s="547"/>
      <c r="K42" s="547"/>
      <c r="L42" s="547"/>
      <c r="M42" s="547"/>
      <c r="N42" s="551"/>
    </row>
    <row r="43" spans="1:14" s="88" customFormat="1" ht="15" customHeight="1" x14ac:dyDescent="0.35">
      <c r="A43" s="104"/>
      <c r="B43" s="562"/>
      <c r="C43" s="182"/>
      <c r="D43" s="142" t="s">
        <v>21</v>
      </c>
      <c r="E43" s="1042" t="s">
        <v>24</v>
      </c>
      <c r="F43" s="1042"/>
      <c r="G43" s="1042"/>
      <c r="H43" s="553"/>
      <c r="I43" s="547"/>
      <c r="J43" s="547"/>
      <c r="K43" s="547"/>
      <c r="L43" s="547"/>
      <c r="M43" s="547"/>
      <c r="N43" s="551"/>
    </row>
    <row r="44" spans="1:14" ht="90" customHeight="1" x14ac:dyDescent="0.3">
      <c r="A44" s="441"/>
      <c r="B44" s="435"/>
      <c r="C44" s="175"/>
      <c r="D44" s="585">
        <v>1</v>
      </c>
      <c r="E44" s="1028" t="s">
        <v>1189</v>
      </c>
      <c r="F44" s="1029"/>
      <c r="G44" s="1030"/>
      <c r="H44" s="609" t="s">
        <v>1186</v>
      </c>
      <c r="I44" s="610" t="s">
        <v>313</v>
      </c>
      <c r="J44" s="585">
        <v>1</v>
      </c>
      <c r="K44" s="585">
        <v>1</v>
      </c>
      <c r="L44" s="585">
        <f t="shared" ref="L44:L55" si="7">J44*K44</f>
        <v>1</v>
      </c>
      <c r="M44" s="951" t="s">
        <v>1187</v>
      </c>
      <c r="N44" s="963" t="s">
        <v>1453</v>
      </c>
    </row>
    <row r="45" spans="1:14" ht="93" customHeight="1" x14ac:dyDescent="0.3">
      <c r="A45" s="441"/>
      <c r="B45" s="435"/>
      <c r="C45" s="175"/>
      <c r="D45" s="585">
        <v>2</v>
      </c>
      <c r="E45" s="1028" t="s">
        <v>1190</v>
      </c>
      <c r="F45" s="1029"/>
      <c r="G45" s="1030"/>
      <c r="H45" s="609" t="s">
        <v>1198</v>
      </c>
      <c r="I45" s="610" t="s">
        <v>313</v>
      </c>
      <c r="J45" s="585">
        <v>1</v>
      </c>
      <c r="K45" s="585">
        <v>1</v>
      </c>
      <c r="L45" s="585">
        <f t="shared" si="7"/>
        <v>1</v>
      </c>
      <c r="M45" s="951" t="s">
        <v>1188</v>
      </c>
      <c r="N45" s="963" t="s">
        <v>1454</v>
      </c>
    </row>
    <row r="46" spans="1:14" ht="92.25" customHeight="1" x14ac:dyDescent="0.3">
      <c r="A46" s="441"/>
      <c r="B46" s="435"/>
      <c r="C46" s="175"/>
      <c r="D46" s="585">
        <v>3</v>
      </c>
      <c r="E46" s="1028" t="s">
        <v>1196</v>
      </c>
      <c r="F46" s="1029"/>
      <c r="G46" s="1030"/>
      <c r="H46" s="609" t="s">
        <v>1197</v>
      </c>
      <c r="I46" s="610" t="s">
        <v>313</v>
      </c>
      <c r="J46" s="585">
        <v>1</v>
      </c>
      <c r="K46" s="585">
        <v>1</v>
      </c>
      <c r="L46" s="585">
        <f t="shared" si="7"/>
        <v>1</v>
      </c>
      <c r="M46" s="951" t="s">
        <v>1210</v>
      </c>
      <c r="N46" s="963" t="s">
        <v>1455</v>
      </c>
    </row>
    <row r="47" spans="1:14" ht="75.75" customHeight="1" x14ac:dyDescent="0.3">
      <c r="A47" s="441"/>
      <c r="B47" s="435"/>
      <c r="C47" s="175"/>
      <c r="D47" s="585">
        <v>4</v>
      </c>
      <c r="E47" s="1028" t="s">
        <v>1199</v>
      </c>
      <c r="F47" s="1029"/>
      <c r="G47" s="1030"/>
      <c r="H47" s="609" t="s">
        <v>1197</v>
      </c>
      <c r="I47" s="610" t="s">
        <v>313</v>
      </c>
      <c r="J47" s="585">
        <v>1</v>
      </c>
      <c r="K47" s="585">
        <v>1</v>
      </c>
      <c r="L47" s="585">
        <f t="shared" si="7"/>
        <v>1</v>
      </c>
      <c r="M47" s="951" t="s">
        <v>1200</v>
      </c>
      <c r="N47" s="963" t="s">
        <v>1456</v>
      </c>
    </row>
    <row r="48" spans="1:14" ht="94.5" customHeight="1" x14ac:dyDescent="0.3">
      <c r="A48" s="441"/>
      <c r="B48" s="435"/>
      <c r="C48" s="175"/>
      <c r="D48" s="585">
        <v>5</v>
      </c>
      <c r="E48" s="1028" t="s">
        <v>1201</v>
      </c>
      <c r="F48" s="1029"/>
      <c r="G48" s="1030"/>
      <c r="H48" s="609" t="s">
        <v>1202</v>
      </c>
      <c r="I48" s="610" t="s">
        <v>313</v>
      </c>
      <c r="J48" s="585">
        <v>1</v>
      </c>
      <c r="K48" s="585">
        <v>1</v>
      </c>
      <c r="L48" s="585">
        <f t="shared" si="7"/>
        <v>1</v>
      </c>
      <c r="M48" s="951" t="s">
        <v>1203</v>
      </c>
      <c r="N48" s="963" t="s">
        <v>1457</v>
      </c>
    </row>
    <row r="49" spans="1:14" ht="96" customHeight="1" x14ac:dyDescent="0.3">
      <c r="A49" s="441"/>
      <c r="B49" s="435"/>
      <c r="C49" s="175"/>
      <c r="D49" s="585">
        <v>6</v>
      </c>
      <c r="E49" s="1028" t="s">
        <v>1204</v>
      </c>
      <c r="F49" s="1029"/>
      <c r="G49" s="1030"/>
      <c r="H49" s="609" t="s">
        <v>1213</v>
      </c>
      <c r="I49" s="610" t="s">
        <v>313</v>
      </c>
      <c r="J49" s="585">
        <v>1</v>
      </c>
      <c r="K49" s="585">
        <v>1</v>
      </c>
      <c r="L49" s="585">
        <f t="shared" si="7"/>
        <v>1</v>
      </c>
      <c r="M49" s="951" t="s">
        <v>1205</v>
      </c>
      <c r="N49" s="963" t="s">
        <v>1458</v>
      </c>
    </row>
    <row r="50" spans="1:14" ht="93" customHeight="1" x14ac:dyDescent="0.3">
      <c r="A50" s="441"/>
      <c r="B50" s="435"/>
      <c r="C50" s="175"/>
      <c r="D50" s="585">
        <v>7</v>
      </c>
      <c r="E50" s="1028" t="s">
        <v>1206</v>
      </c>
      <c r="F50" s="1029"/>
      <c r="G50" s="1030"/>
      <c r="H50" s="609" t="s">
        <v>1214</v>
      </c>
      <c r="I50" s="610" t="s">
        <v>313</v>
      </c>
      <c r="J50" s="585">
        <v>1</v>
      </c>
      <c r="K50" s="585">
        <v>1</v>
      </c>
      <c r="L50" s="585">
        <f t="shared" si="7"/>
        <v>1</v>
      </c>
      <c r="M50" s="951" t="s">
        <v>1209</v>
      </c>
      <c r="N50" s="963" t="s">
        <v>1459</v>
      </c>
    </row>
    <row r="51" spans="1:14" ht="96" customHeight="1" x14ac:dyDescent="0.3">
      <c r="A51" s="441"/>
      <c r="B51" s="435"/>
      <c r="C51" s="175"/>
      <c r="D51" s="585">
        <v>8</v>
      </c>
      <c r="E51" s="1028" t="s">
        <v>1207</v>
      </c>
      <c r="F51" s="1029"/>
      <c r="G51" s="1030"/>
      <c r="H51" s="609" t="s">
        <v>1215</v>
      </c>
      <c r="I51" s="610" t="s">
        <v>313</v>
      </c>
      <c r="J51" s="585">
        <v>1</v>
      </c>
      <c r="K51" s="585">
        <v>1</v>
      </c>
      <c r="L51" s="585">
        <f t="shared" si="7"/>
        <v>1</v>
      </c>
      <c r="M51" s="951" t="s">
        <v>1208</v>
      </c>
      <c r="N51" s="963" t="s">
        <v>1460</v>
      </c>
    </row>
    <row r="52" spans="1:14" ht="121.15" customHeight="1" x14ac:dyDescent="0.3">
      <c r="A52" s="441"/>
      <c r="B52" s="435"/>
      <c r="C52" s="175"/>
      <c r="D52" s="585">
        <v>9</v>
      </c>
      <c r="E52" s="1028" t="s">
        <v>1211</v>
      </c>
      <c r="F52" s="1029"/>
      <c r="G52" s="1030"/>
      <c r="H52" s="609" t="s">
        <v>1022</v>
      </c>
      <c r="I52" s="610" t="s">
        <v>313</v>
      </c>
      <c r="J52" s="585">
        <v>1</v>
      </c>
      <c r="K52" s="585">
        <v>1</v>
      </c>
      <c r="L52" s="585">
        <f t="shared" si="7"/>
        <v>1</v>
      </c>
      <c r="M52" s="951" t="s">
        <v>1212</v>
      </c>
      <c r="N52" s="963" t="s">
        <v>1461</v>
      </c>
    </row>
    <row r="53" spans="1:14" ht="89.25" customHeight="1" x14ac:dyDescent="0.3">
      <c r="A53" s="441"/>
      <c r="B53" s="435"/>
      <c r="C53" s="175"/>
      <c r="D53" s="585">
        <v>10</v>
      </c>
      <c r="E53" s="1028" t="s">
        <v>1216</v>
      </c>
      <c r="F53" s="1029"/>
      <c r="G53" s="1030"/>
      <c r="H53" s="609" t="s">
        <v>1218</v>
      </c>
      <c r="I53" s="610" t="s">
        <v>313</v>
      </c>
      <c r="J53" s="585">
        <v>1</v>
      </c>
      <c r="K53" s="585">
        <v>1</v>
      </c>
      <c r="L53" s="585">
        <f t="shared" si="7"/>
        <v>1</v>
      </c>
      <c r="M53" s="951" t="s">
        <v>1217</v>
      </c>
      <c r="N53" s="963" t="s">
        <v>1462</v>
      </c>
    </row>
    <row r="54" spans="1:14" ht="123" customHeight="1" x14ac:dyDescent="0.3">
      <c r="A54" s="441"/>
      <c r="B54" s="435"/>
      <c r="C54" s="175"/>
      <c r="D54" s="585">
        <v>11</v>
      </c>
      <c r="E54" s="1028" t="s">
        <v>1219</v>
      </c>
      <c r="F54" s="1029"/>
      <c r="G54" s="1030"/>
      <c r="H54" s="609" t="s">
        <v>1220</v>
      </c>
      <c r="I54" s="610" t="s">
        <v>313</v>
      </c>
      <c r="J54" s="585">
        <v>1</v>
      </c>
      <c r="K54" s="585">
        <v>1</v>
      </c>
      <c r="L54" s="585">
        <f t="shared" si="7"/>
        <v>1</v>
      </c>
      <c r="M54" s="951" t="s">
        <v>1221</v>
      </c>
      <c r="N54" s="963" t="s">
        <v>1463</v>
      </c>
    </row>
    <row r="55" spans="1:14" ht="92.25" customHeight="1" x14ac:dyDescent="0.3">
      <c r="A55" s="441"/>
      <c r="B55" s="435"/>
      <c r="C55" s="175"/>
      <c r="D55" s="585">
        <v>12</v>
      </c>
      <c r="E55" s="1028" t="s">
        <v>1223</v>
      </c>
      <c r="F55" s="1029"/>
      <c r="G55" s="1030"/>
      <c r="H55" s="609" t="s">
        <v>1224</v>
      </c>
      <c r="I55" s="610" t="s">
        <v>313</v>
      </c>
      <c r="J55" s="585">
        <v>1</v>
      </c>
      <c r="K55" s="585">
        <v>1</v>
      </c>
      <c r="L55" s="585">
        <f t="shared" si="7"/>
        <v>1</v>
      </c>
      <c r="M55" s="951" t="s">
        <v>1222</v>
      </c>
      <c r="N55" s="963" t="s">
        <v>1464</v>
      </c>
    </row>
    <row r="56" spans="1:14" s="281" customFormat="1" ht="15" customHeight="1" x14ac:dyDescent="0.35">
      <c r="A56" s="580"/>
      <c r="B56" s="560" t="s">
        <v>11</v>
      </c>
      <c r="C56" s="1041" t="s">
        <v>163</v>
      </c>
      <c r="D56" s="1041"/>
      <c r="E56" s="1041"/>
      <c r="F56" s="1041"/>
      <c r="G56" s="1041"/>
      <c r="H56" s="161"/>
      <c r="I56" s="142"/>
      <c r="J56" s="184"/>
      <c r="K56" s="192"/>
      <c r="L56" s="206">
        <f>L63</f>
        <v>4</v>
      </c>
      <c r="M56" s="192"/>
      <c r="N56" s="612"/>
    </row>
    <row r="57" spans="1:14" s="281" customFormat="1" ht="15" customHeight="1" x14ac:dyDescent="0.35">
      <c r="A57" s="580"/>
      <c r="B57" s="561"/>
      <c r="C57" s="175">
        <v>1</v>
      </c>
      <c r="D57" s="1041" t="s">
        <v>140</v>
      </c>
      <c r="E57" s="1041"/>
      <c r="F57" s="1041"/>
      <c r="G57" s="1041"/>
      <c r="H57" s="161"/>
      <c r="I57" s="142"/>
      <c r="J57" s="184"/>
      <c r="K57" s="192"/>
      <c r="L57" s="192"/>
      <c r="M57" s="192"/>
      <c r="N57" s="612"/>
    </row>
    <row r="58" spans="1:14" s="281" customFormat="1" ht="15" customHeight="1" x14ac:dyDescent="0.35">
      <c r="A58" s="580"/>
      <c r="B58" s="561"/>
      <c r="C58" s="177"/>
      <c r="D58" s="142" t="s">
        <v>2</v>
      </c>
      <c r="E58" s="1042" t="s">
        <v>164</v>
      </c>
      <c r="F58" s="1042"/>
      <c r="G58" s="1042"/>
      <c r="H58" s="161"/>
      <c r="I58" s="142"/>
      <c r="J58" s="184"/>
      <c r="K58" s="192"/>
      <c r="L58" s="192"/>
      <c r="M58" s="192"/>
      <c r="N58" s="612"/>
    </row>
    <row r="59" spans="1:14" s="281" customFormat="1" ht="15" customHeight="1" x14ac:dyDescent="0.35">
      <c r="A59" s="580"/>
      <c r="B59" s="561"/>
      <c r="C59" s="177"/>
      <c r="D59" s="142" t="s">
        <v>3</v>
      </c>
      <c r="E59" s="1042" t="s">
        <v>165</v>
      </c>
      <c r="F59" s="1042"/>
      <c r="G59" s="1042"/>
      <c r="H59" s="161"/>
      <c r="I59" s="142"/>
      <c r="J59" s="184"/>
      <c r="K59" s="192"/>
      <c r="L59" s="192"/>
      <c r="M59" s="192"/>
      <c r="N59" s="612"/>
    </row>
    <row r="60" spans="1:14" s="281" customFormat="1" ht="15" customHeight="1" x14ac:dyDescent="0.35">
      <c r="A60" s="580"/>
      <c r="B60" s="561"/>
      <c r="C60" s="182"/>
      <c r="D60" s="142" t="s">
        <v>4</v>
      </c>
      <c r="E60" s="1042" t="s">
        <v>24</v>
      </c>
      <c r="F60" s="1042"/>
      <c r="G60" s="1042"/>
      <c r="H60" s="161"/>
      <c r="I60" s="142"/>
      <c r="J60" s="184"/>
      <c r="K60" s="192"/>
      <c r="L60" s="192"/>
      <c r="M60" s="192"/>
      <c r="N60" s="612"/>
    </row>
    <row r="61" spans="1:14" s="281" customFormat="1" ht="15" customHeight="1" x14ac:dyDescent="0.35">
      <c r="A61" s="580"/>
      <c r="B61" s="561"/>
      <c r="C61" s="175">
        <v>2</v>
      </c>
      <c r="D61" s="1041" t="s">
        <v>141</v>
      </c>
      <c r="E61" s="1041"/>
      <c r="F61" s="1041"/>
      <c r="G61" s="1041"/>
      <c r="H61" s="161"/>
      <c r="I61" s="142"/>
      <c r="J61" s="184"/>
      <c r="K61" s="192"/>
      <c r="L61" s="192"/>
      <c r="M61" s="192"/>
      <c r="N61" s="612"/>
    </row>
    <row r="62" spans="1:14" s="281" customFormat="1" ht="15" customHeight="1" x14ac:dyDescent="0.35">
      <c r="A62" s="580"/>
      <c r="B62" s="561"/>
      <c r="C62" s="177"/>
      <c r="D62" s="142" t="s">
        <v>2</v>
      </c>
      <c r="E62" s="1042" t="s">
        <v>164</v>
      </c>
      <c r="F62" s="1042"/>
      <c r="G62" s="1042"/>
      <c r="H62" s="161"/>
      <c r="I62" s="142"/>
      <c r="J62" s="184"/>
      <c r="K62" s="192"/>
      <c r="L62" s="192"/>
      <c r="M62" s="192"/>
      <c r="N62" s="612"/>
    </row>
    <row r="63" spans="1:14" s="281" customFormat="1" ht="62.25" customHeight="1" x14ac:dyDescent="0.35">
      <c r="A63" s="580"/>
      <c r="B63" s="936"/>
      <c r="C63" s="177"/>
      <c r="D63" s="153">
        <v>1</v>
      </c>
      <c r="E63" s="1028" t="s">
        <v>1191</v>
      </c>
      <c r="F63" s="1029"/>
      <c r="G63" s="1030"/>
      <c r="H63" s="609" t="s">
        <v>1225</v>
      </c>
      <c r="I63" s="610" t="s">
        <v>313</v>
      </c>
      <c r="J63" s="585">
        <v>4</v>
      </c>
      <c r="K63" s="585">
        <v>1</v>
      </c>
      <c r="L63" s="585">
        <f t="shared" ref="L63" si="8">J63*K63</f>
        <v>4</v>
      </c>
      <c r="M63" s="951" t="s">
        <v>1192</v>
      </c>
      <c r="N63" s="963" t="s">
        <v>1465</v>
      </c>
    </row>
    <row r="64" spans="1:14" s="281" customFormat="1" ht="15" customHeight="1" x14ac:dyDescent="0.35">
      <c r="A64" s="580"/>
      <c r="B64" s="561"/>
      <c r="C64" s="177"/>
      <c r="D64" s="142" t="s">
        <v>3</v>
      </c>
      <c r="E64" s="1042" t="s">
        <v>165</v>
      </c>
      <c r="F64" s="1042"/>
      <c r="G64" s="1042"/>
      <c r="H64" s="161"/>
      <c r="I64" s="142"/>
      <c r="J64" s="184"/>
      <c r="K64" s="192"/>
      <c r="L64" s="192"/>
      <c r="M64" s="192"/>
      <c r="N64" s="612"/>
    </row>
    <row r="65" spans="1:14" s="281" customFormat="1" ht="15" customHeight="1" x14ac:dyDescent="0.35">
      <c r="A65" s="580"/>
      <c r="B65" s="562"/>
      <c r="C65" s="182"/>
      <c r="D65" s="142" t="s">
        <v>4</v>
      </c>
      <c r="E65" s="1042" t="s">
        <v>24</v>
      </c>
      <c r="F65" s="1042"/>
      <c r="G65" s="1042"/>
      <c r="H65" s="161"/>
      <c r="I65" s="142"/>
      <c r="J65" s="184"/>
      <c r="K65" s="192"/>
      <c r="L65" s="192"/>
      <c r="M65" s="192"/>
      <c r="N65" s="612"/>
    </row>
    <row r="66" spans="1:14" s="281" customFormat="1" ht="15" customHeight="1" x14ac:dyDescent="0.35">
      <c r="A66" s="580"/>
      <c r="B66" s="560" t="s">
        <v>13</v>
      </c>
      <c r="C66" s="1041" t="s">
        <v>166</v>
      </c>
      <c r="D66" s="1041"/>
      <c r="E66" s="1041"/>
      <c r="F66" s="1041"/>
      <c r="G66" s="1041"/>
      <c r="H66" s="161"/>
      <c r="I66" s="616"/>
      <c r="J66" s="184"/>
      <c r="K66" s="192"/>
      <c r="L66" s="206">
        <v>0</v>
      </c>
      <c r="M66" s="192"/>
      <c r="N66" s="612"/>
    </row>
    <row r="67" spans="1:14" s="281" customFormat="1" ht="30.75" customHeight="1" x14ac:dyDescent="0.35">
      <c r="A67" s="580"/>
      <c r="B67" s="562"/>
      <c r="C67" s="135"/>
      <c r="D67" s="1041" t="s">
        <v>167</v>
      </c>
      <c r="E67" s="1041"/>
      <c r="F67" s="1041"/>
      <c r="G67" s="1041"/>
      <c r="H67" s="161"/>
      <c r="I67" s="616"/>
      <c r="J67" s="184"/>
      <c r="K67" s="192"/>
      <c r="L67" s="192"/>
      <c r="M67" s="192"/>
      <c r="N67" s="612"/>
    </row>
    <row r="68" spans="1:14" s="281" customFormat="1" ht="31.5" customHeight="1" x14ac:dyDescent="0.35">
      <c r="A68" s="580"/>
      <c r="B68" s="560" t="s">
        <v>94</v>
      </c>
      <c r="C68" s="1041" t="s">
        <v>168</v>
      </c>
      <c r="D68" s="1041"/>
      <c r="E68" s="1041"/>
      <c r="F68" s="1041"/>
      <c r="G68" s="1041"/>
      <c r="H68" s="161"/>
      <c r="I68" s="616"/>
      <c r="J68" s="184"/>
      <c r="K68" s="192"/>
      <c r="L68" s="206">
        <v>0</v>
      </c>
      <c r="M68" s="192"/>
      <c r="N68" s="612"/>
    </row>
    <row r="69" spans="1:14" s="281" customFormat="1" ht="16.899999999999999" customHeight="1" x14ac:dyDescent="0.35">
      <c r="A69" s="580"/>
      <c r="B69" s="561"/>
      <c r="C69" s="175">
        <v>1</v>
      </c>
      <c r="D69" s="1044" t="s">
        <v>169</v>
      </c>
      <c r="E69" s="1044"/>
      <c r="F69" s="1044"/>
      <c r="G69" s="1044"/>
      <c r="H69" s="158"/>
      <c r="I69" s="617"/>
      <c r="J69" s="175"/>
      <c r="K69" s="571"/>
      <c r="L69" s="571"/>
      <c r="M69" s="571"/>
      <c r="N69" s="618"/>
    </row>
    <row r="70" spans="1:14" s="281" customFormat="1" ht="16.899999999999999" customHeight="1" x14ac:dyDescent="0.35">
      <c r="A70" s="619"/>
      <c r="B70" s="562"/>
      <c r="C70" s="184">
        <v>2</v>
      </c>
      <c r="D70" s="1041" t="s">
        <v>170</v>
      </c>
      <c r="E70" s="1041"/>
      <c r="F70" s="1041"/>
      <c r="G70" s="1041"/>
      <c r="H70" s="161"/>
      <c r="I70" s="620"/>
      <c r="J70" s="184"/>
      <c r="K70" s="192"/>
      <c r="L70" s="192"/>
      <c r="M70" s="192"/>
      <c r="N70" s="612"/>
    </row>
    <row r="71" spans="1:14" s="281" customFormat="1" ht="15" customHeight="1" x14ac:dyDescent="0.35">
      <c r="A71" s="619"/>
      <c r="B71" s="560" t="s">
        <v>98</v>
      </c>
      <c r="C71" s="1041" t="s">
        <v>171</v>
      </c>
      <c r="D71" s="1041"/>
      <c r="E71" s="1041"/>
      <c r="F71" s="1041"/>
      <c r="G71" s="1041"/>
      <c r="H71" s="161"/>
      <c r="I71" s="616"/>
      <c r="J71" s="184"/>
      <c r="K71" s="192"/>
      <c r="L71" s="569">
        <f>SUM(L78:L78)</f>
        <v>0</v>
      </c>
      <c r="M71" s="192"/>
      <c r="N71" s="612"/>
    </row>
    <row r="72" spans="1:14" s="281" customFormat="1" ht="31.5" customHeight="1" x14ac:dyDescent="0.35">
      <c r="A72" s="619"/>
      <c r="B72" s="561"/>
      <c r="C72" s="175">
        <v>1</v>
      </c>
      <c r="D72" s="1041" t="s">
        <v>172</v>
      </c>
      <c r="E72" s="1041"/>
      <c r="F72" s="1041"/>
      <c r="G72" s="1041"/>
      <c r="H72" s="161"/>
      <c r="I72" s="616"/>
      <c r="J72" s="184"/>
      <c r="K72" s="192"/>
      <c r="L72" s="192"/>
      <c r="M72" s="192"/>
      <c r="N72" s="612"/>
    </row>
    <row r="73" spans="1:14" s="281" customFormat="1" ht="15" customHeight="1" x14ac:dyDescent="0.35">
      <c r="A73" s="580"/>
      <c r="B73" s="561"/>
      <c r="C73" s="177"/>
      <c r="D73" s="142" t="s">
        <v>0</v>
      </c>
      <c r="E73" s="1038" t="s">
        <v>23</v>
      </c>
      <c r="F73" s="1039"/>
      <c r="G73" s="1040"/>
      <c r="H73" s="161"/>
      <c r="I73" s="616"/>
      <c r="J73" s="184"/>
      <c r="K73" s="192"/>
      <c r="L73" s="192"/>
      <c r="M73" s="192"/>
      <c r="N73" s="612"/>
    </row>
    <row r="74" spans="1:14" s="281" customFormat="1" ht="15" customHeight="1" x14ac:dyDescent="0.35">
      <c r="A74" s="580"/>
      <c r="B74" s="561"/>
      <c r="C74" s="182"/>
      <c r="D74" s="142" t="s">
        <v>21</v>
      </c>
      <c r="E74" s="1042" t="s">
        <v>24</v>
      </c>
      <c r="F74" s="1042"/>
      <c r="G74" s="1042"/>
      <c r="H74" s="161"/>
      <c r="I74" s="616"/>
      <c r="J74" s="184"/>
      <c r="K74" s="192"/>
      <c r="L74" s="192"/>
      <c r="M74" s="192"/>
      <c r="N74" s="612"/>
    </row>
    <row r="75" spans="1:14" s="281" customFormat="1" ht="15" customHeight="1" x14ac:dyDescent="0.35">
      <c r="A75" s="621"/>
      <c r="B75" s="561"/>
      <c r="C75" s="175">
        <v>2</v>
      </c>
      <c r="D75" s="1041" t="s">
        <v>173</v>
      </c>
      <c r="E75" s="1041"/>
      <c r="F75" s="1041"/>
      <c r="G75" s="1041"/>
      <c r="H75" s="161"/>
      <c r="I75" s="142"/>
      <c r="J75" s="184"/>
      <c r="K75" s="192"/>
      <c r="L75" s="192"/>
      <c r="M75" s="192"/>
      <c r="N75" s="612"/>
    </row>
    <row r="76" spans="1:14" s="281" customFormat="1" ht="15" customHeight="1" x14ac:dyDescent="0.35">
      <c r="A76" s="621"/>
      <c r="B76" s="561"/>
      <c r="C76" s="177"/>
      <c r="D76" s="142" t="s">
        <v>0</v>
      </c>
      <c r="E76" s="1038" t="s">
        <v>23</v>
      </c>
      <c r="F76" s="1039"/>
      <c r="G76" s="1040"/>
      <c r="H76" s="161"/>
      <c r="I76" s="616"/>
      <c r="J76" s="184"/>
      <c r="K76" s="192"/>
      <c r="L76" s="192"/>
      <c r="M76" s="192"/>
      <c r="N76" s="612"/>
    </row>
    <row r="77" spans="1:14" s="281" customFormat="1" ht="15" customHeight="1" x14ac:dyDescent="0.35">
      <c r="A77" s="621"/>
      <c r="B77" s="562"/>
      <c r="C77" s="182"/>
      <c r="D77" s="142" t="s">
        <v>21</v>
      </c>
      <c r="E77" s="548" t="s">
        <v>24</v>
      </c>
      <c r="F77" s="549"/>
      <c r="G77" s="622"/>
      <c r="H77" s="161"/>
      <c r="I77" s="616"/>
      <c r="J77" s="184"/>
      <c r="K77" s="192"/>
      <c r="L77" s="569"/>
      <c r="M77" s="192"/>
      <c r="N77" s="612"/>
    </row>
    <row r="78" spans="1:14" s="281" customFormat="1" ht="15" customHeight="1" x14ac:dyDescent="0.35">
      <c r="A78" s="580"/>
      <c r="B78" s="177" t="s">
        <v>16</v>
      </c>
      <c r="C78" s="1274" t="s">
        <v>174</v>
      </c>
      <c r="D78" s="1274"/>
      <c r="E78" s="1274"/>
      <c r="F78" s="1274"/>
      <c r="G78" s="1274"/>
      <c r="H78" s="164"/>
      <c r="I78" s="562"/>
      <c r="J78" s="182"/>
      <c r="K78" s="592"/>
      <c r="L78" s="206">
        <v>0</v>
      </c>
      <c r="M78" s="592"/>
      <c r="N78" s="623"/>
    </row>
    <row r="79" spans="1:14" s="281" customFormat="1" ht="32.25" customHeight="1" x14ac:dyDescent="0.35">
      <c r="A79" s="580"/>
      <c r="B79" s="177"/>
      <c r="C79" s="175">
        <v>1</v>
      </c>
      <c r="D79" s="1041" t="s">
        <v>175</v>
      </c>
      <c r="E79" s="1041"/>
      <c r="F79" s="1041"/>
      <c r="G79" s="1041"/>
      <c r="H79" s="161"/>
      <c r="I79" s="142"/>
      <c r="J79" s="184"/>
      <c r="K79" s="192"/>
      <c r="L79" s="192"/>
      <c r="M79" s="192"/>
      <c r="N79" s="612"/>
    </row>
    <row r="80" spans="1:14" s="281" customFormat="1" ht="16.5" customHeight="1" x14ac:dyDescent="0.35">
      <c r="A80" s="580"/>
      <c r="B80" s="561"/>
      <c r="C80" s="177"/>
      <c r="D80" s="142" t="s">
        <v>2</v>
      </c>
      <c r="E80" s="1041" t="s">
        <v>26</v>
      </c>
      <c r="F80" s="1041"/>
      <c r="G80" s="1041"/>
      <c r="H80" s="161"/>
      <c r="I80" s="616"/>
      <c r="J80" s="184"/>
      <c r="K80" s="192"/>
      <c r="L80" s="192"/>
      <c r="M80" s="192"/>
      <c r="N80" s="612"/>
    </row>
    <row r="81" spans="1:14" s="281" customFormat="1" ht="16.5" customHeight="1" x14ac:dyDescent="0.35">
      <c r="A81" s="580"/>
      <c r="B81" s="177"/>
      <c r="C81" s="177"/>
      <c r="D81" s="142" t="s">
        <v>3</v>
      </c>
      <c r="E81" s="1041" t="s">
        <v>14</v>
      </c>
      <c r="F81" s="1041"/>
      <c r="G81" s="1041"/>
      <c r="H81" s="161"/>
      <c r="I81" s="616"/>
      <c r="J81" s="184"/>
      <c r="K81" s="192"/>
      <c r="L81" s="192"/>
      <c r="M81" s="192"/>
      <c r="N81" s="612"/>
    </row>
    <row r="82" spans="1:14" s="281" customFormat="1" ht="16.5" customHeight="1" x14ac:dyDescent="0.35">
      <c r="A82" s="580"/>
      <c r="B82" s="177"/>
      <c r="C82" s="182"/>
      <c r="D82" s="142" t="s">
        <v>4</v>
      </c>
      <c r="E82" s="1041" t="s">
        <v>15</v>
      </c>
      <c r="F82" s="1041"/>
      <c r="G82" s="1041"/>
      <c r="H82" s="161"/>
      <c r="I82" s="142"/>
      <c r="J82" s="184"/>
      <c r="K82" s="192"/>
      <c r="L82" s="192"/>
      <c r="M82" s="192"/>
      <c r="N82" s="612"/>
    </row>
    <row r="83" spans="1:14" s="281" customFormat="1" ht="16.5" customHeight="1" x14ac:dyDescent="0.35">
      <c r="A83" s="580"/>
      <c r="B83" s="177"/>
      <c r="C83" s="175">
        <v>2</v>
      </c>
      <c r="D83" s="1041" t="s">
        <v>176</v>
      </c>
      <c r="E83" s="1041"/>
      <c r="F83" s="1041"/>
      <c r="G83" s="1041"/>
      <c r="H83" s="161"/>
      <c r="I83" s="624"/>
      <c r="J83" s="184"/>
      <c r="K83" s="192"/>
      <c r="L83" s="192"/>
      <c r="M83" s="192"/>
      <c r="N83" s="612"/>
    </row>
    <row r="84" spans="1:14" s="281" customFormat="1" ht="16.5" customHeight="1" x14ac:dyDescent="0.35">
      <c r="A84" s="580"/>
      <c r="B84" s="177"/>
      <c r="C84" s="177"/>
      <c r="D84" s="547" t="s">
        <v>0</v>
      </c>
      <c r="E84" s="1042" t="s">
        <v>140</v>
      </c>
      <c r="F84" s="1042"/>
      <c r="G84" s="1042"/>
      <c r="H84" s="161"/>
      <c r="I84" s="624"/>
      <c r="J84" s="184"/>
      <c r="K84" s="192"/>
      <c r="L84" s="192"/>
      <c r="M84" s="192"/>
      <c r="N84" s="612"/>
    </row>
    <row r="85" spans="1:14" s="281" customFormat="1" ht="16.5" customHeight="1" x14ac:dyDescent="0.35">
      <c r="A85" s="580"/>
      <c r="B85" s="177"/>
      <c r="C85" s="177"/>
      <c r="D85" s="547" t="s">
        <v>3</v>
      </c>
      <c r="E85" s="1042" t="s">
        <v>141</v>
      </c>
      <c r="F85" s="1042"/>
      <c r="G85" s="1042"/>
      <c r="H85" s="161"/>
      <c r="I85" s="624"/>
      <c r="J85" s="184"/>
      <c r="K85" s="192"/>
      <c r="L85" s="192"/>
      <c r="M85" s="192"/>
      <c r="N85" s="612"/>
    </row>
    <row r="86" spans="1:14" s="281" customFormat="1" ht="16.5" customHeight="1" x14ac:dyDescent="0.35">
      <c r="A86" s="580"/>
      <c r="B86" s="182"/>
      <c r="C86" s="182"/>
      <c r="D86" s="547" t="s">
        <v>4</v>
      </c>
      <c r="E86" s="1042" t="s">
        <v>177</v>
      </c>
      <c r="F86" s="1042"/>
      <c r="G86" s="1042"/>
      <c r="H86" s="161"/>
      <c r="I86" s="624"/>
      <c r="J86" s="184"/>
      <c r="K86" s="192"/>
      <c r="L86" s="192"/>
      <c r="M86" s="192"/>
      <c r="N86" s="612"/>
    </row>
    <row r="87" spans="1:14" s="281" customFormat="1" ht="30" customHeight="1" x14ac:dyDescent="0.35">
      <c r="A87" s="580"/>
      <c r="B87" s="560" t="s">
        <v>103</v>
      </c>
      <c r="C87" s="1041" t="s">
        <v>195</v>
      </c>
      <c r="D87" s="1041"/>
      <c r="E87" s="1041"/>
      <c r="F87" s="1041"/>
      <c r="G87" s="1041"/>
      <c r="H87" s="625"/>
      <c r="I87" s="142"/>
      <c r="J87" s="184"/>
      <c r="K87" s="192"/>
      <c r="L87" s="206">
        <v>0</v>
      </c>
      <c r="M87" s="192"/>
      <c r="N87" s="612"/>
    </row>
    <row r="88" spans="1:14" s="281" customFormat="1" ht="15" customHeight="1" x14ac:dyDescent="0.35">
      <c r="A88" s="580"/>
      <c r="B88" s="561"/>
      <c r="C88" s="184">
        <v>1</v>
      </c>
      <c r="D88" s="1041" t="s">
        <v>196</v>
      </c>
      <c r="E88" s="1041"/>
      <c r="F88" s="1041"/>
      <c r="G88" s="1041"/>
      <c r="H88" s="625"/>
      <c r="I88" s="142"/>
      <c r="J88" s="184"/>
      <c r="K88" s="192"/>
      <c r="L88" s="192"/>
      <c r="M88" s="192"/>
      <c r="N88" s="612"/>
    </row>
    <row r="89" spans="1:14" s="281" customFormat="1" ht="15" customHeight="1" x14ac:dyDescent="0.35">
      <c r="A89" s="580"/>
      <c r="B89" s="561"/>
      <c r="C89" s="184">
        <v>2</v>
      </c>
      <c r="D89" s="1041" t="s">
        <v>197</v>
      </c>
      <c r="E89" s="1041"/>
      <c r="F89" s="1041"/>
      <c r="G89" s="1041"/>
      <c r="H89" s="161"/>
      <c r="I89" s="624"/>
      <c r="J89" s="184"/>
      <c r="K89" s="192"/>
      <c r="L89" s="192"/>
      <c r="M89" s="192"/>
      <c r="N89" s="612"/>
    </row>
    <row r="90" spans="1:14" s="281" customFormat="1" ht="15" customHeight="1" x14ac:dyDescent="0.35">
      <c r="A90" s="580"/>
      <c r="B90" s="182"/>
      <c r="C90" s="184">
        <v>3</v>
      </c>
      <c r="D90" s="1041" t="s">
        <v>178</v>
      </c>
      <c r="E90" s="1041"/>
      <c r="F90" s="1041"/>
      <c r="G90" s="1041"/>
      <c r="H90" s="161"/>
      <c r="I90" s="624"/>
      <c r="J90" s="184"/>
      <c r="K90" s="192"/>
      <c r="L90" s="192"/>
      <c r="M90" s="192"/>
      <c r="N90" s="612"/>
    </row>
    <row r="91" spans="1:14" s="281" customFormat="1" ht="17.5" customHeight="1" x14ac:dyDescent="0.35">
      <c r="A91" s="580"/>
      <c r="B91" s="175" t="s">
        <v>5</v>
      </c>
      <c r="C91" s="1041" t="s">
        <v>179</v>
      </c>
      <c r="D91" s="1041"/>
      <c r="E91" s="1041"/>
      <c r="F91" s="1041"/>
      <c r="G91" s="1041"/>
      <c r="H91" s="161"/>
      <c r="I91" s="624"/>
      <c r="J91" s="184"/>
      <c r="K91" s="192"/>
      <c r="L91" s="206">
        <v>0</v>
      </c>
      <c r="M91" s="192"/>
      <c r="N91" s="612"/>
    </row>
    <row r="92" spans="1:14" s="281" customFormat="1" ht="17.5" customHeight="1" x14ac:dyDescent="0.35">
      <c r="A92" s="580"/>
      <c r="B92" s="177"/>
      <c r="C92" s="184">
        <v>1</v>
      </c>
      <c r="D92" s="176" t="s">
        <v>140</v>
      </c>
      <c r="E92" s="354"/>
      <c r="F92" s="354"/>
      <c r="G92" s="622"/>
      <c r="H92" s="161"/>
      <c r="I92" s="624"/>
      <c r="J92" s="184"/>
      <c r="K92" s="192"/>
      <c r="L92" s="192"/>
      <c r="M92" s="192"/>
      <c r="N92" s="612"/>
    </row>
    <row r="93" spans="1:14" s="281" customFormat="1" ht="17.5" customHeight="1" x14ac:dyDescent="0.35">
      <c r="A93" s="580"/>
      <c r="B93" s="177"/>
      <c r="C93" s="184">
        <v>2</v>
      </c>
      <c r="D93" s="176" t="s">
        <v>141</v>
      </c>
      <c r="E93" s="354"/>
      <c r="F93" s="354"/>
      <c r="G93" s="622"/>
      <c r="H93" s="161"/>
      <c r="I93" s="624"/>
      <c r="J93" s="184"/>
      <c r="K93" s="192"/>
      <c r="L93" s="192"/>
      <c r="M93" s="192"/>
      <c r="N93" s="612"/>
    </row>
    <row r="94" spans="1:14" s="281" customFormat="1" ht="17.5" customHeight="1" x14ac:dyDescent="0.35">
      <c r="A94" s="580"/>
      <c r="B94" s="182"/>
      <c r="C94" s="184">
        <v>3</v>
      </c>
      <c r="D94" s="176" t="s">
        <v>180</v>
      </c>
      <c r="E94" s="354"/>
      <c r="F94" s="354"/>
      <c r="G94" s="622"/>
      <c r="H94" s="161"/>
      <c r="I94" s="624"/>
      <c r="J94" s="184"/>
      <c r="K94" s="192"/>
      <c r="L94" s="192"/>
      <c r="M94" s="192"/>
      <c r="N94" s="612"/>
    </row>
    <row r="95" spans="1:14" s="281" customFormat="1" ht="17.5" customHeight="1" x14ac:dyDescent="0.35">
      <c r="A95" s="613"/>
      <c r="B95" s="175" t="s">
        <v>108</v>
      </c>
      <c r="C95" s="1041" t="s">
        <v>181</v>
      </c>
      <c r="D95" s="1041"/>
      <c r="E95" s="1041"/>
      <c r="F95" s="1041"/>
      <c r="G95" s="1041"/>
      <c r="H95" s="553"/>
      <c r="I95" s="547"/>
      <c r="J95" s="547"/>
      <c r="K95" s="547"/>
      <c r="L95" s="206">
        <v>0</v>
      </c>
      <c r="M95" s="547"/>
      <c r="N95" s="551"/>
    </row>
    <row r="96" spans="1:14" s="281" customFormat="1" ht="32.25" customHeight="1" x14ac:dyDescent="0.35">
      <c r="A96" s="613"/>
      <c r="B96" s="182"/>
      <c r="C96" s="199"/>
      <c r="D96" s="1041" t="s">
        <v>470</v>
      </c>
      <c r="E96" s="1041"/>
      <c r="F96" s="1041"/>
      <c r="G96" s="1041"/>
      <c r="H96" s="90"/>
      <c r="I96" s="547"/>
      <c r="J96" s="547"/>
      <c r="K96" s="547"/>
      <c r="L96" s="547"/>
      <c r="M96" s="547"/>
      <c r="N96" s="551"/>
    </row>
    <row r="97" spans="1:14" s="88" customFormat="1" ht="19.149999999999999" customHeight="1" x14ac:dyDescent="0.35">
      <c r="A97" s="626"/>
      <c r="B97" s="98" t="s">
        <v>117</v>
      </c>
      <c r="C97" s="1085" t="s">
        <v>472</v>
      </c>
      <c r="D97" s="1085"/>
      <c r="E97" s="1085"/>
      <c r="F97" s="1085"/>
      <c r="G97" s="1085"/>
      <c r="H97" s="553"/>
      <c r="I97" s="547"/>
      <c r="J97" s="547"/>
      <c r="K97" s="547"/>
      <c r="L97" s="206">
        <v>0</v>
      </c>
      <c r="M97" s="547"/>
      <c r="N97" s="551"/>
    </row>
    <row r="98" spans="1:14" s="88" customFormat="1" ht="41.25" customHeight="1" x14ac:dyDescent="0.35">
      <c r="A98" s="626"/>
      <c r="B98" s="552"/>
      <c r="C98" s="204"/>
      <c r="D98" s="1085" t="s">
        <v>471</v>
      </c>
      <c r="E98" s="1085"/>
      <c r="F98" s="1085"/>
      <c r="G98" s="1085"/>
      <c r="H98" s="90"/>
      <c r="I98" s="547"/>
      <c r="J98" s="547"/>
      <c r="K98" s="547"/>
      <c r="L98" s="547"/>
      <c r="M98" s="547"/>
      <c r="N98" s="551"/>
    </row>
    <row r="99" spans="1:14" s="281" customFormat="1" ht="15" customHeight="1" x14ac:dyDescent="0.35">
      <c r="A99" s="1254" t="s">
        <v>221</v>
      </c>
      <c r="B99" s="1254"/>
      <c r="C99" s="1254"/>
      <c r="D99" s="1254"/>
      <c r="E99" s="1254"/>
      <c r="F99" s="1254"/>
      <c r="G99" s="1254"/>
      <c r="H99" s="1254"/>
      <c r="I99" s="1254"/>
      <c r="J99" s="1254"/>
      <c r="K99" s="297"/>
      <c r="L99" s="565">
        <f>L23+L37+L56+L66+L68+L71+L78+L87+L91+L95</f>
        <v>33</v>
      </c>
      <c r="M99" s="192"/>
      <c r="N99" s="612"/>
    </row>
    <row r="100" spans="1:14" s="511" customFormat="1" ht="15" customHeight="1" x14ac:dyDescent="0.3">
      <c r="A100" s="280"/>
      <c r="B100" s="280"/>
      <c r="C100" s="557"/>
      <c r="D100" s="557"/>
      <c r="E100" s="557"/>
      <c r="F100" s="557"/>
      <c r="G100" s="557"/>
      <c r="H100" s="557"/>
      <c r="I100" s="557"/>
      <c r="J100" s="557"/>
      <c r="K100" s="358"/>
      <c r="L100" s="358"/>
      <c r="M100" s="280"/>
      <c r="N100" s="627"/>
    </row>
    <row r="101" spans="1:14" s="511" customFormat="1" ht="15" customHeight="1" x14ac:dyDescent="0.3">
      <c r="A101" s="281" t="s">
        <v>302</v>
      </c>
      <c r="B101" s="281"/>
      <c r="C101" s="510"/>
      <c r="D101" s="510"/>
      <c r="E101" s="510"/>
      <c r="F101" s="281"/>
      <c r="G101" s="281"/>
      <c r="H101" s="506"/>
      <c r="I101" s="283"/>
      <c r="J101" s="506"/>
      <c r="K101" s="506"/>
      <c r="L101" s="506"/>
      <c r="M101" s="280"/>
      <c r="N101" s="627"/>
    </row>
    <row r="102" spans="1:14" s="511" customFormat="1" ht="15" customHeight="1" x14ac:dyDescent="0.3">
      <c r="A102" s="281"/>
      <c r="B102" s="281"/>
      <c r="C102" s="510"/>
      <c r="D102" s="510"/>
      <c r="E102" s="510"/>
      <c r="F102" s="281"/>
      <c r="G102" s="281"/>
      <c r="H102" s="281"/>
      <c r="I102" s="283"/>
      <c r="J102" s="281"/>
      <c r="K102" s="506"/>
      <c r="L102" s="506"/>
      <c r="M102" s="281"/>
      <c r="N102" s="603"/>
    </row>
    <row r="103" spans="1:14" s="511" customFormat="1" ht="15" customHeight="1" x14ac:dyDescent="0.3">
      <c r="A103" s="281"/>
      <c r="B103" s="281"/>
      <c r="C103" s="510"/>
      <c r="D103" s="510"/>
      <c r="E103" s="510"/>
      <c r="F103" s="281"/>
      <c r="G103" s="281"/>
      <c r="H103" s="281"/>
      <c r="I103" s="600"/>
      <c r="J103" s="511" t="str">
        <f>PENDIDIKAN!J472</f>
        <v>Padang, 1 April 2022</v>
      </c>
      <c r="K103" s="506"/>
      <c r="L103" s="506"/>
      <c r="M103" s="281"/>
      <c r="N103" s="603"/>
    </row>
    <row r="104" spans="1:14" s="511" customFormat="1" ht="15" customHeight="1" x14ac:dyDescent="0.3">
      <c r="A104" s="281"/>
      <c r="B104" s="281"/>
      <c r="C104" s="510"/>
      <c r="D104" s="510"/>
      <c r="E104" s="510"/>
      <c r="F104" s="281"/>
      <c r="G104" s="281"/>
      <c r="H104" s="281"/>
      <c r="I104" s="600"/>
      <c r="J104" s="511" t="str">
        <f>PENDIDIKAN!J473</f>
        <v>Ketua Jurusan Kimia</v>
      </c>
      <c r="K104" s="239"/>
      <c r="L104" s="239"/>
      <c r="M104" s="239"/>
      <c r="N104" s="628"/>
    </row>
    <row r="105" spans="1:14" s="511" customFormat="1" ht="15" customHeight="1" x14ac:dyDescent="0.3">
      <c r="A105" s="281"/>
      <c r="B105" s="281"/>
      <c r="C105" s="510"/>
      <c r="D105" s="510"/>
      <c r="E105" s="510"/>
      <c r="F105" s="281"/>
      <c r="G105" s="281"/>
      <c r="H105" s="281"/>
      <c r="I105" s="600"/>
      <c r="J105" s="511" t="str">
        <f>PENDIDIKAN!J474</f>
        <v>Fakultas MIPA Univesitas Andalas</v>
      </c>
      <c r="K105" s="506"/>
      <c r="L105" s="506"/>
      <c r="M105" s="281"/>
      <c r="N105" s="603"/>
    </row>
    <row r="106" spans="1:14" s="511" customFormat="1" ht="15" customHeight="1" x14ac:dyDescent="0.3">
      <c r="A106" s="281"/>
      <c r="B106" s="281"/>
      <c r="C106" s="510"/>
      <c r="D106" s="510"/>
      <c r="E106" s="510"/>
      <c r="F106" s="281"/>
      <c r="G106" s="281"/>
      <c r="H106" s="281"/>
      <c r="I106" s="600"/>
      <c r="K106" s="506"/>
      <c r="L106" s="506"/>
      <c r="M106" s="281"/>
      <c r="N106" s="603"/>
    </row>
    <row r="107" spans="1:14" s="511" customFormat="1" ht="15" customHeight="1" x14ac:dyDescent="0.3">
      <c r="A107" s="281"/>
      <c r="B107" s="281"/>
      <c r="C107" s="510"/>
      <c r="D107" s="510"/>
      <c r="E107" s="510"/>
      <c r="F107" s="281"/>
      <c r="G107" s="281"/>
      <c r="H107" s="281"/>
      <c r="I107" s="600"/>
      <c r="K107" s="506"/>
      <c r="L107" s="506"/>
      <c r="M107" s="281"/>
      <c r="N107" s="603"/>
    </row>
    <row r="108" spans="1:14" s="511" customFormat="1" ht="15" customHeight="1" x14ac:dyDescent="0.3">
      <c r="A108" s="281"/>
      <c r="B108" s="281"/>
      <c r="C108" s="510"/>
      <c r="D108" s="510"/>
      <c r="E108" s="510"/>
      <c r="F108" s="281"/>
      <c r="G108" s="281"/>
      <c r="H108" s="281"/>
      <c r="I108" s="600"/>
      <c r="K108" s="506"/>
      <c r="L108" s="506"/>
      <c r="M108" s="281"/>
      <c r="N108" s="603"/>
    </row>
    <row r="109" spans="1:14" s="511" customFormat="1" ht="15" customHeight="1" x14ac:dyDescent="0.3">
      <c r="A109" s="281"/>
      <c r="B109" s="281"/>
      <c r="C109" s="510"/>
      <c r="D109" s="510"/>
      <c r="E109" s="510"/>
      <c r="F109" s="281"/>
      <c r="G109" s="281"/>
      <c r="H109" s="281"/>
      <c r="I109" s="600"/>
      <c r="K109" s="559"/>
      <c r="L109" s="559"/>
      <c r="M109" s="559"/>
      <c r="N109" s="582"/>
    </row>
    <row r="110" spans="1:14" s="511" customFormat="1" ht="15" customHeight="1" x14ac:dyDescent="0.3">
      <c r="A110" s="281"/>
      <c r="B110" s="281"/>
      <c r="C110" s="510"/>
      <c r="D110" s="510"/>
      <c r="E110" s="510"/>
      <c r="F110" s="281"/>
      <c r="G110" s="281"/>
      <c r="H110" s="281"/>
      <c r="I110" s="600"/>
      <c r="J110" s="952" t="str">
        <f>PENDIDIKAN!J479</f>
        <v>Dr. Mai Efdi</v>
      </c>
      <c r="K110" s="559"/>
      <c r="L110" s="559"/>
      <c r="M110" s="559"/>
      <c r="N110" s="582"/>
    </row>
    <row r="111" spans="1:14" s="511" customFormat="1" ht="15" customHeight="1" x14ac:dyDescent="0.3">
      <c r="A111" s="281"/>
      <c r="B111" s="281"/>
      <c r="C111" s="510"/>
      <c r="D111" s="510"/>
      <c r="E111" s="510"/>
      <c r="F111" s="281"/>
      <c r="G111" s="281"/>
      <c r="H111" s="281"/>
      <c r="I111" s="602"/>
      <c r="J111" s="511" t="str">
        <f>PENDIDIKAN!J480</f>
        <v>197205301999031003</v>
      </c>
      <c r="K111" s="506"/>
      <c r="L111" s="506"/>
      <c r="M111" s="281"/>
      <c r="N111" s="603"/>
    </row>
    <row r="115" spans="10:10" ht="15" customHeight="1" x14ac:dyDescent="0.3">
      <c r="J115" s="456"/>
    </row>
  </sheetData>
  <mergeCells count="89">
    <mergeCell ref="E26:G26"/>
    <mergeCell ref="E27:G27"/>
    <mergeCell ref="E25:G25"/>
    <mergeCell ref="E44:G44"/>
    <mergeCell ref="E28:G28"/>
    <mergeCell ref="E29:G29"/>
    <mergeCell ref="E42:G42"/>
    <mergeCell ref="E43:G43"/>
    <mergeCell ref="E32:G32"/>
    <mergeCell ref="E33:G33"/>
    <mergeCell ref="E34:G34"/>
    <mergeCell ref="E35:G35"/>
    <mergeCell ref="E76:G76"/>
    <mergeCell ref="C78:G78"/>
    <mergeCell ref="C91:G91"/>
    <mergeCell ref="E85:G85"/>
    <mergeCell ref="D88:G88"/>
    <mergeCell ref="E86:G86"/>
    <mergeCell ref="C87:G87"/>
    <mergeCell ref="D89:G89"/>
    <mergeCell ref="C56:G56"/>
    <mergeCell ref="D57:G57"/>
    <mergeCell ref="D41:G41"/>
    <mergeCell ref="E40:G40"/>
    <mergeCell ref="C97:G97"/>
    <mergeCell ref="D90:G90"/>
    <mergeCell ref="D83:G83"/>
    <mergeCell ref="E81:G81"/>
    <mergeCell ref="E58:G58"/>
    <mergeCell ref="E65:G65"/>
    <mergeCell ref="C68:G68"/>
    <mergeCell ref="E74:G74"/>
    <mergeCell ref="E82:G82"/>
    <mergeCell ref="E63:G63"/>
    <mergeCell ref="E46:G46"/>
    <mergeCell ref="E49:G49"/>
    <mergeCell ref="A1:M1"/>
    <mergeCell ref="A2:M2"/>
    <mergeCell ref="G5:J5"/>
    <mergeCell ref="G6:J6"/>
    <mergeCell ref="G7:J7"/>
    <mergeCell ref="A99:J99"/>
    <mergeCell ref="D70:G70"/>
    <mergeCell ref="E64:G64"/>
    <mergeCell ref="C66:G66"/>
    <mergeCell ref="D67:G67"/>
    <mergeCell ref="C71:G71"/>
    <mergeCell ref="D72:G72"/>
    <mergeCell ref="D69:G69"/>
    <mergeCell ref="D98:G98"/>
    <mergeCell ref="D96:G96"/>
    <mergeCell ref="E73:G73"/>
    <mergeCell ref="C95:G95"/>
    <mergeCell ref="E84:G84"/>
    <mergeCell ref="D79:G79"/>
    <mergeCell ref="E80:G80"/>
    <mergeCell ref="D75:G75"/>
    <mergeCell ref="E59:G59"/>
    <mergeCell ref="E60:G60"/>
    <mergeCell ref="D61:G61"/>
    <mergeCell ref="E62:G62"/>
    <mergeCell ref="G8:M8"/>
    <mergeCell ref="G9:J9"/>
    <mergeCell ref="G12:J12"/>
    <mergeCell ref="G13:J13"/>
    <mergeCell ref="D24:G24"/>
    <mergeCell ref="B20:G20"/>
    <mergeCell ref="B21:G21"/>
    <mergeCell ref="G14:J14"/>
    <mergeCell ref="G15:M15"/>
    <mergeCell ref="G16:J16"/>
    <mergeCell ref="A18:M18"/>
    <mergeCell ref="C23:G23"/>
    <mergeCell ref="B22:G22"/>
    <mergeCell ref="C37:G37"/>
    <mergeCell ref="D38:G38"/>
    <mergeCell ref="E55:G55"/>
    <mergeCell ref="E39:G39"/>
    <mergeCell ref="E30:G30"/>
    <mergeCell ref="E36:G36"/>
    <mergeCell ref="E45:G45"/>
    <mergeCell ref="E50:G50"/>
    <mergeCell ref="E51:G51"/>
    <mergeCell ref="E52:G52"/>
    <mergeCell ref="E53:G53"/>
    <mergeCell ref="E54:G54"/>
    <mergeCell ref="E47:G47"/>
    <mergeCell ref="E48:G48"/>
    <mergeCell ref="D31:G31"/>
  </mergeCells>
  <hyperlinks>
    <hyperlink ref="N25" r:id="rId1" xr:uid="{00000000-0004-0000-0600-000000000000}"/>
    <hyperlink ref="N26" r:id="rId2" xr:uid="{00000000-0004-0000-0600-000001000000}"/>
    <hyperlink ref="N27" r:id="rId3" xr:uid="{00000000-0004-0000-0600-000002000000}"/>
    <hyperlink ref="N28" r:id="rId4" xr:uid="{00000000-0004-0000-0600-000003000000}"/>
    <hyperlink ref="N29" r:id="rId5" xr:uid="{00000000-0004-0000-0600-000004000000}"/>
    <hyperlink ref="N30" r:id="rId6" xr:uid="{00000000-0004-0000-0600-000005000000}"/>
    <hyperlink ref="N32" r:id="rId7" xr:uid="{00000000-0004-0000-0600-000006000000}"/>
    <hyperlink ref="N33" r:id="rId8" xr:uid="{00000000-0004-0000-0600-000007000000}"/>
    <hyperlink ref="N34" r:id="rId9" xr:uid="{00000000-0004-0000-0600-000008000000}"/>
    <hyperlink ref="N35" r:id="rId10" xr:uid="{00000000-0004-0000-0600-000009000000}"/>
    <hyperlink ref="N36" r:id="rId11" xr:uid="{00000000-0004-0000-0600-00000A000000}"/>
    <hyperlink ref="N44" r:id="rId12" xr:uid="{00000000-0004-0000-0600-00000B000000}"/>
    <hyperlink ref="N45" r:id="rId13" xr:uid="{00000000-0004-0000-0600-00000C000000}"/>
    <hyperlink ref="N46" r:id="rId14" xr:uid="{00000000-0004-0000-0600-00000D000000}"/>
    <hyperlink ref="N47" r:id="rId15" xr:uid="{00000000-0004-0000-0600-00000E000000}"/>
    <hyperlink ref="N48" r:id="rId16" xr:uid="{00000000-0004-0000-0600-00000F000000}"/>
    <hyperlink ref="N49" r:id="rId17" xr:uid="{00000000-0004-0000-0600-000010000000}"/>
    <hyperlink ref="N50" r:id="rId18" xr:uid="{00000000-0004-0000-0600-000011000000}"/>
    <hyperlink ref="N51" r:id="rId19" xr:uid="{00000000-0004-0000-0600-000012000000}"/>
    <hyperlink ref="N52" r:id="rId20" xr:uid="{00000000-0004-0000-0600-000013000000}"/>
    <hyperlink ref="N53" r:id="rId21" xr:uid="{00000000-0004-0000-0600-000014000000}"/>
    <hyperlink ref="N54" r:id="rId22" xr:uid="{00000000-0004-0000-0600-000015000000}"/>
    <hyperlink ref="N55" r:id="rId23" xr:uid="{00000000-0004-0000-0600-000016000000}"/>
    <hyperlink ref="N63" r:id="rId24" xr:uid="{00000000-0004-0000-0600-000017000000}"/>
  </hyperlinks>
  <pageMargins left="0.47244094488188981" right="0.43307086614173229" top="0.51181102362204722" bottom="0.51181102362204722" header="0" footer="0"/>
  <pageSetup paperSize="9" scale="60" firstPageNumber="76" orientation="portrait" useFirstPageNumber="1" verticalDpi="300" r:id="rId25"/>
  <headerFooter>
    <oddFooter>&amp;C&amp;"+,Regular"&amp;12&amp;P</oddFooter>
  </headerFooter>
  <rowBreaks count="2" manualBreakCount="2">
    <brk id="36" max="13" man="1"/>
    <brk id="54" max="1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69"/>
  <sheetViews>
    <sheetView view="pageBreakPreview" topLeftCell="A34" zoomScaleNormal="100" zoomScaleSheetLayoutView="100" workbookViewId="0">
      <selection activeCell="K41" sqref="K41"/>
    </sheetView>
  </sheetViews>
  <sheetFormatPr defaultRowHeight="14.5" x14ac:dyDescent="0.35"/>
  <cols>
    <col min="1" max="1" width="7.81640625" customWidth="1"/>
    <col min="3" max="3" width="7.1796875" customWidth="1"/>
    <col min="4" max="4" width="7.81640625" customWidth="1"/>
    <col min="8" max="8" width="9.54296875" customWidth="1"/>
  </cols>
  <sheetData>
    <row r="1" spans="1:14" x14ac:dyDescent="0.35">
      <c r="A1" s="6" t="s">
        <v>345</v>
      </c>
    </row>
    <row r="2" spans="1:14" x14ac:dyDescent="0.35">
      <c r="A2" s="7"/>
    </row>
    <row r="3" spans="1:14" x14ac:dyDescent="0.35">
      <c r="A3" s="7"/>
    </row>
    <row r="4" spans="1:14" x14ac:dyDescent="0.35">
      <c r="A4" s="7"/>
    </row>
    <row r="5" spans="1:14" x14ac:dyDescent="0.35">
      <c r="A5" s="1275" t="s">
        <v>319</v>
      </c>
      <c r="B5" s="1275"/>
      <c r="C5" s="1275"/>
      <c r="D5" s="1275"/>
      <c r="E5" s="1275"/>
      <c r="F5" s="1275"/>
      <c r="G5" s="1275"/>
      <c r="H5" s="1275"/>
      <c r="I5" s="1275"/>
      <c r="J5" s="1275"/>
      <c r="K5" s="1275"/>
      <c r="L5" s="1275"/>
      <c r="M5" s="1275"/>
      <c r="N5" s="1275"/>
    </row>
    <row r="6" spans="1:14" x14ac:dyDescent="0.35">
      <c r="A6" s="1275" t="s">
        <v>320</v>
      </c>
      <c r="B6" s="1275"/>
      <c r="C6" s="1275"/>
      <c r="D6" s="1275"/>
      <c r="E6" s="1275"/>
      <c r="F6" s="1275"/>
      <c r="G6" s="1275"/>
      <c r="H6" s="1275"/>
      <c r="I6" s="1275"/>
      <c r="J6" s="1275"/>
      <c r="K6" s="1275"/>
      <c r="L6" s="1275"/>
      <c r="M6" s="1275"/>
      <c r="N6" s="1275"/>
    </row>
    <row r="7" spans="1:14" x14ac:dyDescent="0.35">
      <c r="A7" s="8"/>
      <c r="B7" s="8"/>
      <c r="C7" s="8"/>
      <c r="D7" s="8"/>
      <c r="E7" s="8"/>
      <c r="F7" s="8"/>
      <c r="G7" s="8"/>
      <c r="H7" s="8"/>
      <c r="I7" s="8"/>
      <c r="J7" s="8"/>
      <c r="K7" s="8"/>
      <c r="L7" s="8"/>
      <c r="M7" s="8"/>
      <c r="N7" s="8"/>
    </row>
    <row r="8" spans="1:14" ht="15.5" x14ac:dyDescent="0.35">
      <c r="A8" s="1276" t="s">
        <v>326</v>
      </c>
      <c r="B8" s="1276"/>
      <c r="C8" s="1276"/>
      <c r="D8" s="415" t="s">
        <v>544</v>
      </c>
      <c r="E8" s="415"/>
      <c r="F8" s="415"/>
      <c r="G8" s="415"/>
      <c r="H8" s="9"/>
      <c r="I8" s="10"/>
      <c r="J8" s="10"/>
      <c r="K8" s="10"/>
      <c r="L8" s="10" t="s">
        <v>243</v>
      </c>
      <c r="M8" s="10"/>
      <c r="N8" s="10"/>
    </row>
    <row r="9" spans="1:14" ht="15.5" x14ac:dyDescent="0.35">
      <c r="A9" s="1276" t="s">
        <v>322</v>
      </c>
      <c r="B9" s="1276"/>
      <c r="C9" s="1276"/>
      <c r="D9" s="416" t="s">
        <v>363</v>
      </c>
      <c r="E9" s="415"/>
      <c r="F9" s="415"/>
      <c r="G9" s="415"/>
      <c r="H9" s="9"/>
      <c r="I9" s="10"/>
      <c r="J9" s="10"/>
      <c r="K9" s="10"/>
      <c r="L9" s="10"/>
      <c r="M9" s="10"/>
      <c r="N9" s="10"/>
    </row>
    <row r="10" spans="1:14" x14ac:dyDescent="0.35">
      <c r="A10" s="11"/>
      <c r="B10" s="12"/>
      <c r="C10" s="12"/>
    </row>
    <row r="11" spans="1:14" x14ac:dyDescent="0.35">
      <c r="A11" s="1277" t="s">
        <v>5</v>
      </c>
      <c r="B11" s="1278" t="s">
        <v>323</v>
      </c>
      <c r="C11" s="1279"/>
      <c r="D11" s="1280"/>
      <c r="E11" s="1280"/>
      <c r="F11" s="1280"/>
      <c r="G11" s="1280"/>
      <c r="H11" s="1280"/>
      <c r="I11" s="1280"/>
      <c r="J11" s="1280"/>
      <c r="K11" s="1280"/>
      <c r="L11" s="1280"/>
      <c r="M11" s="1280"/>
      <c r="N11" s="1281"/>
    </row>
    <row r="12" spans="1:14" x14ac:dyDescent="0.35">
      <c r="A12" s="1277"/>
      <c r="B12" s="13">
        <v>1</v>
      </c>
      <c r="C12" s="1282" t="s">
        <v>324</v>
      </c>
      <c r="D12" s="1283"/>
      <c r="E12" s="1283"/>
      <c r="F12" s="1283"/>
      <c r="G12" s="1283"/>
      <c r="H12" s="1284"/>
      <c r="I12" s="1285" t="str">
        <f>PAK!E6</f>
        <v>Dr. Upita Septiani, S.Si., M.Si.</v>
      </c>
      <c r="J12" s="1286"/>
      <c r="K12" s="1286"/>
      <c r="L12" s="1286"/>
      <c r="M12" s="1286"/>
      <c r="N12" s="1287"/>
    </row>
    <row r="13" spans="1:14" x14ac:dyDescent="0.35">
      <c r="A13" s="1277"/>
      <c r="B13" s="13">
        <v>2</v>
      </c>
      <c r="C13" s="1282" t="s">
        <v>467</v>
      </c>
      <c r="D13" s="1283"/>
      <c r="E13" s="1283"/>
      <c r="F13" s="1283"/>
      <c r="G13" s="1283"/>
      <c r="H13" s="1284"/>
      <c r="I13" s="1288" t="str">
        <f>PAK!E7</f>
        <v>197009171999032001/ 0017097005</v>
      </c>
      <c r="J13" s="1289"/>
      <c r="K13" s="1289"/>
      <c r="L13" s="1289"/>
      <c r="M13" s="1289"/>
      <c r="N13" s="1290"/>
    </row>
    <row r="14" spans="1:14" x14ac:dyDescent="0.35">
      <c r="A14" s="1277"/>
      <c r="B14" s="13">
        <v>3</v>
      </c>
      <c r="C14" s="1282" t="s">
        <v>246</v>
      </c>
      <c r="D14" s="1283"/>
      <c r="E14" s="1283"/>
      <c r="F14" s="1283"/>
      <c r="G14" s="1283"/>
      <c r="H14" s="1284"/>
      <c r="I14" s="1288" t="str">
        <f>PAK!E9</f>
        <v>Padang Panjang, 17 September 1970</v>
      </c>
      <c r="J14" s="1289"/>
      <c r="K14" s="1289"/>
      <c r="L14" s="1289"/>
      <c r="M14" s="1289"/>
      <c r="N14" s="1290"/>
    </row>
    <row r="15" spans="1:14" x14ac:dyDescent="0.35">
      <c r="A15" s="1277"/>
      <c r="B15" s="13">
        <v>4</v>
      </c>
      <c r="C15" s="1282" t="s">
        <v>325</v>
      </c>
      <c r="D15" s="1283"/>
      <c r="E15" s="1283"/>
      <c r="F15" s="1283"/>
      <c r="G15" s="1283"/>
      <c r="H15" s="1284"/>
      <c r="I15" s="1288" t="str">
        <f>PAK!E13</f>
        <v>Penata, III.c / 1 Oktober 2009</v>
      </c>
      <c r="J15" s="1289"/>
      <c r="K15" s="1289"/>
      <c r="L15" s="1289"/>
      <c r="M15" s="1289"/>
      <c r="N15" s="1290"/>
    </row>
    <row r="16" spans="1:14" x14ac:dyDescent="0.35">
      <c r="A16" s="1277"/>
      <c r="B16" s="13">
        <v>5</v>
      </c>
      <c r="C16" s="1282" t="s">
        <v>468</v>
      </c>
      <c r="D16" s="1283"/>
      <c r="E16" s="1283"/>
      <c r="F16" s="1283"/>
      <c r="G16" s="1283"/>
      <c r="H16" s="1284"/>
      <c r="I16" s="1288" t="str">
        <f>PAK!E12</f>
        <v>Lektor /1 Agustus 2009</v>
      </c>
      <c r="J16" s="1289"/>
      <c r="K16" s="1289"/>
      <c r="L16" s="1289"/>
      <c r="M16" s="1289"/>
      <c r="N16" s="1290"/>
    </row>
    <row r="17" spans="1:14" x14ac:dyDescent="0.35">
      <c r="A17" s="1277"/>
      <c r="B17" s="13">
        <v>6</v>
      </c>
      <c r="C17" s="1282" t="s">
        <v>326</v>
      </c>
      <c r="D17" s="1283"/>
      <c r="E17" s="1283"/>
      <c r="F17" s="1283"/>
      <c r="G17" s="1283"/>
      <c r="H17" s="1284"/>
      <c r="I17" s="1288" t="s">
        <v>542</v>
      </c>
      <c r="J17" s="1289"/>
      <c r="K17" s="1289"/>
      <c r="L17" s="1289"/>
      <c r="M17" s="1289"/>
      <c r="N17" s="1290"/>
    </row>
    <row r="18" spans="1:14" x14ac:dyDescent="0.35">
      <c r="A18" s="1277"/>
      <c r="B18" s="13">
        <v>7</v>
      </c>
      <c r="C18" s="1282" t="s">
        <v>321</v>
      </c>
      <c r="D18" s="1283"/>
      <c r="E18" s="1283"/>
      <c r="F18" s="1283"/>
      <c r="G18" s="1283"/>
      <c r="H18" s="1284"/>
      <c r="I18" s="1288" t="s">
        <v>543</v>
      </c>
      <c r="J18" s="1289"/>
      <c r="K18" s="1289"/>
      <c r="L18" s="1289"/>
      <c r="M18" s="1289"/>
      <c r="N18" s="1290"/>
    </row>
    <row r="19" spans="1:14" x14ac:dyDescent="0.35">
      <c r="A19" s="1277"/>
      <c r="B19" s="14">
        <v>8</v>
      </c>
      <c r="C19" s="1282" t="s">
        <v>327</v>
      </c>
      <c r="D19" s="1283"/>
      <c r="E19" s="1283"/>
      <c r="F19" s="1283"/>
      <c r="G19" s="1283"/>
      <c r="H19" s="1284"/>
      <c r="I19" s="1291" t="s">
        <v>567</v>
      </c>
      <c r="J19" s="1283"/>
      <c r="K19" s="1283"/>
      <c r="L19" s="1283"/>
      <c r="M19" s="1283"/>
      <c r="N19" s="1284"/>
    </row>
    <row r="20" spans="1:14" x14ac:dyDescent="0.35">
      <c r="A20" s="15"/>
      <c r="B20" s="14">
        <v>9</v>
      </c>
      <c r="C20" s="1282" t="s">
        <v>346</v>
      </c>
      <c r="D20" s="1283"/>
      <c r="E20" s="1283"/>
      <c r="F20" s="1283"/>
      <c r="G20" s="1283"/>
      <c r="H20" s="1284"/>
      <c r="I20" s="1282" t="s">
        <v>568</v>
      </c>
      <c r="J20" s="1283"/>
      <c r="K20" s="1283"/>
      <c r="L20" s="1283"/>
      <c r="M20" s="1283"/>
      <c r="N20" s="1284"/>
    </row>
    <row r="21" spans="1:14" x14ac:dyDescent="0.35">
      <c r="A21" s="1303" t="s">
        <v>6</v>
      </c>
      <c r="B21" s="1304" t="s">
        <v>328</v>
      </c>
      <c r="C21" s="1307" t="s">
        <v>329</v>
      </c>
      <c r="D21" s="1307"/>
      <c r="E21" s="1307"/>
      <c r="F21" s="1307"/>
      <c r="G21" s="1307"/>
      <c r="H21" s="1307"/>
      <c r="I21" s="1307"/>
      <c r="J21" s="1307"/>
      <c r="K21" s="1307"/>
      <c r="L21" s="1307"/>
      <c r="M21" s="1307"/>
      <c r="N21" s="1307"/>
    </row>
    <row r="22" spans="1:14" ht="24" customHeight="1" x14ac:dyDescent="0.35">
      <c r="A22" s="1303"/>
      <c r="B22" s="1305"/>
      <c r="C22" s="1292" t="s">
        <v>330</v>
      </c>
      <c r="D22" s="1293"/>
      <c r="E22" s="1292" t="s">
        <v>270</v>
      </c>
      <c r="F22" s="1293"/>
      <c r="G22" s="1292" t="s">
        <v>331</v>
      </c>
      <c r="H22" s="1293"/>
      <c r="I22" s="1292" t="s">
        <v>332</v>
      </c>
      <c r="J22" s="1293"/>
      <c r="K22" s="1292" t="s">
        <v>333</v>
      </c>
      <c r="L22" s="1293"/>
      <c r="M22" s="1292" t="s">
        <v>334</v>
      </c>
      <c r="N22" s="1293"/>
    </row>
    <row r="23" spans="1:14" x14ac:dyDescent="0.35">
      <c r="A23" s="1303"/>
      <c r="B23" s="1306"/>
      <c r="C23" s="16" t="s">
        <v>268</v>
      </c>
      <c r="D23" s="17" t="s">
        <v>269</v>
      </c>
      <c r="E23" s="16" t="s">
        <v>268</v>
      </c>
      <c r="F23" s="17" t="s">
        <v>269</v>
      </c>
      <c r="G23" s="16" t="s">
        <v>268</v>
      </c>
      <c r="H23" s="17" t="s">
        <v>269</v>
      </c>
      <c r="I23" s="16" t="s">
        <v>268</v>
      </c>
      <c r="J23" s="17" t="s">
        <v>269</v>
      </c>
      <c r="K23" s="16" t="s">
        <v>268</v>
      </c>
      <c r="L23" s="17" t="s">
        <v>269</v>
      </c>
      <c r="M23" s="16" t="s">
        <v>268</v>
      </c>
      <c r="N23" s="17" t="s">
        <v>269</v>
      </c>
    </row>
    <row r="24" spans="1:14" x14ac:dyDescent="0.35">
      <c r="A24" s="1303"/>
      <c r="B24" s="18" t="s">
        <v>10</v>
      </c>
      <c r="C24" s="19">
        <f>PAK!F20</f>
        <v>0</v>
      </c>
      <c r="D24" s="20">
        <f>PAK!G20</f>
        <v>0</v>
      </c>
      <c r="E24" s="19">
        <f>DUPAK!H42</f>
        <v>66.42</v>
      </c>
      <c r="F24" s="20">
        <f>DUPAK!I43</f>
        <v>129.03</v>
      </c>
      <c r="G24" s="19">
        <f>DUPAK!H105</f>
        <v>56.58</v>
      </c>
      <c r="H24" s="411">
        <f>DUPAK!I106</f>
        <v>124.05</v>
      </c>
      <c r="I24" s="19">
        <f>PAK!F24</f>
        <v>32</v>
      </c>
      <c r="J24" s="20">
        <f>DUPAK!I155</f>
        <v>0</v>
      </c>
      <c r="K24" s="19">
        <f>PAK!F27</f>
        <v>45</v>
      </c>
      <c r="L24" s="20">
        <f>DUPAK!I188</f>
        <v>17</v>
      </c>
      <c r="M24" s="19"/>
      <c r="N24" s="19"/>
    </row>
    <row r="25" spans="1:14" x14ac:dyDescent="0.35">
      <c r="A25" s="1303"/>
      <c r="B25" s="18" t="s">
        <v>9</v>
      </c>
      <c r="C25" s="19"/>
      <c r="D25" s="20">
        <f>DUPAK!I41</f>
        <v>0</v>
      </c>
      <c r="E25" s="19"/>
      <c r="F25" s="20">
        <f>DUPAK!I45</f>
        <v>0</v>
      </c>
      <c r="G25" s="19"/>
      <c r="H25" s="20">
        <f>DUPAK!I138</f>
        <v>0</v>
      </c>
      <c r="I25" s="19"/>
      <c r="J25" s="20">
        <f>DUPAK!I157</f>
        <v>0</v>
      </c>
      <c r="K25" s="19"/>
      <c r="L25" s="20">
        <f>DUPAK!I191</f>
        <v>12</v>
      </c>
      <c r="M25" s="19"/>
      <c r="N25" s="19"/>
    </row>
    <row r="26" spans="1:14" x14ac:dyDescent="0.35">
      <c r="A26" s="1303"/>
      <c r="B26" s="18" t="s">
        <v>11</v>
      </c>
      <c r="C26" s="19"/>
      <c r="D26" s="19"/>
      <c r="E26" s="19"/>
      <c r="F26" s="20">
        <f>DUPAK!I47</f>
        <v>0</v>
      </c>
      <c r="G26" s="19"/>
      <c r="H26" s="20">
        <f>DUPAK!I140</f>
        <v>0</v>
      </c>
      <c r="I26" s="19"/>
      <c r="J26" s="20">
        <f>DUPAK!I159</f>
        <v>19</v>
      </c>
      <c r="K26" s="19"/>
      <c r="L26" s="20">
        <f>DUPAK!I198</f>
        <v>4</v>
      </c>
      <c r="M26" s="19"/>
      <c r="N26" s="19"/>
    </row>
    <row r="27" spans="1:14" x14ac:dyDescent="0.35">
      <c r="A27" s="1303"/>
      <c r="B27" s="18" t="s">
        <v>13</v>
      </c>
      <c r="C27" s="19"/>
      <c r="D27" s="19"/>
      <c r="E27" s="19"/>
      <c r="F27" s="20">
        <f>DUPAK!I49</f>
        <v>30.5</v>
      </c>
      <c r="G27" s="19"/>
      <c r="H27" s="20">
        <f>DUPAK!I147</f>
        <v>0</v>
      </c>
      <c r="I27" s="19"/>
      <c r="J27" s="20">
        <f>DUPAK!I170</f>
        <v>0</v>
      </c>
      <c r="K27" s="19"/>
      <c r="L27" s="20">
        <f>DUPAK!I207</f>
        <v>0</v>
      </c>
      <c r="M27" s="19"/>
      <c r="N27" s="19"/>
    </row>
    <row r="28" spans="1:14" x14ac:dyDescent="0.35">
      <c r="A28" s="1303"/>
      <c r="B28" s="18" t="s">
        <v>94</v>
      </c>
      <c r="C28" s="19"/>
      <c r="D28" s="19"/>
      <c r="E28" s="19"/>
      <c r="F28" s="20">
        <f>DUPAK!I65</f>
        <v>39.5</v>
      </c>
      <c r="G28" s="19"/>
      <c r="H28" s="20">
        <f>DUPAK!I150</f>
        <v>0</v>
      </c>
      <c r="I28" s="19"/>
      <c r="J28" s="20">
        <f>DUPAK!I174</f>
        <v>0</v>
      </c>
      <c r="K28" s="19"/>
      <c r="L28" s="20">
        <f>DUPAK!I209</f>
        <v>0</v>
      </c>
      <c r="M28" s="19"/>
      <c r="N28" s="19"/>
    </row>
    <row r="29" spans="1:14" x14ac:dyDescent="0.35">
      <c r="A29" s="1303"/>
      <c r="B29" s="18" t="s">
        <v>98</v>
      </c>
      <c r="C29" s="19"/>
      <c r="D29" s="19"/>
      <c r="E29" s="19"/>
      <c r="F29" s="20">
        <f>DUPAK!I68</f>
        <v>38</v>
      </c>
      <c r="G29" s="19"/>
      <c r="H29" s="19"/>
      <c r="I29" s="19"/>
      <c r="J29" s="19"/>
      <c r="K29" s="19"/>
      <c r="L29" s="20">
        <f>DUPAK!I212</f>
        <v>0</v>
      </c>
      <c r="M29" s="19"/>
      <c r="N29" s="19"/>
    </row>
    <row r="30" spans="1:14" x14ac:dyDescent="0.35">
      <c r="A30" s="1303"/>
      <c r="B30" s="18" t="s">
        <v>16</v>
      </c>
      <c r="C30" s="19"/>
      <c r="D30" s="19"/>
      <c r="E30" s="19"/>
      <c r="F30" s="20">
        <f>DUPAK!I70</f>
        <v>0</v>
      </c>
      <c r="G30" s="19"/>
      <c r="H30" s="19"/>
      <c r="I30" s="19"/>
      <c r="J30" s="19"/>
      <c r="K30" s="19"/>
      <c r="L30" s="20">
        <f>DUPAK!I219</f>
        <v>0</v>
      </c>
      <c r="M30" s="19"/>
      <c r="N30" s="19"/>
    </row>
    <row r="31" spans="1:14" x14ac:dyDescent="0.35">
      <c r="A31" s="1303"/>
      <c r="B31" s="18" t="s">
        <v>103</v>
      </c>
      <c r="C31" s="19"/>
      <c r="D31" s="19"/>
      <c r="E31" s="19"/>
      <c r="F31" s="20">
        <v>0</v>
      </c>
      <c r="G31" s="19"/>
      <c r="H31" s="19"/>
      <c r="I31" s="19"/>
      <c r="J31" s="19"/>
      <c r="K31" s="19"/>
      <c r="L31" s="20">
        <f>DUPAK!I228</f>
        <v>0</v>
      </c>
      <c r="M31" s="19"/>
      <c r="N31" s="19"/>
    </row>
    <row r="32" spans="1:14" x14ac:dyDescent="0.35">
      <c r="A32" s="1303"/>
      <c r="B32" s="18" t="s">
        <v>5</v>
      </c>
      <c r="C32" s="19"/>
      <c r="D32" s="21"/>
      <c r="E32" s="19"/>
      <c r="F32" s="20">
        <f>DUPAK!I72</f>
        <v>0</v>
      </c>
      <c r="G32" s="19"/>
      <c r="H32" s="19"/>
      <c r="I32" s="19"/>
      <c r="J32" s="19"/>
      <c r="K32" s="19"/>
      <c r="L32" s="20">
        <f>DUPAK!I237</f>
        <v>0</v>
      </c>
      <c r="M32" s="19"/>
      <c r="N32" s="19"/>
    </row>
    <row r="33" spans="1:14" x14ac:dyDescent="0.35">
      <c r="A33" s="1303"/>
      <c r="B33" s="18" t="s">
        <v>108</v>
      </c>
      <c r="C33" s="19"/>
      <c r="D33" s="19"/>
      <c r="E33" s="19"/>
      <c r="F33" s="20">
        <f>DUPAK!I77</f>
        <v>0</v>
      </c>
      <c r="G33" s="19"/>
      <c r="H33" s="19"/>
      <c r="I33" s="19"/>
      <c r="J33" s="19"/>
      <c r="K33" s="19"/>
      <c r="L33" s="20">
        <f>DUPAK!I241</f>
        <v>0</v>
      </c>
      <c r="M33" s="19"/>
      <c r="N33" s="19"/>
    </row>
    <row r="34" spans="1:14" x14ac:dyDescent="0.35">
      <c r="A34" s="1303"/>
      <c r="B34" s="18" t="s">
        <v>117</v>
      </c>
      <c r="C34" s="19"/>
      <c r="D34" s="19"/>
      <c r="E34" s="19"/>
      <c r="F34" s="20">
        <f>DUPAK!I86</f>
        <v>0</v>
      </c>
      <c r="G34" s="19"/>
      <c r="H34" s="19"/>
      <c r="I34" s="19"/>
      <c r="J34" s="19"/>
      <c r="K34" s="19"/>
      <c r="L34" s="19"/>
      <c r="M34" s="19"/>
      <c r="N34" s="19"/>
    </row>
    <row r="35" spans="1:14" x14ac:dyDescent="0.35">
      <c r="A35" s="1303"/>
      <c r="B35" s="18" t="s">
        <v>121</v>
      </c>
      <c r="C35" s="19"/>
      <c r="D35" s="19"/>
      <c r="E35" s="19"/>
      <c r="F35" s="20">
        <v>0</v>
      </c>
      <c r="G35" s="19"/>
      <c r="H35" s="19"/>
      <c r="I35" s="19"/>
      <c r="J35" s="19"/>
      <c r="K35" s="19"/>
      <c r="L35" s="19"/>
      <c r="M35" s="19"/>
      <c r="N35" s="19"/>
    </row>
    <row r="36" spans="1:14" x14ac:dyDescent="0.35">
      <c r="A36" s="1303"/>
      <c r="B36" s="18" t="s">
        <v>132</v>
      </c>
      <c r="C36" s="19"/>
      <c r="D36" s="19"/>
      <c r="E36" s="19"/>
      <c r="F36" s="20">
        <f>DUPAK!I92</f>
        <v>0</v>
      </c>
      <c r="G36" s="19"/>
      <c r="H36" s="19"/>
      <c r="I36" s="19"/>
      <c r="J36" s="19"/>
      <c r="K36" s="19"/>
      <c r="L36" s="19"/>
      <c r="M36" s="19"/>
      <c r="N36" s="19"/>
    </row>
    <row r="37" spans="1:14" x14ac:dyDescent="0.35">
      <c r="A37" s="1298" t="s">
        <v>335</v>
      </c>
      <c r="B37" s="1299"/>
      <c r="C37" s="22"/>
      <c r="D37" s="22">
        <f>SUM(D24:D25)</f>
        <v>0</v>
      </c>
      <c r="E37" s="22"/>
      <c r="F37" s="22">
        <f>SUM(F24:F36)</f>
        <v>237.03</v>
      </c>
      <c r="G37" s="22"/>
      <c r="H37" s="412">
        <f>SUM(H24:H28)</f>
        <v>124.05</v>
      </c>
      <c r="I37" s="22"/>
      <c r="J37" s="22">
        <f>SUM(J24:J28)</f>
        <v>19</v>
      </c>
      <c r="K37" s="22"/>
      <c r="L37" s="22">
        <f>SUM(L24:L36)</f>
        <v>33</v>
      </c>
      <c r="M37" s="23"/>
      <c r="N37" s="413">
        <f>SUM(D37:M37)</f>
        <v>413.08</v>
      </c>
    </row>
    <row r="38" spans="1:14" x14ac:dyDescent="0.35">
      <c r="A38" s="1300"/>
      <c r="B38" s="1301"/>
      <c r="C38" s="24">
        <f>C24</f>
        <v>0</v>
      </c>
      <c r="D38" s="25"/>
      <c r="E38" s="24">
        <f>E24</f>
        <v>66.42</v>
      </c>
      <c r="F38" s="25"/>
      <c r="G38" s="24">
        <f>G24</f>
        <v>56.58</v>
      </c>
      <c r="H38" s="26"/>
      <c r="I38" s="24">
        <f>I24</f>
        <v>32</v>
      </c>
      <c r="J38" s="26"/>
      <c r="K38" s="24">
        <f>K24</f>
        <v>45</v>
      </c>
      <c r="L38" s="26"/>
      <c r="M38" s="26">
        <f>C38+E38+G38+I38+K38</f>
        <v>200</v>
      </c>
      <c r="N38" s="26"/>
    </row>
    <row r="39" spans="1:14" ht="27" customHeight="1" x14ac:dyDescent="0.35">
      <c r="A39" s="1302" t="s">
        <v>336</v>
      </c>
      <c r="B39" s="1302"/>
      <c r="C39" s="1294" t="s">
        <v>337</v>
      </c>
      <c r="D39" s="1295"/>
      <c r="E39" s="1295"/>
      <c r="F39" s="1296"/>
      <c r="G39" s="26"/>
      <c r="H39" s="27"/>
      <c r="I39" s="26"/>
      <c r="J39" s="26"/>
      <c r="K39" s="26"/>
      <c r="L39" s="26"/>
      <c r="M39" s="26"/>
      <c r="N39" s="28">
        <f>H39</f>
        <v>0</v>
      </c>
    </row>
    <row r="40" spans="1:14" ht="27.75" customHeight="1" x14ac:dyDescent="0.35">
      <c r="A40" s="1297" t="s">
        <v>338</v>
      </c>
      <c r="B40" s="1297"/>
      <c r="C40" s="28"/>
      <c r="D40" s="28">
        <f>D37</f>
        <v>0</v>
      </c>
      <c r="E40" s="28"/>
      <c r="F40" s="28">
        <f>F37</f>
        <v>237.03</v>
      </c>
      <c r="G40" s="28"/>
      <c r="H40" s="414">
        <f>+H37+H39</f>
        <v>124.05</v>
      </c>
      <c r="I40" s="28"/>
      <c r="J40" s="28">
        <f>J37</f>
        <v>19</v>
      </c>
      <c r="K40" s="28"/>
      <c r="L40" s="28">
        <f>L37</f>
        <v>33</v>
      </c>
      <c r="M40" s="22"/>
      <c r="N40" s="412">
        <f>SUM(E40:M40)</f>
        <v>413.08</v>
      </c>
    </row>
    <row r="41" spans="1:14" x14ac:dyDescent="0.35">
      <c r="A41" s="1298" t="s">
        <v>339</v>
      </c>
      <c r="B41" s="1299"/>
      <c r="C41" s="29"/>
      <c r="D41" s="30"/>
      <c r="E41" s="22"/>
      <c r="F41" s="30">
        <f>+N41*35%</f>
        <v>52.5</v>
      </c>
      <c r="G41" s="22"/>
      <c r="H41" s="30">
        <f>+N41*45%</f>
        <v>67.5</v>
      </c>
      <c r="I41" s="22"/>
      <c r="J41" s="30">
        <f>+N41*10%</f>
        <v>15</v>
      </c>
      <c r="K41" s="22"/>
      <c r="L41" s="30">
        <f>+N41*10%</f>
        <v>15</v>
      </c>
      <c r="M41" s="1312">
        <f>M38+N41</f>
        <v>350</v>
      </c>
      <c r="N41" s="1314">
        <v>150</v>
      </c>
    </row>
    <row r="42" spans="1:14" x14ac:dyDescent="0.35">
      <c r="A42" s="1300"/>
      <c r="B42" s="1301"/>
      <c r="C42" s="26"/>
      <c r="D42" s="31"/>
      <c r="E42" s="26"/>
      <c r="F42" s="32" t="s">
        <v>569</v>
      </c>
      <c r="G42" s="26"/>
      <c r="H42" s="31" t="s">
        <v>569</v>
      </c>
      <c r="I42" s="26"/>
      <c r="J42" s="31" t="s">
        <v>340</v>
      </c>
      <c r="K42" s="26"/>
      <c r="L42" s="31" t="s">
        <v>340</v>
      </c>
      <c r="M42" s="1313"/>
      <c r="N42" s="1315"/>
    </row>
    <row r="43" spans="1:14" x14ac:dyDescent="0.35">
      <c r="A43" s="1325"/>
      <c r="B43" s="1325"/>
      <c r="C43" s="1325"/>
      <c r="D43" s="1325"/>
      <c r="E43" s="1326"/>
      <c r="F43" s="1326"/>
      <c r="G43" s="1326"/>
      <c r="H43" s="1325"/>
      <c r="I43" s="1327"/>
      <c r="J43" s="1328"/>
      <c r="K43" s="1327"/>
      <c r="L43" s="1328"/>
      <c r="M43" s="1327"/>
      <c r="N43" s="1327"/>
    </row>
    <row r="44" spans="1:14" ht="15" customHeight="1" x14ac:dyDescent="0.35">
      <c r="A44" s="1304" t="s">
        <v>218</v>
      </c>
      <c r="B44" s="1329" t="s">
        <v>347</v>
      </c>
      <c r="C44" s="1328"/>
      <c r="D44" s="1328"/>
      <c r="E44" s="1328"/>
      <c r="F44" s="1328"/>
      <c r="G44" s="1330"/>
      <c r="H44" s="1304" t="s">
        <v>341</v>
      </c>
      <c r="I44" s="49" t="s">
        <v>218</v>
      </c>
      <c r="J44" s="1307" t="s">
        <v>348</v>
      </c>
      <c r="K44" s="1307"/>
      <c r="L44" s="1307"/>
      <c r="M44" s="1307" t="s">
        <v>349</v>
      </c>
      <c r="N44" s="1307"/>
    </row>
    <row r="45" spans="1:14" x14ac:dyDescent="0.35">
      <c r="A45" s="1306"/>
      <c r="B45" s="1331"/>
      <c r="C45" s="1326"/>
      <c r="D45" s="1326"/>
      <c r="E45" s="1326"/>
      <c r="F45" s="1326"/>
      <c r="G45" s="1332"/>
      <c r="H45" s="1306"/>
      <c r="I45" s="33" t="s">
        <v>20</v>
      </c>
      <c r="J45" s="1308"/>
      <c r="K45" s="1308"/>
      <c r="L45" s="1308"/>
      <c r="M45" s="1309" t="s">
        <v>350</v>
      </c>
      <c r="N45" s="1310"/>
    </row>
    <row r="46" spans="1:14" x14ac:dyDescent="0.35">
      <c r="A46" s="1316" t="s">
        <v>342</v>
      </c>
      <c r="B46" s="1318" t="s">
        <v>570</v>
      </c>
      <c r="C46" s="1319"/>
      <c r="D46" s="1319"/>
      <c r="E46" s="1319"/>
      <c r="F46" s="1319"/>
      <c r="G46" s="1320"/>
      <c r="H46" s="34"/>
      <c r="I46" s="35"/>
      <c r="J46" s="1311"/>
      <c r="K46" s="1311"/>
      <c r="L46" s="1311"/>
      <c r="M46" s="1321"/>
      <c r="N46" s="1321"/>
    </row>
    <row r="47" spans="1:14" ht="15" customHeight="1" x14ac:dyDescent="0.35">
      <c r="A47" s="1317"/>
      <c r="B47" s="1322" t="s">
        <v>343</v>
      </c>
      <c r="C47" s="1323"/>
      <c r="D47" s="1323"/>
      <c r="E47" s="1323"/>
      <c r="F47" s="1323"/>
      <c r="G47" s="1324"/>
      <c r="H47" s="36"/>
      <c r="I47" s="35" t="s">
        <v>22</v>
      </c>
      <c r="J47" s="1308"/>
      <c r="K47" s="1308"/>
      <c r="L47" s="1308"/>
      <c r="M47" s="1309" t="s">
        <v>350</v>
      </c>
      <c r="N47" s="1310"/>
    </row>
    <row r="48" spans="1:14" x14ac:dyDescent="0.35">
      <c r="A48" s="1316" t="s">
        <v>22</v>
      </c>
      <c r="B48" s="1318" t="s">
        <v>570</v>
      </c>
      <c r="C48" s="1319"/>
      <c r="D48" s="1319"/>
      <c r="E48" s="1319"/>
      <c r="F48" s="1319"/>
      <c r="G48" s="1320"/>
      <c r="H48" s="34"/>
      <c r="I48" s="35"/>
      <c r="J48" s="1311"/>
      <c r="K48" s="1311"/>
      <c r="L48" s="1311"/>
      <c r="M48" s="1334"/>
      <c r="N48" s="1334"/>
    </row>
    <row r="49" spans="1:14" ht="15" customHeight="1" x14ac:dyDescent="0.35">
      <c r="A49" s="1333"/>
      <c r="B49" s="1335" t="s">
        <v>351</v>
      </c>
      <c r="C49" s="1336"/>
      <c r="D49" s="1336"/>
      <c r="E49" s="1336"/>
      <c r="F49" s="1336"/>
      <c r="G49" s="1337"/>
      <c r="H49" s="37"/>
      <c r="I49" s="35" t="s">
        <v>28</v>
      </c>
      <c r="J49" s="1308"/>
      <c r="K49" s="1308"/>
      <c r="L49" s="1308"/>
      <c r="M49" s="1309" t="s">
        <v>350</v>
      </c>
      <c r="N49" s="1310"/>
    </row>
    <row r="50" spans="1:14" x14ac:dyDescent="0.35">
      <c r="A50" s="1333"/>
      <c r="B50" s="38"/>
      <c r="C50" s="39"/>
      <c r="D50" s="39"/>
      <c r="E50" s="39"/>
      <c r="F50" s="39"/>
      <c r="G50" s="40"/>
      <c r="H50" s="37"/>
      <c r="I50" s="35"/>
      <c r="J50" s="1311"/>
      <c r="K50" s="1311"/>
      <c r="L50" s="1311"/>
      <c r="M50" s="1311"/>
      <c r="N50" s="1311"/>
    </row>
    <row r="51" spans="1:14" ht="15" customHeight="1" x14ac:dyDescent="0.35">
      <c r="A51" s="1333"/>
      <c r="B51" s="38"/>
      <c r="C51" s="39"/>
      <c r="D51" s="39"/>
      <c r="E51" s="39"/>
      <c r="F51" s="39"/>
      <c r="G51" s="40"/>
      <c r="H51" s="37"/>
      <c r="I51" s="35" t="s">
        <v>38</v>
      </c>
      <c r="J51" s="1311"/>
      <c r="K51" s="1311"/>
      <c r="L51" s="1311"/>
      <c r="M51" s="1309" t="s">
        <v>350</v>
      </c>
      <c r="N51" s="1310"/>
    </row>
    <row r="52" spans="1:14" x14ac:dyDescent="0.35">
      <c r="A52" s="1333"/>
      <c r="B52" s="38"/>
      <c r="C52" s="39"/>
      <c r="D52" s="39"/>
      <c r="E52" s="39"/>
      <c r="F52" s="39"/>
      <c r="G52" s="40"/>
      <c r="H52" s="37"/>
      <c r="I52" s="41"/>
      <c r="J52" s="1338"/>
      <c r="K52" s="1338"/>
      <c r="L52" s="1338"/>
      <c r="M52" s="1310"/>
      <c r="N52" s="1310"/>
    </row>
    <row r="53" spans="1:14" ht="15" customHeight="1" x14ac:dyDescent="0.35">
      <c r="A53" s="1333"/>
      <c r="B53" s="38"/>
      <c r="C53" s="39"/>
      <c r="D53" s="39"/>
      <c r="E53" s="39"/>
      <c r="F53" s="39"/>
      <c r="G53" s="40"/>
      <c r="H53" s="37"/>
      <c r="I53" s="35" t="s">
        <v>40</v>
      </c>
      <c r="J53" s="1311"/>
      <c r="K53" s="1311"/>
      <c r="L53" s="1311"/>
      <c r="M53" s="1309" t="s">
        <v>350</v>
      </c>
      <c r="N53" s="1310"/>
    </row>
    <row r="54" spans="1:14" x14ac:dyDescent="0.35">
      <c r="A54" s="1333"/>
      <c r="B54" s="38"/>
      <c r="C54" s="39"/>
      <c r="D54" s="39"/>
      <c r="E54" s="39"/>
      <c r="F54" s="39"/>
      <c r="G54" s="40"/>
      <c r="H54" s="37"/>
      <c r="I54" s="35"/>
      <c r="J54" s="1311"/>
      <c r="K54" s="1311"/>
      <c r="L54" s="1311"/>
      <c r="M54" s="1321"/>
      <c r="N54" s="1321"/>
    </row>
    <row r="55" spans="1:14" ht="15" customHeight="1" x14ac:dyDescent="0.35">
      <c r="A55" s="1333"/>
      <c r="B55" s="38"/>
      <c r="C55" s="39"/>
      <c r="D55" s="39"/>
      <c r="E55" s="39"/>
      <c r="F55" s="39"/>
      <c r="G55" s="40"/>
      <c r="H55" s="37"/>
      <c r="I55" s="35" t="s">
        <v>42</v>
      </c>
      <c r="J55" s="1311"/>
      <c r="K55" s="1311"/>
      <c r="L55" s="1311"/>
      <c r="M55" s="1309" t="s">
        <v>350</v>
      </c>
      <c r="N55" s="1310"/>
    </row>
    <row r="56" spans="1:14" ht="15" customHeight="1" x14ac:dyDescent="0.35">
      <c r="A56" s="1333"/>
      <c r="B56" s="38"/>
      <c r="C56" s="39"/>
      <c r="D56" s="39"/>
      <c r="E56" s="39"/>
      <c r="F56" s="39"/>
      <c r="G56" s="40"/>
      <c r="H56" s="37"/>
      <c r="I56" s="42"/>
      <c r="J56" s="1340"/>
      <c r="K56" s="1341"/>
      <c r="L56" s="1342"/>
      <c r="M56" s="1340"/>
      <c r="N56" s="1342"/>
    </row>
    <row r="57" spans="1:14" ht="15" customHeight="1" x14ac:dyDescent="0.35">
      <c r="A57" s="1316" t="s">
        <v>28</v>
      </c>
      <c r="B57" s="1318" t="s">
        <v>571</v>
      </c>
      <c r="C57" s="1319"/>
      <c r="D57" s="1319"/>
      <c r="E57" s="1319"/>
      <c r="F57" s="1319"/>
      <c r="G57" s="1320"/>
      <c r="H57" s="34"/>
      <c r="I57" s="1343" t="s">
        <v>344</v>
      </c>
      <c r="J57" s="1339"/>
      <c r="K57" s="1339"/>
      <c r="L57" s="1339"/>
      <c r="M57" s="1339"/>
      <c r="N57" s="1339"/>
    </row>
    <row r="58" spans="1:14" ht="15" customHeight="1" x14ac:dyDescent="0.35">
      <c r="A58" s="1333"/>
      <c r="B58" s="1335"/>
      <c r="C58" s="1336"/>
      <c r="D58" s="1336"/>
      <c r="E58" s="1336"/>
      <c r="F58" s="1336"/>
      <c r="G58" s="1337"/>
      <c r="H58" s="37"/>
      <c r="I58" s="1343" t="s">
        <v>367</v>
      </c>
      <c r="J58" s="1339"/>
      <c r="K58" s="1339"/>
      <c r="L58" s="1339"/>
      <c r="M58" s="1339"/>
      <c r="N58" s="1339"/>
    </row>
    <row r="59" spans="1:14" ht="15" customHeight="1" x14ac:dyDescent="0.35">
      <c r="A59" s="1333"/>
      <c r="B59" s="38"/>
      <c r="C59" s="39"/>
      <c r="D59" s="39"/>
      <c r="E59" s="39"/>
      <c r="F59" s="39"/>
      <c r="G59" s="40"/>
      <c r="H59" s="37"/>
      <c r="I59" s="1343" t="s">
        <v>255</v>
      </c>
      <c r="J59" s="1339"/>
      <c r="K59" s="1339"/>
      <c r="L59" s="1339"/>
      <c r="M59" s="1339"/>
      <c r="N59" s="1339"/>
    </row>
    <row r="60" spans="1:14" x14ac:dyDescent="0.35">
      <c r="A60" s="1333"/>
      <c r="B60" s="38"/>
      <c r="C60" s="39"/>
      <c r="D60" s="39"/>
      <c r="E60" s="39"/>
      <c r="F60" s="39"/>
      <c r="G60" s="40"/>
      <c r="H60" s="37"/>
      <c r="I60" s="1343"/>
      <c r="J60" s="1339"/>
      <c r="K60" s="1339"/>
      <c r="L60" s="1339"/>
      <c r="M60" s="1339"/>
      <c r="N60" s="1339"/>
    </row>
    <row r="61" spans="1:14" x14ac:dyDescent="0.35">
      <c r="A61" s="1333"/>
      <c r="B61" s="68"/>
      <c r="C61" s="69"/>
      <c r="D61" s="69"/>
      <c r="E61" s="69"/>
      <c r="F61" s="69"/>
      <c r="G61" s="70"/>
      <c r="H61" s="37"/>
      <c r="I61" s="67"/>
      <c r="J61" s="66"/>
      <c r="K61" s="66"/>
      <c r="L61" s="66"/>
      <c r="M61" s="66"/>
      <c r="N61" s="66"/>
    </row>
    <row r="62" spans="1:14" x14ac:dyDescent="0.35">
      <c r="A62" s="1333"/>
      <c r="B62" s="403"/>
      <c r="C62" s="404"/>
      <c r="D62" s="404"/>
      <c r="E62" s="404"/>
      <c r="F62" s="404"/>
      <c r="G62" s="405"/>
      <c r="H62" s="37"/>
      <c r="I62" s="406"/>
      <c r="J62" s="407"/>
      <c r="K62" s="407"/>
      <c r="L62" s="407"/>
      <c r="M62" s="407"/>
      <c r="N62" s="407"/>
    </row>
    <row r="63" spans="1:14" x14ac:dyDescent="0.35">
      <c r="A63" s="1333"/>
      <c r="B63" s="38"/>
      <c r="C63" s="39"/>
      <c r="D63" s="39"/>
      <c r="E63" s="39"/>
      <c r="F63" s="39"/>
      <c r="G63" s="40"/>
      <c r="H63" s="37"/>
      <c r="I63" s="1344"/>
      <c r="J63" s="1345"/>
      <c r="K63" s="43"/>
      <c r="L63" s="44"/>
      <c r="M63" s="44"/>
      <c r="N63" s="44"/>
    </row>
    <row r="64" spans="1:14" x14ac:dyDescent="0.35">
      <c r="A64" s="1333"/>
      <c r="B64" s="38"/>
      <c r="C64" s="39"/>
      <c r="D64" s="39"/>
      <c r="E64" s="39"/>
      <c r="F64" s="39"/>
      <c r="G64" s="40"/>
      <c r="H64" s="37"/>
      <c r="I64" s="1343" t="s">
        <v>364</v>
      </c>
      <c r="J64" s="1339"/>
      <c r="K64" s="1339"/>
      <c r="L64" s="1339"/>
      <c r="M64" s="1339"/>
      <c r="N64" s="1339"/>
    </row>
    <row r="65" spans="1:14" ht="15" customHeight="1" x14ac:dyDescent="0.35">
      <c r="A65" s="1317"/>
      <c r="B65" s="45"/>
      <c r="C65" s="46"/>
      <c r="D65" s="46"/>
      <c r="E65" s="46"/>
      <c r="F65" s="46"/>
      <c r="G65" s="47"/>
      <c r="H65" s="36"/>
      <c r="I65" s="1339" t="s">
        <v>365</v>
      </c>
      <c r="J65" s="1339"/>
      <c r="K65" s="1339"/>
      <c r="L65" s="1339"/>
      <c r="M65" s="1339"/>
      <c r="N65" s="1339"/>
    </row>
    <row r="66" spans="1:14" ht="10.9" customHeight="1" x14ac:dyDescent="0.35">
      <c r="A66" s="48"/>
      <c r="B66" s="1328"/>
      <c r="C66" s="1328"/>
      <c r="D66" s="1328"/>
      <c r="E66" s="1328"/>
      <c r="F66" s="1328"/>
      <c r="G66" s="1328"/>
      <c r="H66" s="48"/>
      <c r="I66" s="1339"/>
      <c r="J66" s="1339"/>
      <c r="K66" s="1339"/>
      <c r="L66" s="1339"/>
      <c r="M66" s="1339"/>
      <c r="N66" s="1339"/>
    </row>
    <row r="67" spans="1:14" s="364" customFormat="1" ht="10.5" x14ac:dyDescent="0.25">
      <c r="A67" s="361" t="s">
        <v>352</v>
      </c>
      <c r="B67" s="362"/>
      <c r="C67" s="362"/>
      <c r="D67" s="362"/>
      <c r="E67" s="363"/>
      <c r="F67" s="363"/>
      <c r="G67" s="363"/>
      <c r="H67" s="363"/>
      <c r="I67" s="363"/>
      <c r="J67" s="363"/>
      <c r="K67" s="363"/>
      <c r="L67" s="363"/>
      <c r="M67" s="363"/>
      <c r="N67" s="363"/>
    </row>
    <row r="68" spans="1:14" s="364" customFormat="1" ht="10.5" x14ac:dyDescent="0.25">
      <c r="A68" s="365"/>
      <c r="B68" s="366" t="s">
        <v>366</v>
      </c>
      <c r="C68" s="367"/>
      <c r="D68" s="367"/>
      <c r="E68" s="367"/>
      <c r="F68" s="367"/>
      <c r="G68" s="367"/>
      <c r="H68" s="367"/>
      <c r="I68" s="367"/>
      <c r="J68" s="367"/>
      <c r="K68" s="367"/>
      <c r="L68" s="367"/>
      <c r="M68" s="367"/>
      <c r="N68" s="367"/>
    </row>
    <row r="69" spans="1:14" s="364" customFormat="1" ht="10.5" x14ac:dyDescent="0.25">
      <c r="A69" s="368"/>
      <c r="B69" s="366" t="s">
        <v>353</v>
      </c>
      <c r="C69" s="367"/>
      <c r="D69" s="367"/>
      <c r="E69" s="367"/>
      <c r="F69" s="367"/>
      <c r="G69" s="367"/>
      <c r="H69" s="367"/>
      <c r="I69" s="367"/>
      <c r="J69" s="367"/>
      <c r="K69" s="367"/>
      <c r="L69" s="367"/>
      <c r="M69" s="367"/>
      <c r="N69" s="367"/>
    </row>
  </sheetData>
  <mergeCells count="87">
    <mergeCell ref="B66:G66"/>
    <mergeCell ref="I66:N66"/>
    <mergeCell ref="J56:L56"/>
    <mergeCell ref="M56:N56"/>
    <mergeCell ref="A57:A65"/>
    <mergeCell ref="B57:G58"/>
    <mergeCell ref="I57:N57"/>
    <mergeCell ref="I58:N58"/>
    <mergeCell ref="I59:N59"/>
    <mergeCell ref="I60:N60"/>
    <mergeCell ref="I65:N65"/>
    <mergeCell ref="I63:J63"/>
    <mergeCell ref="I64:N64"/>
    <mergeCell ref="M55:N55"/>
    <mergeCell ref="J54:L54"/>
    <mergeCell ref="M54:N54"/>
    <mergeCell ref="A48:A56"/>
    <mergeCell ref="B48:G48"/>
    <mergeCell ref="J48:L48"/>
    <mergeCell ref="M48:N48"/>
    <mergeCell ref="B49:G49"/>
    <mergeCell ref="J49:L49"/>
    <mergeCell ref="M49:N49"/>
    <mergeCell ref="J50:L50"/>
    <mergeCell ref="M50:N50"/>
    <mergeCell ref="J51:L51"/>
    <mergeCell ref="M51:N51"/>
    <mergeCell ref="J52:L52"/>
    <mergeCell ref="M52:N52"/>
    <mergeCell ref="J53:L53"/>
    <mergeCell ref="M53:N53"/>
    <mergeCell ref="J55:L55"/>
    <mergeCell ref="A41:B42"/>
    <mergeCell ref="M41:M42"/>
    <mergeCell ref="N41:N42"/>
    <mergeCell ref="A46:A47"/>
    <mergeCell ref="B46:G46"/>
    <mergeCell ref="J46:L46"/>
    <mergeCell ref="M46:N46"/>
    <mergeCell ref="B47:G47"/>
    <mergeCell ref="J47:L47"/>
    <mergeCell ref="M47:N47"/>
    <mergeCell ref="A43:N43"/>
    <mergeCell ref="A44:A45"/>
    <mergeCell ref="B44:G45"/>
    <mergeCell ref="H44:H45"/>
    <mergeCell ref="J44:L44"/>
    <mergeCell ref="M44:N44"/>
    <mergeCell ref="J45:L45"/>
    <mergeCell ref="M45:N45"/>
    <mergeCell ref="I22:J22"/>
    <mergeCell ref="K22:L22"/>
    <mergeCell ref="M22:N22"/>
    <mergeCell ref="C39:F39"/>
    <mergeCell ref="A40:B40"/>
    <mergeCell ref="A37:B38"/>
    <mergeCell ref="A39:B39"/>
    <mergeCell ref="A21:A36"/>
    <mergeCell ref="B21:B23"/>
    <mergeCell ref="C21:N21"/>
    <mergeCell ref="C22:D22"/>
    <mergeCell ref="E22:F22"/>
    <mergeCell ref="G22:H22"/>
    <mergeCell ref="C17:H17"/>
    <mergeCell ref="C20:H20"/>
    <mergeCell ref="I17:N17"/>
    <mergeCell ref="C18:H18"/>
    <mergeCell ref="I18:N18"/>
    <mergeCell ref="C19:H19"/>
    <mergeCell ref="I19:N19"/>
    <mergeCell ref="I20:N20"/>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s>
  <pageMargins left="0.5" right="0.5" top="0.5" bottom="0.5" header="0" footer="0"/>
  <pageSetup paperSize="9" scale="75" orientation="portrait"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6</xdr:col>
                <xdr:colOff>361950</xdr:colOff>
                <xdr:row>0</xdr:row>
                <xdr:rowOff>50800</xdr:rowOff>
              </from>
              <to>
                <xdr:col>7</xdr:col>
                <xdr:colOff>285750</xdr:colOff>
                <xdr:row>3</xdr:row>
                <xdr:rowOff>133350</xdr:rowOff>
              </to>
            </anchor>
          </objectPr>
        </oleObject>
      </mc:Choice>
      <mc:Fallback>
        <oleObject progId="Word.Picture.8"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PERSYARATAN ADMINISTRASI</vt:lpstr>
      <vt:lpstr>PAK</vt:lpstr>
      <vt:lpstr>DUPAK</vt:lpstr>
      <vt:lpstr>PENDIDIKAN</vt:lpstr>
      <vt:lpstr>PENELITIAN</vt:lpstr>
      <vt:lpstr>PENGABDIAN</vt:lpstr>
      <vt:lpstr>PENUNJANG</vt:lpstr>
      <vt:lpstr>Resume PENILAIAN TPJA UNAND </vt:lpstr>
      <vt:lpstr>DUPAK!Print_Area</vt:lpstr>
      <vt:lpstr>PAK!Print_Area</vt:lpstr>
      <vt:lpstr>PENDIDIKAN!Print_Area</vt:lpstr>
      <vt:lpstr>PENELITIAN!Print_Area</vt:lpstr>
      <vt:lpstr>PENGABDIAN!Print_Area</vt:lpstr>
      <vt:lpstr>PENUNJANG!Print_Area</vt:lpstr>
      <vt:lpstr>'PERSYARATAN ADMINISTRASI'!Print_Area</vt:lpstr>
      <vt:lpstr>'Resume PENILAIAN TPJA UNAND '!Print_Area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anonim</cp:lastModifiedBy>
  <cp:lastPrinted>2022-04-01T04:59:46Z</cp:lastPrinted>
  <dcterms:created xsi:type="dcterms:W3CDTF">2013-02-21T03:23:55Z</dcterms:created>
  <dcterms:modified xsi:type="dcterms:W3CDTF">2022-06-04T19:06:36Z</dcterms:modified>
</cp:coreProperties>
</file>